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Share\на Рівне\"/>
    </mc:Choice>
  </mc:AlternateContent>
  <bookViews>
    <workbookView xWindow="-15" yWindow="3525" windowWidth="6000" windowHeight="3045" tabRatio="551"/>
  </bookViews>
  <sheets>
    <sheet name="аналіз" sheetId="21" r:id="rId1"/>
  </sheets>
  <definedNames>
    <definedName name="_xlnm._FilterDatabase" localSheetId="0" hidden="1">аналіз!$C$1:$C$2054</definedName>
    <definedName name="_xlnm.Print_Titles" localSheetId="0">аналіз!$2:$5</definedName>
    <definedName name="_xlnm.Print_Area" localSheetId="0">аналіз!$A$1:$W$168</definedName>
  </definedNames>
  <calcPr calcId="162913"/>
</workbook>
</file>

<file path=xl/calcChain.xml><?xml version="1.0" encoding="utf-8"?>
<calcChain xmlns="http://schemas.openxmlformats.org/spreadsheetml/2006/main">
  <c r="O7" i="21" l="1"/>
  <c r="N7" i="21"/>
  <c r="M7" i="21"/>
  <c r="L7" i="21"/>
  <c r="H7" i="21"/>
  <c r="G7" i="21"/>
  <c r="F7" i="21"/>
  <c r="U35" i="21"/>
  <c r="T35" i="21"/>
  <c r="S35" i="21"/>
  <c r="R35" i="21"/>
  <c r="K35" i="21"/>
  <c r="J35" i="21"/>
  <c r="J36" i="21"/>
  <c r="K36" i="21"/>
  <c r="P36" i="21"/>
  <c r="Q36" i="21"/>
  <c r="R36" i="21"/>
  <c r="S36" i="21"/>
  <c r="T36" i="21"/>
  <c r="U36" i="21"/>
  <c r="O40" i="21"/>
  <c r="M40" i="21"/>
  <c r="L40" i="21"/>
  <c r="N40" i="21"/>
  <c r="W35" i="21" l="1"/>
  <c r="V36" i="21"/>
  <c r="W36" i="21"/>
  <c r="V35" i="21"/>
  <c r="H147" i="21"/>
  <c r="J10" i="21"/>
  <c r="H156" i="21" l="1"/>
  <c r="G156" i="21"/>
  <c r="G147" i="21"/>
  <c r="H40" i="21"/>
  <c r="F40" i="21"/>
  <c r="G40" i="21"/>
  <c r="U163" i="21" l="1"/>
  <c r="T163" i="21"/>
  <c r="S163" i="21"/>
  <c r="R163" i="21"/>
  <c r="Q163" i="21"/>
  <c r="P163" i="21"/>
  <c r="P162" i="21"/>
  <c r="K163" i="21"/>
  <c r="J163" i="21"/>
  <c r="F156" i="21"/>
  <c r="Q153" i="21"/>
  <c r="Q154" i="21"/>
  <c r="Q155" i="21"/>
  <c r="P152" i="21"/>
  <c r="P153" i="21"/>
  <c r="P154" i="21"/>
  <c r="P155" i="21"/>
  <c r="U153" i="21"/>
  <c r="U154" i="21"/>
  <c r="U155" i="21"/>
  <c r="T153" i="21"/>
  <c r="T154" i="21"/>
  <c r="T155" i="21"/>
  <c r="S153" i="21"/>
  <c r="S154" i="21"/>
  <c r="S155" i="21"/>
  <c r="R153" i="21"/>
  <c r="R154" i="21"/>
  <c r="R155" i="21"/>
  <c r="J153" i="21"/>
  <c r="J154" i="21"/>
  <c r="J155" i="21"/>
  <c r="F147" i="21"/>
  <c r="W163" i="21" l="1"/>
  <c r="W155" i="21"/>
  <c r="V153" i="21"/>
  <c r="W154" i="21"/>
  <c r="V154" i="21"/>
  <c r="V163" i="21"/>
  <c r="V155" i="21"/>
  <c r="W153" i="21"/>
  <c r="K44" i="21"/>
  <c r="K45" i="21"/>
  <c r="J44" i="21"/>
  <c r="J45" i="21"/>
  <c r="Q45" i="21"/>
  <c r="P45" i="21"/>
  <c r="U45" i="21"/>
  <c r="T45" i="21"/>
  <c r="S45" i="21"/>
  <c r="R45" i="21"/>
  <c r="W45" i="21" l="1"/>
  <c r="V45" i="21"/>
  <c r="Q162" i="21"/>
  <c r="J162" i="21" l="1"/>
  <c r="K162" i="21"/>
  <c r="U162" i="21"/>
  <c r="T162" i="21" l="1"/>
  <c r="V162" i="21" s="1"/>
  <c r="R162" i="21"/>
  <c r="S162" i="21"/>
  <c r="W162" i="21" l="1"/>
  <c r="U158" i="21"/>
  <c r="T158" i="21"/>
  <c r="S158" i="21"/>
  <c r="R158" i="21"/>
  <c r="T42" i="21"/>
  <c r="T43" i="21"/>
  <c r="T44" i="21"/>
  <c r="T46" i="21"/>
  <c r="T47" i="21"/>
  <c r="T48" i="21"/>
  <c r="T49" i="21"/>
  <c r="T50" i="21"/>
  <c r="T51" i="21"/>
  <c r="T52" i="21"/>
  <c r="V158" i="21" l="1"/>
  <c r="W158" i="21"/>
  <c r="U42" i="21"/>
  <c r="W42" i="21" s="1"/>
  <c r="U43" i="21"/>
  <c r="V43" i="21" s="1"/>
  <c r="U44" i="21"/>
  <c r="V44" i="21" s="1"/>
  <c r="U46" i="21"/>
  <c r="V46" i="21" s="1"/>
  <c r="S42" i="21"/>
  <c r="S43" i="21"/>
  <c r="S44" i="21"/>
  <c r="S46" i="21"/>
  <c r="R42" i="21"/>
  <c r="R43" i="21"/>
  <c r="R44" i="21"/>
  <c r="R46" i="21"/>
  <c r="Q42" i="21"/>
  <c r="Q43" i="21"/>
  <c r="Q44" i="21"/>
  <c r="Q46" i="21"/>
  <c r="Q47" i="21"/>
  <c r="Q48" i="21"/>
  <c r="Q49" i="21"/>
  <c r="Q50" i="21"/>
  <c r="Q51" i="21"/>
  <c r="Q52" i="21"/>
  <c r="P42" i="21"/>
  <c r="P43" i="21"/>
  <c r="P44" i="21"/>
  <c r="P46" i="21"/>
  <c r="P47" i="21"/>
  <c r="P48" i="21"/>
  <c r="P49" i="21"/>
  <c r="P50" i="21"/>
  <c r="P51" i="21"/>
  <c r="P52" i="21"/>
  <c r="Q165" i="21"/>
  <c r="Q166" i="21"/>
  <c r="K165" i="21"/>
  <c r="K166" i="21"/>
  <c r="J165" i="21"/>
  <c r="J166" i="21"/>
  <c r="N73" i="21"/>
  <c r="M9" i="21"/>
  <c r="W46" i="21" l="1"/>
  <c r="W44" i="21"/>
  <c r="W43" i="21"/>
  <c r="V42" i="21"/>
  <c r="K161" i="21"/>
  <c r="K158" i="21"/>
  <c r="J161" i="21"/>
  <c r="J158" i="21"/>
  <c r="L160" i="21"/>
  <c r="L156" i="21" s="1"/>
  <c r="M160" i="21"/>
  <c r="M156" i="21" s="1"/>
  <c r="N160" i="21"/>
  <c r="N156" i="21" s="1"/>
  <c r="O160" i="21"/>
  <c r="O156" i="21" s="1"/>
  <c r="J160" i="21"/>
  <c r="U161" i="21"/>
  <c r="T160" i="21"/>
  <c r="T161" i="21"/>
  <c r="S160" i="21"/>
  <c r="S161" i="21"/>
  <c r="R161" i="21"/>
  <c r="Q161" i="21"/>
  <c r="Q158" i="21"/>
  <c r="P161" i="21"/>
  <c r="P158" i="21"/>
  <c r="J152" i="21"/>
  <c r="J156" i="21"/>
  <c r="J157" i="21"/>
  <c r="J159" i="21"/>
  <c r="Q160" i="21" l="1"/>
  <c r="R160" i="21"/>
  <c r="P160" i="21"/>
  <c r="K160" i="21"/>
  <c r="V161" i="21"/>
  <c r="U160" i="21"/>
  <c r="W160" i="21" s="1"/>
  <c r="W161" i="21"/>
  <c r="V160" i="21" l="1"/>
  <c r="M147" i="21"/>
  <c r="H135" i="21" l="1"/>
  <c r="U7" i="21" l="1"/>
  <c r="T7" i="21"/>
  <c r="U157" i="21"/>
  <c r="T157" i="21"/>
  <c r="S157" i="21"/>
  <c r="R157" i="21"/>
  <c r="Q157" i="21"/>
  <c r="P157" i="21"/>
  <c r="K157" i="21"/>
  <c r="V7" i="21" l="1"/>
  <c r="R7" i="21"/>
  <c r="S7" i="21"/>
  <c r="W157" i="21"/>
  <c r="V157" i="21"/>
  <c r="J151" i="21" l="1"/>
  <c r="O147" i="21"/>
  <c r="N147" i="21"/>
  <c r="L147" i="21"/>
  <c r="J147" i="21" l="1"/>
  <c r="H9" i="21"/>
  <c r="U144" i="21"/>
  <c r="U145" i="21"/>
  <c r="T144" i="21"/>
  <c r="T145" i="21"/>
  <c r="S144" i="21"/>
  <c r="S145" i="21"/>
  <c r="R144" i="21"/>
  <c r="R145" i="21"/>
  <c r="Q144" i="21"/>
  <c r="Q145" i="21"/>
  <c r="P144" i="21"/>
  <c r="P145" i="21"/>
  <c r="K144" i="21"/>
  <c r="K145" i="21"/>
  <c r="J144" i="21"/>
  <c r="J145" i="21"/>
  <c r="R118" i="21"/>
  <c r="R119" i="21"/>
  <c r="R120" i="21"/>
  <c r="R121" i="21"/>
  <c r="R122" i="21"/>
  <c r="R123" i="21"/>
  <c r="R124" i="21"/>
  <c r="R125" i="21"/>
  <c r="R126" i="21"/>
  <c r="R127" i="21"/>
  <c r="R128" i="21"/>
  <c r="R129" i="21"/>
  <c r="R130" i="21"/>
  <c r="R131" i="21"/>
  <c r="R132" i="21"/>
  <c r="R133" i="21"/>
  <c r="R134" i="21"/>
  <c r="S118" i="21"/>
  <c r="S119" i="21"/>
  <c r="S120" i="21"/>
  <c r="S121" i="21"/>
  <c r="S122" i="21"/>
  <c r="S123" i="21"/>
  <c r="S124" i="21"/>
  <c r="S125" i="21"/>
  <c r="S126" i="21"/>
  <c r="S127" i="21"/>
  <c r="S128" i="21"/>
  <c r="S129" i="21"/>
  <c r="S130" i="21"/>
  <c r="S131" i="21"/>
  <c r="S132" i="21"/>
  <c r="S133" i="21"/>
  <c r="S134" i="21"/>
  <c r="U118" i="21"/>
  <c r="U119" i="21"/>
  <c r="U120" i="21"/>
  <c r="U121" i="21"/>
  <c r="U122" i="21"/>
  <c r="U123" i="21"/>
  <c r="U124" i="21"/>
  <c r="U125" i="21"/>
  <c r="U126" i="21"/>
  <c r="U127" i="21"/>
  <c r="U128" i="21"/>
  <c r="U129" i="21"/>
  <c r="U130" i="21"/>
  <c r="U131" i="21"/>
  <c r="U132" i="21"/>
  <c r="U133" i="21"/>
  <c r="U134" i="21"/>
  <c r="Q118" i="21"/>
  <c r="Q119" i="21"/>
  <c r="Q120" i="21"/>
  <c r="Q121" i="21"/>
  <c r="Q122" i="21"/>
  <c r="Q123" i="21"/>
  <c r="Q124" i="21"/>
  <c r="Q125" i="21"/>
  <c r="Q126" i="21"/>
  <c r="Q127" i="21"/>
  <c r="Q128" i="21"/>
  <c r="Q129" i="21"/>
  <c r="Q130" i="21"/>
  <c r="Q131" i="21"/>
  <c r="Q132" i="21"/>
  <c r="Q133" i="21"/>
  <c r="Q134" i="21"/>
  <c r="P118" i="21"/>
  <c r="P119" i="21"/>
  <c r="P120" i="21"/>
  <c r="P121" i="21"/>
  <c r="P122" i="21"/>
  <c r="P123" i="21"/>
  <c r="P124" i="21"/>
  <c r="P125" i="21"/>
  <c r="P126" i="21"/>
  <c r="P127" i="21"/>
  <c r="P128" i="21"/>
  <c r="P129" i="21"/>
  <c r="P130" i="21"/>
  <c r="P131" i="21"/>
  <c r="P132" i="21"/>
  <c r="P133" i="21"/>
  <c r="P134" i="21"/>
  <c r="K118" i="21"/>
  <c r="K119" i="21"/>
  <c r="K120" i="21"/>
  <c r="K121" i="21"/>
  <c r="K122" i="21"/>
  <c r="K123" i="21"/>
  <c r="K124" i="21"/>
  <c r="K125" i="21"/>
  <c r="K126" i="21"/>
  <c r="K127" i="21"/>
  <c r="K128" i="21"/>
  <c r="K129" i="21"/>
  <c r="K130" i="21"/>
  <c r="K131" i="21"/>
  <c r="K132" i="21"/>
  <c r="K133" i="21"/>
  <c r="K134" i="21"/>
  <c r="J118" i="21"/>
  <c r="J119" i="21"/>
  <c r="J120" i="21"/>
  <c r="J121" i="21"/>
  <c r="J122" i="21"/>
  <c r="J123" i="21"/>
  <c r="J124" i="21"/>
  <c r="J125" i="21"/>
  <c r="J126" i="21"/>
  <c r="J127" i="21"/>
  <c r="J128" i="21"/>
  <c r="J129" i="21"/>
  <c r="J130" i="21"/>
  <c r="J131" i="21"/>
  <c r="J132" i="21"/>
  <c r="J133" i="21"/>
  <c r="J134" i="21"/>
  <c r="V144" i="21" l="1"/>
  <c r="W145" i="21"/>
  <c r="W144" i="21"/>
  <c r="V145" i="21"/>
  <c r="M99" i="21"/>
  <c r="N99" i="21"/>
  <c r="O99" i="21"/>
  <c r="L99" i="21"/>
  <c r="R99" i="21" s="1"/>
  <c r="G99" i="21"/>
  <c r="H99" i="21"/>
  <c r="F99" i="21"/>
  <c r="L135" i="21"/>
  <c r="G135" i="21"/>
  <c r="F135" i="21"/>
  <c r="O135" i="21"/>
  <c r="M135" i="21"/>
  <c r="N135" i="21"/>
  <c r="P91" i="21"/>
  <c r="T118" i="21"/>
  <c r="T119" i="21"/>
  <c r="T120" i="21"/>
  <c r="T121" i="21"/>
  <c r="T122" i="21"/>
  <c r="T123" i="21"/>
  <c r="T124" i="21"/>
  <c r="T125" i="21"/>
  <c r="T126" i="21"/>
  <c r="T127" i="21"/>
  <c r="T128" i="21"/>
  <c r="T129" i="21"/>
  <c r="T130" i="21"/>
  <c r="T131" i="21"/>
  <c r="T132" i="21"/>
  <c r="T133" i="21"/>
  <c r="T134" i="21"/>
  <c r="T99" i="21" l="1"/>
  <c r="S99" i="21"/>
  <c r="P135" i="21"/>
  <c r="V134" i="21"/>
  <c r="W134" i="21"/>
  <c r="Q135" i="21"/>
  <c r="U146" i="21" l="1"/>
  <c r="U148" i="21"/>
  <c r="U149" i="21"/>
  <c r="U150" i="21"/>
  <c r="U151" i="21"/>
  <c r="U152" i="21"/>
  <c r="U156" i="21"/>
  <c r="U159" i="21"/>
  <c r="U41" i="21"/>
  <c r="U47" i="21"/>
  <c r="V47" i="21" s="1"/>
  <c r="U48" i="21"/>
  <c r="V48" i="21" s="1"/>
  <c r="U49" i="21"/>
  <c r="V49" i="21" s="1"/>
  <c r="U50" i="21"/>
  <c r="U51" i="21"/>
  <c r="U52" i="21"/>
  <c r="U54" i="21"/>
  <c r="U55" i="21"/>
  <c r="U56" i="21"/>
  <c r="U57" i="21"/>
  <c r="U58" i="21"/>
  <c r="U59" i="21"/>
  <c r="U60" i="21"/>
  <c r="U61" i="21"/>
  <c r="U62" i="21"/>
  <c r="U63" i="21"/>
  <c r="U64" i="21"/>
  <c r="U65" i="21"/>
  <c r="U66" i="21"/>
  <c r="U67" i="21"/>
  <c r="U68" i="21"/>
  <c r="U69" i="21"/>
  <c r="U70" i="21"/>
  <c r="U71" i="21"/>
  <c r="U72" i="21"/>
  <c r="U74" i="21"/>
  <c r="U75" i="21"/>
  <c r="U76" i="21"/>
  <c r="U77" i="21"/>
  <c r="U79" i="21"/>
  <c r="U80" i="21"/>
  <c r="U81" i="21"/>
  <c r="U82" i="21"/>
  <c r="U83" i="21"/>
  <c r="U84" i="21"/>
  <c r="U85" i="21"/>
  <c r="U86" i="21"/>
  <c r="U88" i="21"/>
  <c r="U89" i="21"/>
  <c r="U90" i="21"/>
  <c r="U91" i="21"/>
  <c r="U92" i="21"/>
  <c r="U93" i="21"/>
  <c r="U94" i="21"/>
  <c r="U95" i="21"/>
  <c r="U96" i="21"/>
  <c r="U97" i="21"/>
  <c r="U98" i="21"/>
  <c r="U100" i="21"/>
  <c r="U101" i="21"/>
  <c r="U102" i="21"/>
  <c r="U103" i="21"/>
  <c r="U104" i="21"/>
  <c r="U105" i="21"/>
  <c r="U106" i="21"/>
  <c r="U107" i="21"/>
  <c r="U108" i="21"/>
  <c r="U109" i="21"/>
  <c r="U110" i="21"/>
  <c r="U111" i="21"/>
  <c r="U112" i="21"/>
  <c r="U113" i="21"/>
  <c r="U114" i="21"/>
  <c r="U115" i="21"/>
  <c r="U116" i="21"/>
  <c r="U117" i="21"/>
  <c r="U136" i="21"/>
  <c r="U137" i="21"/>
  <c r="U138" i="21"/>
  <c r="U139" i="21"/>
  <c r="U140" i="21"/>
  <c r="U141" i="21"/>
  <c r="U142" i="21"/>
  <c r="U143" i="21"/>
  <c r="U37" i="21"/>
  <c r="U38" i="21"/>
  <c r="U39" i="21"/>
  <c r="U11" i="21"/>
  <c r="U12" i="21"/>
  <c r="U13" i="21"/>
  <c r="U14" i="21"/>
  <c r="U15" i="21"/>
  <c r="U16" i="21"/>
  <c r="U17" i="21"/>
  <c r="U18" i="21"/>
  <c r="U19" i="21"/>
  <c r="U20" i="21"/>
  <c r="U21" i="21"/>
  <c r="U22" i="21"/>
  <c r="U23" i="21"/>
  <c r="U24" i="21"/>
  <c r="U25" i="21"/>
  <c r="U26" i="21"/>
  <c r="U27" i="21"/>
  <c r="U28" i="21"/>
  <c r="U29" i="21"/>
  <c r="U30" i="21"/>
  <c r="U31" i="21"/>
  <c r="U32" i="21"/>
  <c r="U33" i="21"/>
  <c r="U34" i="21"/>
  <c r="U10" i="21"/>
  <c r="W128" i="21" l="1"/>
  <c r="V128" i="21"/>
  <c r="V120" i="21"/>
  <c r="W120" i="21"/>
  <c r="V131" i="21"/>
  <c r="W131" i="21"/>
  <c r="V127" i="21"/>
  <c r="W127" i="21"/>
  <c r="V123" i="21"/>
  <c r="W123" i="21"/>
  <c r="W119" i="21"/>
  <c r="V119" i="21"/>
  <c r="U135" i="21"/>
  <c r="V130" i="21"/>
  <c r="W130" i="21"/>
  <c r="V126" i="21"/>
  <c r="W126" i="21"/>
  <c r="V122" i="21"/>
  <c r="W122" i="21"/>
  <c r="V118" i="21"/>
  <c r="W118" i="21"/>
  <c r="V132" i="21"/>
  <c r="W132" i="21"/>
  <c r="V124" i="21"/>
  <c r="W124" i="21"/>
  <c r="U99" i="21"/>
  <c r="W133" i="21"/>
  <c r="V133" i="21"/>
  <c r="W129" i="21"/>
  <c r="V129" i="21"/>
  <c r="W125" i="21"/>
  <c r="V125" i="21"/>
  <c r="W121" i="21"/>
  <c r="V121" i="21"/>
  <c r="T141" i="21"/>
  <c r="W141" i="21" s="1"/>
  <c r="S141" i="21"/>
  <c r="R141" i="21"/>
  <c r="K15" i="21"/>
  <c r="K16" i="21"/>
  <c r="K17" i="21"/>
  <c r="K18" i="21"/>
  <c r="K19" i="21"/>
  <c r="K20" i="21"/>
  <c r="K21" i="21"/>
  <c r="K22" i="21"/>
  <c r="K23" i="21"/>
  <c r="K24" i="21"/>
  <c r="K25" i="21"/>
  <c r="K26" i="21"/>
  <c r="K27" i="21"/>
  <c r="K28" i="21"/>
  <c r="K29" i="21"/>
  <c r="K30" i="21"/>
  <c r="K31" i="21"/>
  <c r="K32" i="21"/>
  <c r="K33" i="21"/>
  <c r="K34" i="21"/>
  <c r="K37" i="21"/>
  <c r="K38" i="21"/>
  <c r="K39" i="21"/>
  <c r="K41" i="21"/>
  <c r="K42" i="21"/>
  <c r="K43" i="21"/>
  <c r="K46" i="21"/>
  <c r="K47" i="21"/>
  <c r="K48" i="21"/>
  <c r="K49" i="21"/>
  <c r="K50" i="21"/>
  <c r="K51" i="21"/>
  <c r="K52" i="21"/>
  <c r="K54" i="21"/>
  <c r="K55" i="21"/>
  <c r="K56" i="21"/>
  <c r="K57" i="21"/>
  <c r="K58" i="21"/>
  <c r="K59" i="21"/>
  <c r="K60" i="21"/>
  <c r="K61" i="21"/>
  <c r="K62" i="21"/>
  <c r="K63" i="21"/>
  <c r="K64" i="21"/>
  <c r="K65" i="21"/>
  <c r="K66" i="21"/>
  <c r="K67" i="21"/>
  <c r="K68" i="21"/>
  <c r="K69" i="21"/>
  <c r="K70" i="21"/>
  <c r="K71" i="21"/>
  <c r="K72" i="21"/>
  <c r="K74" i="21"/>
  <c r="K75" i="21"/>
  <c r="K76" i="21"/>
  <c r="K77" i="21"/>
  <c r="K79" i="21"/>
  <c r="K80" i="21"/>
  <c r="K81" i="21"/>
  <c r="K82" i="21"/>
  <c r="K83" i="21"/>
  <c r="K84" i="21"/>
  <c r="K85" i="21"/>
  <c r="K86" i="21"/>
  <c r="K88" i="21"/>
  <c r="K89" i="21"/>
  <c r="K90" i="21"/>
  <c r="K91" i="21"/>
  <c r="K92" i="21"/>
  <c r="K93" i="21"/>
  <c r="K94" i="21"/>
  <c r="K95" i="21"/>
  <c r="K96" i="21"/>
  <c r="K97" i="21"/>
  <c r="K98" i="21"/>
  <c r="K100" i="21"/>
  <c r="K101" i="21"/>
  <c r="K102" i="21"/>
  <c r="K103" i="21"/>
  <c r="K104" i="21"/>
  <c r="K105" i="21"/>
  <c r="K106" i="21"/>
  <c r="K107" i="21"/>
  <c r="K108" i="21"/>
  <c r="K109" i="21"/>
  <c r="K110" i="21"/>
  <c r="K111" i="21"/>
  <c r="K112" i="21"/>
  <c r="K113" i="21"/>
  <c r="K114" i="21"/>
  <c r="K115" i="21"/>
  <c r="K116" i="21"/>
  <c r="K117" i="21"/>
  <c r="K136" i="21"/>
  <c r="K137" i="21"/>
  <c r="K138" i="21"/>
  <c r="K139" i="21"/>
  <c r="K140" i="21"/>
  <c r="K141" i="21"/>
  <c r="K142" i="21"/>
  <c r="K143" i="21"/>
  <c r="K146" i="21"/>
  <c r="K148" i="21"/>
  <c r="K149" i="21"/>
  <c r="K150" i="21"/>
  <c r="K151" i="21"/>
  <c r="K152" i="21"/>
  <c r="K153" i="21"/>
  <c r="K159" i="21"/>
  <c r="K10" i="21"/>
  <c r="K11" i="21"/>
  <c r="K12" i="21"/>
  <c r="K13" i="21"/>
  <c r="K14" i="21"/>
  <c r="Q32" i="21"/>
  <c r="Q33" i="21"/>
  <c r="Q34" i="21"/>
  <c r="Q37" i="21"/>
  <c r="Q38" i="21"/>
  <c r="Q39" i="21"/>
  <c r="Q41" i="21"/>
  <c r="Q54" i="21"/>
  <c r="Q55" i="21"/>
  <c r="Q56" i="21"/>
  <c r="Q57" i="21"/>
  <c r="Q58" i="21"/>
  <c r="Q59" i="21"/>
  <c r="Q60" i="21"/>
  <c r="Q61" i="21"/>
  <c r="Q62" i="21"/>
  <c r="Q63" i="21"/>
  <c r="Q64" i="21"/>
  <c r="Q65" i="21"/>
  <c r="Q66" i="21"/>
  <c r="Q67" i="21"/>
  <c r="Q68" i="21"/>
  <c r="Q69" i="21"/>
  <c r="Q70" i="21"/>
  <c r="Q71" i="21"/>
  <c r="Q72" i="21"/>
  <c r="Q74" i="21"/>
  <c r="Q75" i="21"/>
  <c r="Q76" i="21"/>
  <c r="Q77" i="21"/>
  <c r="Q79" i="21"/>
  <c r="Q80" i="21"/>
  <c r="Q81" i="21"/>
  <c r="Q82" i="21"/>
  <c r="Q83" i="21"/>
  <c r="Q84" i="21"/>
  <c r="Q85" i="21"/>
  <c r="Q86" i="21"/>
  <c r="Q88" i="21"/>
  <c r="Q89" i="21"/>
  <c r="Q90" i="21"/>
  <c r="Q91" i="21"/>
  <c r="Q92" i="21"/>
  <c r="Q93" i="21"/>
  <c r="Q94" i="21"/>
  <c r="Q95" i="21"/>
  <c r="Q96" i="21"/>
  <c r="Q97" i="21"/>
  <c r="Q98" i="21"/>
  <c r="Q100" i="21"/>
  <c r="Q101" i="21"/>
  <c r="Q102" i="21"/>
  <c r="Q103" i="21"/>
  <c r="Q104" i="21"/>
  <c r="Q105" i="21"/>
  <c r="Q106" i="21"/>
  <c r="Q107" i="21"/>
  <c r="Q108" i="21"/>
  <c r="Q109" i="21"/>
  <c r="Q110" i="21"/>
  <c r="Q111" i="21"/>
  <c r="Q112" i="21"/>
  <c r="Q113" i="21"/>
  <c r="Q114" i="21"/>
  <c r="Q115" i="21"/>
  <c r="Q116" i="21"/>
  <c r="Q117" i="21"/>
  <c r="Q136" i="21"/>
  <c r="Q137" i="21"/>
  <c r="Q138" i="21"/>
  <c r="Q139" i="21"/>
  <c r="Q140" i="21"/>
  <c r="Q141" i="21"/>
  <c r="Q142" i="21"/>
  <c r="Q143" i="21"/>
  <c r="Q146" i="21"/>
  <c r="Q148" i="21"/>
  <c r="Q149" i="21"/>
  <c r="Q150" i="21"/>
  <c r="Q151" i="21"/>
  <c r="Q152" i="21"/>
  <c r="Q159" i="21"/>
  <c r="Q11" i="21"/>
  <c r="Q12" i="21"/>
  <c r="Q13" i="21"/>
  <c r="Q14" i="21"/>
  <c r="Q15" i="21"/>
  <c r="Q16" i="21"/>
  <c r="Q17" i="21"/>
  <c r="Q18" i="21"/>
  <c r="Q19" i="21"/>
  <c r="Q20" i="21"/>
  <c r="Q21" i="21"/>
  <c r="Q22" i="21"/>
  <c r="Q23" i="21"/>
  <c r="Q24" i="21"/>
  <c r="Q25" i="21"/>
  <c r="Q26" i="21"/>
  <c r="Q27" i="21"/>
  <c r="Q28" i="21"/>
  <c r="Q29" i="21"/>
  <c r="Q30" i="21"/>
  <c r="Q31" i="21"/>
  <c r="Q10" i="21"/>
  <c r="T142" i="21"/>
  <c r="W142" i="21" s="1"/>
  <c r="T140" i="21"/>
  <c r="W140" i="21" s="1"/>
  <c r="T139" i="21"/>
  <c r="W139" i="21" s="1"/>
  <c r="Q156" i="21" l="1"/>
  <c r="K156" i="21"/>
  <c r="Q147" i="21"/>
  <c r="U147" i="21" l="1"/>
  <c r="K147" i="21"/>
  <c r="F9" i="21" l="1"/>
  <c r="G9" i="21"/>
  <c r="L9" i="21"/>
  <c r="N9" i="21"/>
  <c r="O9" i="21"/>
  <c r="Q9" i="21" l="1"/>
  <c r="U9" i="21"/>
  <c r="K9" i="21"/>
  <c r="K99" i="21"/>
  <c r="V141" i="21"/>
  <c r="P141" i="21"/>
  <c r="J141" i="21"/>
  <c r="J88" i="21"/>
  <c r="J89" i="21"/>
  <c r="J90" i="21"/>
  <c r="J91" i="21"/>
  <c r="J92" i="21"/>
  <c r="J93" i="21"/>
  <c r="J94" i="21"/>
  <c r="J95" i="21"/>
  <c r="J96" i="21"/>
  <c r="J97" i="21"/>
  <c r="J98" i="21"/>
  <c r="H87" i="21"/>
  <c r="G87" i="21"/>
  <c r="F87" i="21"/>
  <c r="M87" i="21"/>
  <c r="N87" i="21"/>
  <c r="O87" i="21"/>
  <c r="L87" i="21"/>
  <c r="V139" i="21"/>
  <c r="V140" i="21"/>
  <c r="R140" i="21"/>
  <c r="S140" i="21"/>
  <c r="P139" i="21"/>
  <c r="P140" i="21"/>
  <c r="J140" i="21"/>
  <c r="J139" i="21"/>
  <c r="R139" i="21"/>
  <c r="S139" i="21"/>
  <c r="Q87" i="21" l="1"/>
  <c r="U87" i="21"/>
  <c r="Q99" i="21"/>
  <c r="K87" i="21"/>
  <c r="T94" i="21"/>
  <c r="S94" i="21"/>
  <c r="R94" i="21"/>
  <c r="P94" i="21"/>
  <c r="W94" i="21" l="1"/>
  <c r="Q7" i="21"/>
  <c r="K7" i="21"/>
  <c r="V94" i="21"/>
  <c r="M78" i="21" l="1"/>
  <c r="T136" i="21" l="1"/>
  <c r="S136" i="21"/>
  <c r="R136" i="21"/>
  <c r="P136" i="21"/>
  <c r="J136" i="21"/>
  <c r="W136" i="21" l="1"/>
  <c r="K135" i="21"/>
  <c r="V136" i="21"/>
  <c r="R152" i="21"/>
  <c r="S152" i="21"/>
  <c r="T152" i="21"/>
  <c r="W152" i="21" s="1"/>
  <c r="V152" i="21" l="1"/>
  <c r="S165" i="21" l="1"/>
  <c r="U165" i="21" l="1"/>
  <c r="T165" i="21"/>
  <c r="R165" i="21"/>
  <c r="P165" i="21"/>
  <c r="W165" i="21" l="1"/>
  <c r="V165" i="21"/>
  <c r="T151" i="21"/>
  <c r="W151" i="21" s="1"/>
  <c r="S151" i="21"/>
  <c r="R151" i="21"/>
  <c r="P151" i="21"/>
  <c r="T103" i="21"/>
  <c r="W103" i="21" s="1"/>
  <c r="S103" i="21"/>
  <c r="R103" i="21"/>
  <c r="P103" i="21"/>
  <c r="J103" i="21"/>
  <c r="T112" i="21"/>
  <c r="W112" i="21" s="1"/>
  <c r="S112" i="21"/>
  <c r="R112" i="21"/>
  <c r="P112" i="21"/>
  <c r="J112" i="21"/>
  <c r="O53" i="21"/>
  <c r="N53" i="21"/>
  <c r="M53" i="21"/>
  <c r="L53" i="21"/>
  <c r="G53" i="21"/>
  <c r="H53" i="21"/>
  <c r="F53" i="21"/>
  <c r="T64" i="21"/>
  <c r="W64" i="21" s="1"/>
  <c r="S64" i="21"/>
  <c r="R64" i="21"/>
  <c r="P64" i="21"/>
  <c r="J64" i="21"/>
  <c r="Q53" i="21" l="1"/>
  <c r="U53" i="21"/>
  <c r="K53" i="21"/>
  <c r="V112" i="21"/>
  <c r="V151" i="21"/>
  <c r="V103" i="21"/>
  <c r="V64" i="21"/>
  <c r="T106" i="21"/>
  <c r="W106" i="21" s="1"/>
  <c r="S106" i="21"/>
  <c r="R106" i="21"/>
  <c r="P106" i="21"/>
  <c r="J106" i="21"/>
  <c r="V106" i="21" l="1"/>
  <c r="T71" i="21" l="1"/>
  <c r="S71" i="21"/>
  <c r="R71" i="21"/>
  <c r="P71" i="21"/>
  <c r="J71" i="21"/>
  <c r="T70" i="21"/>
  <c r="W70" i="21" s="1"/>
  <c r="S70" i="21"/>
  <c r="R70" i="21"/>
  <c r="P70" i="21"/>
  <c r="J70" i="21"/>
  <c r="W71" i="21" l="1"/>
  <c r="V70" i="21"/>
  <c r="V71" i="21"/>
  <c r="T137" i="21"/>
  <c r="S137" i="21"/>
  <c r="R137" i="21"/>
  <c r="P137" i="21"/>
  <c r="J137" i="21"/>
  <c r="J117" i="21"/>
  <c r="P117" i="21"/>
  <c r="R117" i="21"/>
  <c r="S117" i="21"/>
  <c r="T117" i="21"/>
  <c r="W117" i="21" s="1"/>
  <c r="T98" i="21"/>
  <c r="W98" i="21" s="1"/>
  <c r="S98" i="21"/>
  <c r="R98" i="21"/>
  <c r="P98" i="21"/>
  <c r="T63" i="21"/>
  <c r="W63" i="21" s="1"/>
  <c r="S63" i="21"/>
  <c r="R63" i="21"/>
  <c r="P63" i="21"/>
  <c r="J63" i="21"/>
  <c r="W137" i="21" l="1"/>
  <c r="V98" i="21"/>
  <c r="V137" i="21"/>
  <c r="V117" i="21"/>
  <c r="V63" i="21"/>
  <c r="T150" i="21" l="1"/>
  <c r="W150" i="21" s="1"/>
  <c r="S150" i="21"/>
  <c r="R150" i="21"/>
  <c r="P150" i="21"/>
  <c r="J150" i="21"/>
  <c r="V150" i="21" l="1"/>
  <c r="M73" i="21"/>
  <c r="M164" i="21" s="1"/>
  <c r="M8" i="21" l="1"/>
  <c r="J135" i="21"/>
  <c r="P99" i="21" l="1"/>
  <c r="J99" i="21"/>
  <c r="R91" i="21"/>
  <c r="S91" i="21"/>
  <c r="T91" i="21"/>
  <c r="W91" i="21" s="1"/>
  <c r="V91" i="21" l="1"/>
  <c r="T114" i="21" l="1"/>
  <c r="W114" i="21" s="1"/>
  <c r="S114" i="21"/>
  <c r="R114" i="21"/>
  <c r="P114" i="21"/>
  <c r="J114" i="21"/>
  <c r="T115" i="21"/>
  <c r="W115" i="21" s="1"/>
  <c r="S115" i="21"/>
  <c r="R115" i="21"/>
  <c r="P115" i="21"/>
  <c r="J115" i="21"/>
  <c r="V115" i="21" l="1"/>
  <c r="V114" i="21"/>
  <c r="T37" i="21"/>
  <c r="S37" i="21"/>
  <c r="R37" i="21"/>
  <c r="P37" i="21"/>
  <c r="J37" i="21"/>
  <c r="W37" i="21" l="1"/>
  <c r="V37" i="21"/>
  <c r="T32" i="21" l="1"/>
  <c r="W32" i="21" s="1"/>
  <c r="S32" i="21"/>
  <c r="R32" i="21"/>
  <c r="P32" i="21"/>
  <c r="J32" i="21"/>
  <c r="T23" i="21"/>
  <c r="W23" i="21" s="1"/>
  <c r="S23" i="21"/>
  <c r="R23" i="21"/>
  <c r="P23" i="21"/>
  <c r="J23" i="21"/>
  <c r="T24" i="21"/>
  <c r="W24" i="21" s="1"/>
  <c r="S24" i="21"/>
  <c r="R24" i="21"/>
  <c r="P24" i="21"/>
  <c r="J24" i="21"/>
  <c r="T39" i="21"/>
  <c r="S39" i="21"/>
  <c r="R39" i="21"/>
  <c r="P39" i="21"/>
  <c r="J39" i="21"/>
  <c r="W39" i="21" l="1"/>
  <c r="V32" i="21"/>
  <c r="V24" i="21"/>
  <c r="V39" i="21"/>
  <c r="V23" i="21"/>
  <c r="T105" i="21" l="1"/>
  <c r="W105" i="21" s="1"/>
  <c r="S105" i="21"/>
  <c r="R105" i="21"/>
  <c r="P105" i="21"/>
  <c r="J105" i="21"/>
  <c r="V105" i="21" l="1"/>
  <c r="J54" i="21"/>
  <c r="J55" i="21"/>
  <c r="J56" i="21"/>
  <c r="J57" i="21"/>
  <c r="J58" i="21"/>
  <c r="J59" i="21"/>
  <c r="J60" i="21"/>
  <c r="J61" i="21"/>
  <c r="J62" i="21"/>
  <c r="J65" i="21"/>
  <c r="J66" i="21"/>
  <c r="J67" i="21"/>
  <c r="J68" i="21"/>
  <c r="J69" i="21"/>
  <c r="J72" i="21"/>
  <c r="J11" i="21"/>
  <c r="J12" i="21"/>
  <c r="J13" i="21"/>
  <c r="J14" i="21"/>
  <c r="J15" i="21"/>
  <c r="J16" i="21"/>
  <c r="J17" i="21"/>
  <c r="J18" i="21"/>
  <c r="J19" i="21"/>
  <c r="J20" i="21"/>
  <c r="H78" i="21" l="1"/>
  <c r="P54" i="21" l="1"/>
  <c r="P55" i="21"/>
  <c r="P56" i="21"/>
  <c r="P58" i="21"/>
  <c r="P59" i="21"/>
  <c r="P60" i="21"/>
  <c r="P61" i="21"/>
  <c r="P62" i="21"/>
  <c r="P65" i="21"/>
  <c r="P66" i="21"/>
  <c r="P67" i="21"/>
  <c r="P68" i="21"/>
  <c r="P69" i="21"/>
  <c r="P72" i="21"/>
  <c r="P10" i="21"/>
  <c r="P11" i="21"/>
  <c r="P13" i="21"/>
  <c r="P14" i="21"/>
  <c r="P15" i="21"/>
  <c r="P16" i="21"/>
  <c r="P17" i="21"/>
  <c r="P18" i="21"/>
  <c r="P19" i="21"/>
  <c r="P20" i="21"/>
  <c r="P21" i="21"/>
  <c r="P22" i="21"/>
  <c r="P25" i="21"/>
  <c r="P26" i="21"/>
  <c r="P27" i="21"/>
  <c r="P28" i="21"/>
  <c r="P29" i="21"/>
  <c r="P30" i="21"/>
  <c r="P31" i="21"/>
  <c r="P33" i="21"/>
  <c r="P34" i="21"/>
  <c r="P38" i="21"/>
  <c r="P41" i="21"/>
  <c r="P74" i="21"/>
  <c r="P75" i="21"/>
  <c r="P76" i="21"/>
  <c r="P77" i="21"/>
  <c r="P79" i="21"/>
  <c r="P80" i="21"/>
  <c r="P81" i="21"/>
  <c r="P82" i="21"/>
  <c r="P83" i="21"/>
  <c r="P84" i="21"/>
  <c r="P85" i="21"/>
  <c r="P86" i="21"/>
  <c r="P88" i="21"/>
  <c r="P89" i="21"/>
  <c r="P90" i="21"/>
  <c r="P92" i="21"/>
  <c r="P93" i="21"/>
  <c r="P95" i="21"/>
  <c r="P96" i="21"/>
  <c r="P97" i="21"/>
  <c r="P100" i="21"/>
  <c r="P101" i="21"/>
  <c r="P102" i="21"/>
  <c r="P104" i="21"/>
  <c r="P107" i="21"/>
  <c r="P108" i="21"/>
  <c r="P109" i="21"/>
  <c r="P110" i="21"/>
  <c r="P111" i="21"/>
  <c r="P113" i="21"/>
  <c r="P116" i="21"/>
  <c r="P138" i="21"/>
  <c r="P142" i="21"/>
  <c r="P143" i="21"/>
  <c r="P146" i="21"/>
  <c r="P147" i="21"/>
  <c r="P148" i="21"/>
  <c r="P149" i="21"/>
  <c r="P156" i="21"/>
  <c r="P159" i="21"/>
  <c r="R55" i="21" l="1"/>
  <c r="S55" i="21"/>
  <c r="T55" i="21"/>
  <c r="W55" i="21" s="1"/>
  <c r="R56" i="21"/>
  <c r="S56" i="21"/>
  <c r="T56" i="21"/>
  <c r="W56" i="21" s="1"/>
  <c r="R57" i="21"/>
  <c r="S57" i="21"/>
  <c r="T57" i="21"/>
  <c r="W57" i="21" s="1"/>
  <c r="R58" i="21"/>
  <c r="S58" i="21"/>
  <c r="T58" i="21"/>
  <c r="W58" i="21" s="1"/>
  <c r="R59" i="21"/>
  <c r="S59" i="21"/>
  <c r="T59" i="21"/>
  <c r="W59" i="21" s="1"/>
  <c r="R60" i="21"/>
  <c r="S60" i="21"/>
  <c r="T60" i="21"/>
  <c r="W60" i="21" s="1"/>
  <c r="R61" i="21"/>
  <c r="S61" i="21"/>
  <c r="T61" i="21"/>
  <c r="W61" i="21" s="1"/>
  <c r="R62" i="21"/>
  <c r="S62" i="21"/>
  <c r="T62" i="21"/>
  <c r="W62" i="21" s="1"/>
  <c r="R65" i="21"/>
  <c r="S65" i="21"/>
  <c r="T65" i="21"/>
  <c r="W65" i="21" s="1"/>
  <c r="R66" i="21"/>
  <c r="S66" i="21"/>
  <c r="T66" i="21"/>
  <c r="W66" i="21" s="1"/>
  <c r="R67" i="21"/>
  <c r="S67" i="21"/>
  <c r="T67" i="21"/>
  <c r="W67" i="21" s="1"/>
  <c r="R68" i="21"/>
  <c r="S68" i="21"/>
  <c r="T68" i="21"/>
  <c r="W68" i="21" s="1"/>
  <c r="R69" i="21"/>
  <c r="S69" i="21"/>
  <c r="T69" i="21"/>
  <c r="W69" i="21" s="1"/>
  <c r="R72" i="21"/>
  <c r="S72" i="21"/>
  <c r="T72" i="21"/>
  <c r="W72" i="21" s="1"/>
  <c r="R10" i="21"/>
  <c r="S10" i="21"/>
  <c r="T10" i="21"/>
  <c r="R11" i="21"/>
  <c r="S11" i="21"/>
  <c r="T11" i="21"/>
  <c r="W11" i="21" s="1"/>
  <c r="R12" i="21"/>
  <c r="S12" i="21"/>
  <c r="T12" i="21"/>
  <c r="W12" i="21" s="1"/>
  <c r="R13" i="21"/>
  <c r="S13" i="21"/>
  <c r="T13" i="21"/>
  <c r="W13" i="21" s="1"/>
  <c r="R14" i="21"/>
  <c r="S14" i="21"/>
  <c r="T14" i="21"/>
  <c r="W14" i="21" s="1"/>
  <c r="R15" i="21"/>
  <c r="S15" i="21"/>
  <c r="T15" i="21"/>
  <c r="W15" i="21" s="1"/>
  <c r="R16" i="21"/>
  <c r="S16" i="21"/>
  <c r="T16" i="21"/>
  <c r="W16" i="21" s="1"/>
  <c r="R17" i="21"/>
  <c r="S17" i="21"/>
  <c r="T17" i="21"/>
  <c r="W17" i="21" s="1"/>
  <c r="R18" i="21"/>
  <c r="S18" i="21"/>
  <c r="T18" i="21"/>
  <c r="W18" i="21" s="1"/>
  <c r="R19" i="21"/>
  <c r="S19" i="21"/>
  <c r="T19" i="21"/>
  <c r="W19" i="21" s="1"/>
  <c r="R20" i="21"/>
  <c r="S20" i="21"/>
  <c r="T20" i="21"/>
  <c r="W20" i="21" s="1"/>
  <c r="R21" i="21"/>
  <c r="S21" i="21"/>
  <c r="T21" i="21"/>
  <c r="W21" i="21" s="1"/>
  <c r="R22" i="21"/>
  <c r="S22" i="21"/>
  <c r="T22" i="21"/>
  <c r="R25" i="21"/>
  <c r="S25" i="21"/>
  <c r="T25" i="21"/>
  <c r="W25" i="21" s="1"/>
  <c r="R26" i="21"/>
  <c r="S26" i="21"/>
  <c r="T26" i="21"/>
  <c r="W26" i="21" s="1"/>
  <c r="R27" i="21"/>
  <c r="S27" i="21"/>
  <c r="T27" i="21"/>
  <c r="W27" i="21" s="1"/>
  <c r="R28" i="21"/>
  <c r="S28" i="21"/>
  <c r="T28" i="21"/>
  <c r="W28" i="21" s="1"/>
  <c r="R29" i="21"/>
  <c r="S29" i="21"/>
  <c r="T29" i="21"/>
  <c r="W29" i="21" s="1"/>
  <c r="R30" i="21"/>
  <c r="S30" i="21"/>
  <c r="T30" i="21"/>
  <c r="W30" i="21" s="1"/>
  <c r="R31" i="21"/>
  <c r="S31" i="21"/>
  <c r="T31" i="21"/>
  <c r="W31" i="21" s="1"/>
  <c r="R33" i="21"/>
  <c r="S33" i="21"/>
  <c r="T33" i="21"/>
  <c r="R34" i="21"/>
  <c r="S34" i="21"/>
  <c r="T34" i="21"/>
  <c r="W34" i="21" s="1"/>
  <c r="R38" i="21"/>
  <c r="S38" i="21"/>
  <c r="T38" i="21"/>
  <c r="W38" i="21" s="1"/>
  <c r="R41" i="21"/>
  <c r="S41" i="21"/>
  <c r="T41" i="21"/>
  <c r="T40" i="21" s="1"/>
  <c r="R47" i="21"/>
  <c r="S47" i="21"/>
  <c r="W47" i="21"/>
  <c r="R48" i="21"/>
  <c r="S48" i="21"/>
  <c r="R49" i="21"/>
  <c r="S49" i="21"/>
  <c r="W49" i="21"/>
  <c r="R50" i="21"/>
  <c r="S50" i="21"/>
  <c r="W50" i="21"/>
  <c r="R51" i="21"/>
  <c r="S51" i="21"/>
  <c r="W51" i="21"/>
  <c r="R52" i="21"/>
  <c r="S52" i="21"/>
  <c r="W52" i="21"/>
  <c r="R74" i="21"/>
  <c r="S74" i="21"/>
  <c r="T74" i="21"/>
  <c r="W74" i="21" s="1"/>
  <c r="R75" i="21"/>
  <c r="S75" i="21"/>
  <c r="T75" i="21"/>
  <c r="W75" i="21" s="1"/>
  <c r="R76" i="21"/>
  <c r="S76" i="21"/>
  <c r="T76" i="21"/>
  <c r="W76" i="21" s="1"/>
  <c r="R77" i="21"/>
  <c r="S77" i="21"/>
  <c r="T77" i="21"/>
  <c r="W77" i="21" s="1"/>
  <c r="R79" i="21"/>
  <c r="S79" i="21"/>
  <c r="T79" i="21"/>
  <c r="W79" i="21" s="1"/>
  <c r="R80" i="21"/>
  <c r="S80" i="21"/>
  <c r="T80" i="21"/>
  <c r="W80" i="21" s="1"/>
  <c r="R81" i="21"/>
  <c r="S81" i="21"/>
  <c r="T81" i="21"/>
  <c r="W81" i="21" s="1"/>
  <c r="R82" i="21"/>
  <c r="S82" i="21"/>
  <c r="T82" i="21"/>
  <c r="W82" i="21" s="1"/>
  <c r="R83" i="21"/>
  <c r="S83" i="21"/>
  <c r="T83" i="21"/>
  <c r="W83" i="21" s="1"/>
  <c r="R84" i="21"/>
  <c r="S84" i="21"/>
  <c r="T84" i="21"/>
  <c r="W84" i="21" s="1"/>
  <c r="R85" i="21"/>
  <c r="S85" i="21"/>
  <c r="T85" i="21"/>
  <c r="W85" i="21" s="1"/>
  <c r="R86" i="21"/>
  <c r="S86" i="21"/>
  <c r="T86" i="21"/>
  <c r="W86" i="21" s="1"/>
  <c r="R88" i="21"/>
  <c r="S88" i="21"/>
  <c r="T88" i="21"/>
  <c r="W88" i="21" s="1"/>
  <c r="R89" i="21"/>
  <c r="S89" i="21"/>
  <c r="T89" i="21"/>
  <c r="W89" i="21" s="1"/>
  <c r="R90" i="21"/>
  <c r="S90" i="21"/>
  <c r="T90" i="21"/>
  <c r="W90" i="21" s="1"/>
  <c r="R92" i="21"/>
  <c r="S92" i="21"/>
  <c r="T92" i="21"/>
  <c r="W92" i="21" s="1"/>
  <c r="R93" i="21"/>
  <c r="S93" i="21"/>
  <c r="T93" i="21"/>
  <c r="W93" i="21" s="1"/>
  <c r="R95" i="21"/>
  <c r="S95" i="21"/>
  <c r="T95" i="21"/>
  <c r="W95" i="21" s="1"/>
  <c r="R96" i="21"/>
  <c r="S96" i="21"/>
  <c r="T96" i="21"/>
  <c r="W96" i="21" s="1"/>
  <c r="R97" i="21"/>
  <c r="S97" i="21"/>
  <c r="T97" i="21"/>
  <c r="R100" i="21"/>
  <c r="S100" i="21"/>
  <c r="T100" i="21"/>
  <c r="R101" i="21"/>
  <c r="S101" i="21"/>
  <c r="T101" i="21"/>
  <c r="R102" i="21"/>
  <c r="S102" i="21"/>
  <c r="T102" i="21"/>
  <c r="W102" i="21" s="1"/>
  <c r="R104" i="21"/>
  <c r="S104" i="21"/>
  <c r="T104" i="21"/>
  <c r="W104" i="21" s="1"/>
  <c r="R107" i="21"/>
  <c r="S107" i="21"/>
  <c r="T107" i="21"/>
  <c r="W107" i="21" s="1"/>
  <c r="R108" i="21"/>
  <c r="S108" i="21"/>
  <c r="T108" i="21"/>
  <c r="W108" i="21" s="1"/>
  <c r="R109" i="21"/>
  <c r="S109" i="21"/>
  <c r="T109" i="21"/>
  <c r="W109" i="21" s="1"/>
  <c r="R110" i="21"/>
  <c r="S110" i="21"/>
  <c r="T110" i="21"/>
  <c r="W110" i="21" s="1"/>
  <c r="R111" i="21"/>
  <c r="S111" i="21"/>
  <c r="T111" i="21"/>
  <c r="W111" i="21" s="1"/>
  <c r="R113" i="21"/>
  <c r="S113" i="21"/>
  <c r="T113" i="21"/>
  <c r="W113" i="21" s="1"/>
  <c r="R116" i="21"/>
  <c r="S116" i="21"/>
  <c r="T116" i="21"/>
  <c r="W116" i="21" s="1"/>
  <c r="R138" i="21"/>
  <c r="S138" i="21"/>
  <c r="T138" i="21"/>
  <c r="R142" i="21"/>
  <c r="S142" i="21"/>
  <c r="R143" i="21"/>
  <c r="S143" i="21"/>
  <c r="T143" i="21"/>
  <c r="R146" i="21"/>
  <c r="S146" i="21"/>
  <c r="T146" i="21"/>
  <c r="W146" i="21" s="1"/>
  <c r="R147" i="21"/>
  <c r="S147" i="21"/>
  <c r="T147" i="21"/>
  <c r="W147" i="21" s="1"/>
  <c r="R148" i="21"/>
  <c r="S148" i="21"/>
  <c r="T148" i="21"/>
  <c r="W148" i="21" s="1"/>
  <c r="R149" i="21"/>
  <c r="S149" i="21"/>
  <c r="T149" i="21"/>
  <c r="W149" i="21" s="1"/>
  <c r="R156" i="21"/>
  <c r="S156" i="21"/>
  <c r="T156" i="21"/>
  <c r="W156" i="21" s="1"/>
  <c r="R159" i="21"/>
  <c r="S159" i="21"/>
  <c r="T159" i="21"/>
  <c r="W159" i="21" s="1"/>
  <c r="J113" i="21"/>
  <c r="O78" i="21"/>
  <c r="N78" i="21"/>
  <c r="L78" i="21"/>
  <c r="G78" i="21"/>
  <c r="F78" i="21"/>
  <c r="J82" i="21"/>
  <c r="S40" i="21" l="1"/>
  <c r="R40" i="21"/>
  <c r="W41" i="21"/>
  <c r="S135" i="21"/>
  <c r="Q78" i="21"/>
  <c r="U78" i="21"/>
  <c r="R135" i="21"/>
  <c r="W138" i="21"/>
  <c r="T135" i="21"/>
  <c r="W100" i="21"/>
  <c r="W99" i="21"/>
  <c r="W143" i="21"/>
  <c r="W101" i="21"/>
  <c r="K78" i="21"/>
  <c r="W48" i="21"/>
  <c r="W97" i="21"/>
  <c r="W33" i="21"/>
  <c r="W7" i="21"/>
  <c r="W22" i="21"/>
  <c r="T9" i="21"/>
  <c r="W10" i="21"/>
  <c r="T87" i="21"/>
  <c r="W87" i="21" s="1"/>
  <c r="R87" i="21"/>
  <c r="S87" i="21"/>
  <c r="V138" i="21"/>
  <c r="S78" i="21"/>
  <c r="S73" i="21"/>
  <c r="S9" i="21"/>
  <c r="R78" i="21"/>
  <c r="T78" i="21"/>
  <c r="T73" i="21"/>
  <c r="R73" i="21"/>
  <c r="R9" i="21"/>
  <c r="V82" i="21"/>
  <c r="V156" i="21"/>
  <c r="V149" i="21"/>
  <c r="P78" i="21"/>
  <c r="P87" i="21"/>
  <c r="V113" i="21"/>
  <c r="W9" i="21" l="1"/>
  <c r="W78" i="21"/>
  <c r="V135" i="21"/>
  <c r="W135" i="21"/>
  <c r="V99" i="21"/>
  <c r="P7" i="21" l="1"/>
  <c r="J38" i="21"/>
  <c r="J34" i="21"/>
  <c r="J9" i="21" l="1"/>
  <c r="P9" i="21"/>
  <c r="V38" i="21"/>
  <c r="V34" i="21"/>
  <c r="J148" i="21"/>
  <c r="J149" i="21"/>
  <c r="J33" i="21"/>
  <c r="V33" i="21"/>
  <c r="O3" i="21" l="1"/>
  <c r="U166" i="21" l="1"/>
  <c r="T166" i="21"/>
  <c r="R166" i="21"/>
  <c r="P166" i="21"/>
  <c r="J146" i="21"/>
  <c r="J143" i="21"/>
  <c r="J142" i="21"/>
  <c r="J138" i="21"/>
  <c r="J116" i="21"/>
  <c r="J111" i="21"/>
  <c r="J110" i="21"/>
  <c r="J109" i="21"/>
  <c r="J108" i="21"/>
  <c r="J107" i="21"/>
  <c r="J104" i="21"/>
  <c r="J102" i="21"/>
  <c r="J101" i="21"/>
  <c r="J100" i="21"/>
  <c r="J86" i="21"/>
  <c r="J85" i="21"/>
  <c r="J84" i="21"/>
  <c r="J83" i="21"/>
  <c r="J81" i="21"/>
  <c r="J80" i="21"/>
  <c r="J79" i="21"/>
  <c r="J77" i="21"/>
  <c r="J76" i="21"/>
  <c r="J75" i="21"/>
  <c r="J74" i="21"/>
  <c r="O73" i="21"/>
  <c r="Q73" i="21" s="1"/>
  <c r="L73" i="21"/>
  <c r="L164" i="21" s="1"/>
  <c r="H73" i="21"/>
  <c r="H8" i="21" s="1"/>
  <c r="G73" i="21"/>
  <c r="F73" i="21"/>
  <c r="J52" i="21"/>
  <c r="J51" i="21"/>
  <c r="J50" i="21"/>
  <c r="J49" i="21"/>
  <c r="J48" i="21"/>
  <c r="J47" i="21"/>
  <c r="J46" i="21"/>
  <c r="J43" i="21"/>
  <c r="J42" i="21"/>
  <c r="J41" i="21"/>
  <c r="N164" i="21"/>
  <c r="J31" i="21"/>
  <c r="J30" i="21"/>
  <c r="J29" i="21"/>
  <c r="J28" i="21"/>
  <c r="J27" i="21"/>
  <c r="J26" i="21"/>
  <c r="J25" i="21"/>
  <c r="J22" i="21"/>
  <c r="J21" i="21"/>
  <c r="T54" i="21"/>
  <c r="S54" i="21"/>
  <c r="S53" i="21" s="1"/>
  <c r="S164" i="21" s="1"/>
  <c r="R54" i="21"/>
  <c r="R53" i="21" s="1"/>
  <c r="R164" i="21" s="1"/>
  <c r="J7" i="21"/>
  <c r="U3" i="21"/>
  <c r="T3" i="21"/>
  <c r="N3" i="21"/>
  <c r="O164" i="21" l="1"/>
  <c r="Q164" i="21" s="1"/>
  <c r="G164" i="21"/>
  <c r="G6" i="21" s="1"/>
  <c r="H164" i="21"/>
  <c r="W166" i="21"/>
  <c r="F8" i="21"/>
  <c r="F164" i="21"/>
  <c r="F167" i="21" s="1"/>
  <c r="U73" i="21"/>
  <c r="W73" i="21" s="1"/>
  <c r="L8" i="21"/>
  <c r="G8" i="21"/>
  <c r="O8" i="21"/>
  <c r="N8" i="21"/>
  <c r="Q40" i="21"/>
  <c r="U40" i="21"/>
  <c r="K73" i="21"/>
  <c r="K40" i="21"/>
  <c r="T53" i="21"/>
  <c r="T164" i="21" s="1"/>
  <c r="T6" i="21" s="1"/>
  <c r="W54" i="21"/>
  <c r="L167" i="21"/>
  <c r="P40" i="21"/>
  <c r="J53" i="21"/>
  <c r="P53" i="21"/>
  <c r="P73" i="21"/>
  <c r="V89" i="21"/>
  <c r="V96" i="21"/>
  <c r="V97" i="21"/>
  <c r="V100" i="21"/>
  <c r="V101" i="21"/>
  <c r="V107" i="21"/>
  <c r="V109" i="21"/>
  <c r="V11" i="21"/>
  <c r="V27" i="21"/>
  <c r="V85" i="21"/>
  <c r="V87" i="21"/>
  <c r="V84" i="21"/>
  <c r="V116" i="21"/>
  <c r="V146" i="21"/>
  <c r="V26" i="21"/>
  <c r="V102" i="21"/>
  <c r="V108" i="21"/>
  <c r="V110" i="21"/>
  <c r="V111" i="21"/>
  <c r="V142" i="21"/>
  <c r="V143" i="21"/>
  <c r="V147" i="21"/>
  <c r="V55" i="21"/>
  <c r="V61" i="21"/>
  <c r="V65" i="21"/>
  <c r="V66" i="21"/>
  <c r="V69" i="21"/>
  <c r="V72" i="21"/>
  <c r="V51" i="21"/>
  <c r="V83" i="21"/>
  <c r="V88" i="21"/>
  <c r="V90" i="21"/>
  <c r="V95" i="21"/>
  <c r="V58" i="21"/>
  <c r="V50" i="21"/>
  <c r="V68" i="21"/>
  <c r="V79" i="21"/>
  <c r="V75" i="21"/>
  <c r="V52" i="21"/>
  <c r="V30" i="21"/>
  <c r="V13" i="21"/>
  <c r="V67" i="21"/>
  <c r="V104" i="21"/>
  <c r="V76" i="21"/>
  <c r="V22" i="21"/>
  <c r="V81" i="21"/>
  <c r="V62" i="21"/>
  <c r="V31" i="21"/>
  <c r="V29" i="21"/>
  <c r="V166" i="21"/>
  <c r="V21" i="21"/>
  <c r="V17" i="21"/>
  <c r="V19" i="21"/>
  <c r="V16" i="21"/>
  <c r="V14" i="21"/>
  <c r="V18" i="21"/>
  <c r="V92" i="21"/>
  <c r="J78" i="21"/>
  <c r="V80" i="21"/>
  <c r="V77" i="21"/>
  <c r="V59" i="21"/>
  <c r="J40" i="21"/>
  <c r="V28" i="21"/>
  <c r="V86" i="21"/>
  <c r="V57" i="21"/>
  <c r="V56" i="21"/>
  <c r="V60" i="21"/>
  <c r="V54" i="21"/>
  <c r="V25" i="21"/>
  <c r="V74" i="21"/>
  <c r="V10" i="21"/>
  <c r="V12" i="21"/>
  <c r="V15" i="21"/>
  <c r="V20" i="21"/>
  <c r="V41" i="21"/>
  <c r="J73" i="21"/>
  <c r="J87" i="21"/>
  <c r="V93" i="21"/>
  <c r="V148" i="21"/>
  <c r="K164" i="21" l="1"/>
  <c r="P164" i="21"/>
  <c r="P167" i="21" s="1"/>
  <c r="H6" i="21"/>
  <c r="J164" i="21"/>
  <c r="W40" i="21"/>
  <c r="U164" i="21"/>
  <c r="W164" i="21" s="1"/>
  <c r="W53" i="21"/>
  <c r="Q8" i="21"/>
  <c r="U8" i="21"/>
  <c r="G167" i="21"/>
  <c r="T8" i="21"/>
  <c r="K8" i="21"/>
  <c r="S6" i="21"/>
  <c r="R6" i="21"/>
  <c r="J8" i="21"/>
  <c r="P8" i="21"/>
  <c r="R8" i="21"/>
  <c r="S8" i="21"/>
  <c r="V73" i="21"/>
  <c r="N167" i="21"/>
  <c r="N6" i="21"/>
  <c r="L6" i="21"/>
  <c r="F6" i="21"/>
  <c r="M167" i="21"/>
  <c r="S167" i="21" s="1"/>
  <c r="M6" i="21"/>
  <c r="V78" i="21"/>
  <c r="V9" i="21"/>
  <c r="V53" i="21"/>
  <c r="H167" i="21"/>
  <c r="R167" i="21"/>
  <c r="O167" i="21"/>
  <c r="O6" i="21"/>
  <c r="V40" i="21"/>
  <c r="I36" i="21" l="1"/>
  <c r="I35" i="21"/>
  <c r="I153" i="21"/>
  <c r="I154" i="21"/>
  <c r="I155" i="21"/>
  <c r="I163" i="21"/>
  <c r="I162" i="21"/>
  <c r="I44" i="21"/>
  <c r="I45" i="21"/>
  <c r="I159" i="21"/>
  <c r="I165" i="21"/>
  <c r="I164" i="21"/>
  <c r="I158" i="21"/>
  <c r="I157" i="21"/>
  <c r="I156" i="21"/>
  <c r="I161" i="21"/>
  <c r="I166" i="21"/>
  <c r="V164" i="21"/>
  <c r="I167" i="21"/>
  <c r="Q167" i="21"/>
  <c r="J167" i="21"/>
  <c r="T167" i="21"/>
  <c r="K167" i="21"/>
  <c r="I144" i="21"/>
  <c r="I145" i="21"/>
  <c r="I141" i="21"/>
  <c r="I120" i="21"/>
  <c r="I124" i="21"/>
  <c r="I128" i="21"/>
  <c r="I132" i="21"/>
  <c r="I125" i="21"/>
  <c r="I134" i="21"/>
  <c r="I130" i="21"/>
  <c r="I119" i="21"/>
  <c r="I123" i="21"/>
  <c r="I127" i="21"/>
  <c r="I131" i="21"/>
  <c r="I121" i="21"/>
  <c r="I129" i="21"/>
  <c r="I133" i="21"/>
  <c r="I118" i="21"/>
  <c r="I122" i="21"/>
  <c r="I126" i="21"/>
  <c r="W8" i="21"/>
  <c r="Q6" i="21"/>
  <c r="K6" i="21"/>
  <c r="I94" i="21"/>
  <c r="I140" i="21"/>
  <c r="I139" i="21"/>
  <c r="I136" i="21"/>
  <c r="I151" i="21"/>
  <c r="I152" i="21"/>
  <c r="I96" i="21"/>
  <c r="I97" i="21"/>
  <c r="I95" i="21"/>
  <c r="I91" i="21"/>
  <c r="I103" i="21"/>
  <c r="I112" i="21"/>
  <c r="I64" i="21"/>
  <c r="I71" i="21"/>
  <c r="I106" i="21"/>
  <c r="I137" i="21"/>
  <c r="I70" i="21"/>
  <c r="I117" i="21"/>
  <c r="I98" i="21"/>
  <c r="I150" i="21"/>
  <c r="I63" i="21"/>
  <c r="I99" i="21"/>
  <c r="I135" i="21"/>
  <c r="I114" i="21"/>
  <c r="I115" i="21"/>
  <c r="I37" i="21"/>
  <c r="I39" i="21"/>
  <c r="I32" i="21"/>
  <c r="I23" i="21"/>
  <c r="I24" i="21"/>
  <c r="I113" i="21"/>
  <c r="I105" i="21"/>
  <c r="I82" i="21"/>
  <c r="I38" i="21"/>
  <c r="I34" i="21"/>
  <c r="I33" i="21"/>
  <c r="V8" i="21"/>
  <c r="P6" i="21"/>
  <c r="I149" i="21"/>
  <c r="I148" i="21"/>
  <c r="I146" i="21"/>
  <c r="I143" i="21"/>
  <c r="I138" i="21"/>
  <c r="I147" i="21"/>
  <c r="I142" i="21"/>
  <c r="I108" i="21"/>
  <c r="I104" i="21"/>
  <c r="I101" i="21"/>
  <c r="I100" i="21"/>
  <c r="I93" i="21"/>
  <c r="I89" i="21"/>
  <c r="I88" i="21"/>
  <c r="I85" i="21"/>
  <c r="I83" i="21"/>
  <c r="I81" i="21"/>
  <c r="I79" i="21"/>
  <c r="I76" i="21"/>
  <c r="I74" i="21"/>
  <c r="I50" i="21"/>
  <c r="I48" i="21"/>
  <c r="I46" i="21"/>
  <c r="I41" i="21"/>
  <c r="I31" i="21"/>
  <c r="I29" i="21"/>
  <c r="I27" i="21"/>
  <c r="I25" i="21"/>
  <c r="I21" i="21"/>
  <c r="I19" i="21"/>
  <c r="I17" i="21"/>
  <c r="I16" i="21"/>
  <c r="I14" i="21"/>
  <c r="I12" i="21"/>
  <c r="I11" i="21"/>
  <c r="I72" i="21"/>
  <c r="I68" i="21"/>
  <c r="I66" i="21"/>
  <c r="I62" i="21"/>
  <c r="I60" i="21"/>
  <c r="I58" i="21"/>
  <c r="I57" i="21"/>
  <c r="I55" i="21"/>
  <c r="I116" i="21"/>
  <c r="I111" i="21"/>
  <c r="I109" i="21"/>
  <c r="I102" i="21"/>
  <c r="I92" i="21"/>
  <c r="I90" i="21"/>
  <c r="I86" i="21"/>
  <c r="I78" i="21"/>
  <c r="I75" i="21"/>
  <c r="I52" i="21"/>
  <c r="I49" i="21"/>
  <c r="I43" i="21"/>
  <c r="I40" i="21"/>
  <c r="I30" i="21"/>
  <c r="I26" i="21"/>
  <c r="I20" i="21"/>
  <c r="I15" i="21"/>
  <c r="I10" i="21"/>
  <c r="I110" i="21"/>
  <c r="I107" i="21"/>
  <c r="I87" i="21"/>
  <c r="I84" i="21"/>
  <c r="I80" i="21"/>
  <c r="I77" i="21"/>
  <c r="I73" i="21"/>
  <c r="I51" i="21"/>
  <c r="I47" i="21"/>
  <c r="I42" i="21"/>
  <c r="I28" i="21"/>
  <c r="I22" i="21"/>
  <c r="I18" i="21"/>
  <c r="I13" i="21"/>
  <c r="I67" i="21"/>
  <c r="I61" i="21"/>
  <c r="I54" i="21"/>
  <c r="I69" i="21"/>
  <c r="I65" i="21"/>
  <c r="I59" i="21"/>
  <c r="I56" i="21"/>
  <c r="J6" i="21"/>
  <c r="I7" i="21"/>
  <c r="I8" i="21"/>
  <c r="I9" i="21"/>
  <c r="I53" i="21"/>
  <c r="U167" i="21"/>
  <c r="U6" i="21"/>
  <c r="W167" i="21" l="1"/>
  <c r="W6" i="21"/>
  <c r="V6" i="21"/>
  <c r="V167" i="21"/>
  <c r="V159" i="21" l="1"/>
</calcChain>
</file>

<file path=xl/comments1.xml><?xml version="1.0" encoding="utf-8"?>
<comments xmlns="http://schemas.openxmlformats.org/spreadsheetml/2006/main">
  <authors>
    <author>Пользователь Windows</author>
  </authors>
  <commentList>
    <comment ref="E27" authorId="0" shapeId="0">
      <text>
        <r>
          <rPr>
            <b/>
            <sz val="9"/>
            <color indexed="81"/>
            <rFont val="Tahoma"/>
            <family val="2"/>
            <charset val="204"/>
          </rPr>
          <t>Субвенція 41051200</t>
        </r>
      </text>
    </comment>
    <comment ref="E60" authorId="0" shapeId="0">
      <text>
        <r>
          <rPr>
            <b/>
            <sz val="9"/>
            <color indexed="81"/>
            <rFont val="Tahoma"/>
            <family val="2"/>
            <charset val="204"/>
          </rPr>
          <t>субвенція 41053900</t>
        </r>
      </text>
    </comment>
    <comment ref="E122" authorId="0" shapeId="0">
      <text>
        <r>
          <rPr>
            <b/>
            <sz val="9"/>
            <color indexed="81"/>
            <rFont val="Tahoma"/>
            <family val="2"/>
            <charset val="204"/>
          </rPr>
          <t>Субвенція
41035100</t>
        </r>
      </text>
    </comment>
    <comment ref="E123"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<sst xmlns="http://schemas.openxmlformats.org/spreadsheetml/2006/main" count="459" uniqueCount="352">
  <si>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</si>
  <si>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</si>
  <si>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</si>
  <si>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</si>
  <si>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</si>
  <si>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</si>
  <si>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</si>
  <si>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</si>
  <si>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</si>
  <si>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</si>
  <si>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</si>
  <si>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</si>
  <si>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</si>
  <si>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</si>
  <si>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</si>
  <si>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</si>
  <si>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</si>
  <si>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</si>
  <si>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</si>
  <si>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</si>
  <si>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</si>
  <si>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</si>
  <si>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</si>
  <si>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</si>
  <si>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</si>
  <si>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</si>
  <si>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</si>
  <si>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</si>
  <si>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</si>
  <si>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</si>
  <si>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</si>
  <si>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</si>
  <si>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</si>
  <si>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</si>
  <si>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</si>
  <si>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</si>
  <si>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</si>
  <si>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</si>
  <si>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</si>
  <si>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</si>
  <si>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</si>
  <si>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</si>
  <si>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</si>
  <si>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</si>
  <si>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</si>
  <si>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</si>
  <si>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</si>
  <si>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</si>
  <si>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</si>
  <si>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</si>
  <si>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</si>
  <si>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</si>
  <si>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</si>
  <si>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</si>
  <si>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</si>
  <si>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</si>
  <si>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</si>
  <si>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</si>
  <si>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</si>
  <si>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</si>
  <si>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</si>
  <si>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</si>
  <si>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</si>
  <si>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</si>
  <si>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</si>
  <si>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</si>
  <si>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</si>
  <si>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</si>
  <si>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</si>
  <si>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</si>
  <si>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</si>
  <si>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</si>
  <si>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</si>
  <si>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</si>
  <si>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</si>
  <si>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</si>
  <si>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</si>
  <si>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</si>
  <si>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</si>
  <si>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</si>
  <si>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</si>
  <si>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</si>
  <si>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</si>
  <si>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</si>
  <si>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</si>
  <si>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</si>
  <si>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</si>
  <si>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</si>
  <si>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</si>
  <si>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</si>
  <si>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</si>
  <si>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</si>
  <si>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</si>
  <si>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</si>
  <si>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</si>
  <si>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</si>
  <si>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</si>
  <si>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</si>
  <si>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</si>
  <si>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</si>
  <si>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</si>
  <si>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</si>
  <si>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</si>
  <si>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</si>
  <si>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</si>
  <si>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</si>
  <si>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</si>
  <si>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</si>
  <si>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</si>
  <si>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</si>
  <si>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</si>
  <si>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</si>
  <si>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</si>
  <si>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</si>
  <si>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</si>
  <si>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</si>
  <si>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</si>
  <si>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</si>
  <si>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</si>
  <si>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</si>
  <si>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</si>
  <si>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</si>
  <si>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</si>
  <si>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</si>
  <si>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</si>
  <si>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</si>
  <si>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</si>
  <si>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</si>
  <si>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</si>
  <si>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</si>
  <si>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</si>
  <si>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</si>
  <si>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</si>
  <si>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</si>
  <si>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</si>
  <si>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</si>
  <si>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</si>
  <si>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</si>
  <si>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</si>
  <si>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</si>
  <si>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</si>
  <si>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</si>
  <si>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</si>
  <si>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</si>
  <si>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</si>
  <si>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</si>
  <si>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</si>
  <si>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</si>
  <si>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</si>
  <si>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</si>
  <si>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</si>
  <si>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</si>
  <si>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</si>
  <si>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</si>
  <si>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</si>
  <si>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</si>
  <si>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</si>
  <si>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</si>
  <si>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</si>
  <si>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</si>
  <si>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</si>
  <si>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</si>
  <si>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</si>
  <si>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</si>
  <si>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</si>
  <si>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</si>
  <si>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</si>
  <si>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</si>
  <si>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</si>
  <si>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</si>
  <si>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</si>
  <si>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</si>
  <si>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</si>
  <si>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</si>
  <si>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</si>
  <si>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</si>
  <si>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</si>
  <si>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</si>
  <si>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</si>
  <si>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</si>
  <si>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</si>
  <si>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</si>
  <si>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</si>
  <si>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</si>
  <si>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</si>
  <si>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</si>
  <si>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Будівництво інших об'єктів комунальної власності</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</si>
  <si>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</si>
  <si>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</si>
  <si>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</si>
  <si>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</si>
  <si>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</si>
  <si>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</si>
  <si>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</si>
  <si>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</si>
  <si>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</si>
  <si>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</si>
  <si>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</si>
  <si>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</si>
  <si>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</si>
  <si>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</si>
  <si>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</si>
  <si>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</si>
  <si>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</si>
  <si>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</si>
  <si>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</si>
  <si>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</si>
  <si>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</si>
  <si>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</si>
  <si>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</si>
  <si>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</si>
  <si>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</si>
  <si>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</si>
  <si>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</si>
  <si>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</si>
  <si>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</si>
  <si>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</si>
  <si>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</si>
  <si>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</si>
  <si>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</si>
  <si>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</si>
  <si>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</si>
  <si>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</si>
  <si>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</si>
  <si>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</si>
  <si>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</si>
  <si>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</si>
  <si>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</si>
  <si>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</si>
  <si>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</si>
  <si>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</si>
  <si>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</si>
  <si>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Надання загальної середньої освіти закладами загальної середньої освіти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</si>
  <si>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</si>
  <si>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</si>
  <si>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</si>
  <si>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</si>
  <si>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</si>
  <si>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</si>
  <si>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</si>
  <si>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</si>
  <si>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</si>
  <si>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Надання загальної середньої освіти закладами загальної середньої освіти (41033900)</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</si>
  <si>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</si>
  <si>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</si>
  <si>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</si>
  <si>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</si>
  <si>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</si>
  <si>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</si>
  <si>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</si>
  <si>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</si>
  <si>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</si>
  <si>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</si>
  <si>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</si>
  <si>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</si>
  <si>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7324</t>
  </si>
  <si>
    <t>Будівництво установ та закладів культури</t>
  </si>
  <si>
    <t>1210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</si>
  <si>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</si>
  <si>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</si>
  <si>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</si>
  <si>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Надання освіти за рахунок субвенції з державного бюджету місцевим бюджетам на надання державної підтримки особам з особливими освтініми потребами (41051200)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</si>
  <si>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</si>
  <si>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</si>
  <si>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</si>
  <si>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</si>
  <si>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</si>
  <si>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</si>
  <si>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</si>
  <si>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</si>
  <si>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</si>
  <si>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</si>
  <si>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</si>
  <si>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</si>
  <si>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</si>
  <si>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</si>
  <si>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</si>
  <si>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</si>
  <si>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</si>
  <si>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</si>
  <si>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</si>
  <si>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</si>
  <si>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</si>
  <si>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</si>
  <si>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</si>
  <si>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</si>
  <si>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</si>
  <si>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</si>
  <si>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</si>
  <si>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</si>
  <si>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</si>
  <si>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r>
      <t xml:space="preserve">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t>
    </r>
    <r>
      <rPr>
        <i/>
        <sz val="12"/>
        <rFont val="Times New Roman"/>
        <family val="1"/>
        <charset val="204"/>
      </rPr>
      <t>за рахунок субвенції з місцевого бюджету (41050400)</t>
    </r>
  </si>
  <si>
    <r>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t>
    </r>
    <r>
      <rPr>
        <i/>
        <sz val="12"/>
        <rFont val="Times New Roman"/>
        <family val="1"/>
        <charset val="204"/>
      </rPr>
      <t xml:space="preserve"> за рахунок субвенції з місцевого бюджету (41050600)</t>
    </r>
  </si>
  <si>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</si>
  <si>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</si>
  <si>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Заступник начальника бюджетного відділу</t>
  </si>
  <si>
    <t>Віра ПЕТРИНА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</si>
  <si>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</si>
  <si>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</si>
  <si>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</si>
  <si>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</si>
  <si>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</si>
  <si>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</si>
  <si>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</si>
  <si>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</si>
  <si>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</si>
  <si>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</si>
  <si>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</si>
  <si>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</si>
  <si>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</si>
  <si>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</si>
  <si>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</si>
  <si>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</si>
  <si>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</si>
  <si>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</si>
  <si>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</si>
  <si>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</si>
  <si>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загальної середньої освіти                                  за рахунок освітньої субвенції (41033900)</t>
  </si>
  <si>
    <t>Надання загальної середньої освіти                                        за рахунок коштів місцевого бюджету</t>
  </si>
  <si>
    <t>Надання спеціалізованої освіти мистецькими школами</t>
  </si>
  <si>
    <t>Реверсна дотація</t>
  </si>
  <si>
    <t>КТКВКМБ</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</si>
  <si>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</si>
  <si>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</si>
  <si>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</si>
  <si>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</si>
  <si>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</si>
  <si>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</si>
  <si>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</si>
  <si>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</si>
  <si>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</si>
  <si>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</si>
  <si>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</si>
  <si>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</si>
  <si>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</si>
  <si>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</si>
  <si>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</si>
  <si>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2112</t>
  </si>
  <si>
    <t>Первинна медична допомога населенню, що надається фельдшерськими, фельдшерсько-акушерськими пунктами</t>
  </si>
  <si>
    <t>0725</t>
  </si>
  <si>
    <t>субвенція для Управління Служби безпеки України в Рівненській області (для відділу у м.Вараш УСБУ в Рівненській області)</t>
  </si>
  <si>
    <t>затверджено на 01.10.2022</t>
  </si>
  <si>
    <t>виконано станом на 01.10.2022</t>
  </si>
  <si>
    <t xml:space="preserve">                Аналіз виконання бюджету Вараської міської територіальної громади по видатках та кредитуванню станом на 01.10.2022 року </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</si>
  <si>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</si>
  <si>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</si>
  <si>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</si>
  <si>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</si>
  <si>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бюджету Рафалівської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</si>
  <si>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для закупівлі військового зимового форменного одягу (військова частина А7032)</t>
  </si>
  <si>
    <t>у т.ч. за рахунок інших субвенцій з місцевого бюджету  (41053900) - для Вараського інклюзивно-ресурсного центру за рахунок коштів субвенцій з бюджетів Рафалівської селищної ради та Полицької сільської ради</t>
  </si>
  <si>
    <t>у т.ч. за рахунок інших субвенцій з місцевого бюджету  (41053900) - для Вараського центру професійного розвитку педагогічних працівників за рахунок коштів субвенцій з бюджетів Рафалівської селищної ради та Полицької сільської ради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</si>
</sst>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00"/>
    <numFmt numFmtId="167" formatCode="#,##0.0"/>
    <numFmt numFmtId="168" formatCode="0.000%"/>
    <numFmt numFmtId="169" formatCode="0.0000%"/>
  </numFmts>
  <fonts count="45"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font>
    <font>
      <sz val="9"/>
      <name val="Arial Cyr"/>
      <family val="2"/>
      <charset val="204"/>
    </font>
    <font>
      <sz val="16"/>
      <name val="Times New Roman"/>
      <family val="1"/>
      <charset val="204"/>
    </font>
    <font>
      <i/>
      <sz val="10"/>
      <name val="Arial Cyr"/>
      <family val="2"/>
      <charset val="204"/>
    </font>
    <font>
      <i/>
      <sz val="9"/>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22"/>
      <name val="Times New Roman"/>
      <family val="1"/>
    </font>
    <font>
      <i/>
      <sz val="12"/>
      <name val="Times New Roman"/>
      <family val="1"/>
      <charset val="204"/>
    </font>
    <font>
      <b/>
      <sz val="12"/>
      <name val="Times New Roman"/>
      <family val="1"/>
      <charset val="204"/>
    </font>
    <font>
      <sz val="13"/>
      <name val="Times New Roman"/>
      <family val="1"/>
      <charset val="204"/>
    </font>
    <font>
      <b/>
      <sz val="13"/>
      <name val="Times New Roman"/>
      <family val="1"/>
      <charset val="204"/>
    </font>
    <font>
      <i/>
      <sz val="13"/>
      <name val="Times New Roman"/>
      <family val="1"/>
      <charset val="204"/>
    </font>
    <font>
      <sz val="10"/>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sz val="10"/>
      <name val="Arial Cyr"/>
      <charset val="204"/>
    </font>
    <font>
      <i/>
      <sz val="14"/>
      <color rgb="FFFF0000"/>
      <name val="Arial"/>
      <family val="2"/>
      <charset val="204"/>
    </font>
    <font>
      <i/>
      <sz val="14"/>
      <name val="Times New Roman"/>
      <family val="1"/>
      <charset val="204"/>
    </font>
    <font>
      <i/>
      <sz val="10"/>
      <name val="Times New Roman"/>
      <family val="1"/>
      <charset val="204"/>
    </font>
    <font>
      <i/>
      <sz val="11"/>
      <name val="Times New Roman"/>
      <family val="1"/>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sz val="12"/>
      <color rgb="FF333333"/>
      <name val="Times New Roman"/>
      <family val="1"/>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s>
  <cellStyleXfs count="4">
    <xf numFmtId="0" fontId="0" fillId="0" borderId="0"/>
    <xf numFmtId="0" fontId="16" fillId="0" borderId="0"/>
    <xf numFmtId="0" fontId="29" fillId="0" borderId="0"/>
    <xf numFmtId="9" fontId="30" fillId="0" borderId="0" applyFont="0" applyFill="0" applyBorder="0" applyAlignment="0" applyProtection="0"/>
  </cellStyleXfs>
  <cellXfs count="252">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25" fillId="2" borderId="8" xfId="0" applyNumberFormat="1" applyFont="1" applyFill="1" applyBorder="1" applyAlignment="1">
      <alignment horizontal="center" wrapText="1"/>
    </xf>
    <xf numFmtId="167" fontId="25" fillId="2" borderId="5" xfId="0" applyNumberFormat="1" applyFont="1" applyFill="1" applyBorder="1" applyAlignment="1">
      <alignment horizontal="center" wrapText="1"/>
    </xf>
    <xf numFmtId="167" fontId="26" fillId="2" borderId="5" xfId="0" applyNumberFormat="1" applyFont="1" applyFill="1" applyBorder="1" applyAlignment="1">
      <alignment horizontal="center" wrapText="1"/>
    </xf>
    <xf numFmtId="165" fontId="25" fillId="2" borderId="8" xfId="0" applyNumberFormat="1" applyFont="1" applyFill="1" applyBorder="1" applyAlignment="1">
      <alignment horizontal="center" wrapText="1"/>
    </xf>
    <xf numFmtId="167" fontId="26" fillId="2" borderId="5" xfId="0" applyNumberFormat="1" applyFont="1" applyFill="1" applyBorder="1" applyAlignment="1" applyProtection="1">
      <alignment horizontal="center" wrapText="1"/>
    </xf>
    <xf numFmtId="0" fontId="21" fillId="2" borderId="8" xfId="0" applyFont="1" applyFill="1" applyBorder="1" applyAlignment="1">
      <alignment horizontal="center"/>
    </xf>
    <xf numFmtId="165" fontId="26" fillId="2" borderId="5" xfId="0" applyNumberFormat="1" applyFont="1" applyFill="1" applyBorder="1" applyAlignment="1">
      <alignment horizontal="center" wrapText="1"/>
    </xf>
    <xf numFmtId="167" fontId="25" fillId="2" borderId="9" xfId="0" applyNumberFormat="1" applyFont="1" applyFill="1" applyBorder="1" applyAlignment="1">
      <alignment horizontal="center" wrapText="1"/>
    </xf>
    <xf numFmtId="167" fontId="26" fillId="2" borderId="9" xfId="0" applyNumberFormat="1" applyFont="1" applyFill="1" applyBorder="1" applyAlignment="1" applyProtection="1">
      <alignment horizontal="center" wrapText="1"/>
    </xf>
    <xf numFmtId="167" fontId="26" fillId="2" borderId="9" xfId="0" applyNumberFormat="1" applyFont="1" applyFill="1" applyBorder="1" applyAlignment="1">
      <alignment horizontal="center" wrapText="1"/>
    </xf>
    <xf numFmtId="165" fontId="25" fillId="2" borderId="5" xfId="0" applyNumberFormat="1" applyFont="1" applyFill="1" applyBorder="1" applyAlignment="1">
      <alignment horizontal="center" wrapText="1"/>
    </xf>
    <xf numFmtId="167" fontId="27" fillId="2" borderId="9" xfId="0" applyNumberFormat="1" applyFont="1" applyFill="1" applyBorder="1" applyAlignment="1" applyProtection="1">
      <alignment horizontal="center" wrapText="1"/>
    </xf>
    <xf numFmtId="167" fontId="27" fillId="2" borderId="5" xfId="0" applyNumberFormat="1" applyFont="1" applyFill="1" applyBorder="1" applyAlignment="1" applyProtection="1">
      <alignment horizontal="center" wrapText="1"/>
    </xf>
    <xf numFmtId="167" fontId="27" fillId="2" borderId="9" xfId="0" applyNumberFormat="1" applyFont="1" applyFill="1" applyBorder="1" applyAlignment="1">
      <alignment horizontal="center" wrapText="1"/>
    </xf>
    <xf numFmtId="167" fontId="27" fillId="2" borderId="5" xfId="0" applyNumberFormat="1" applyFont="1" applyFill="1" applyBorder="1" applyAlignment="1">
      <alignment horizontal="center" wrapText="1"/>
    </xf>
    <xf numFmtId="167" fontId="26" fillId="2" borderId="9" xfId="0" applyNumberFormat="1" applyFont="1" applyFill="1" applyBorder="1" applyAlignment="1" applyProtection="1">
      <alignment horizontal="center" wrapText="1"/>
      <protection locked="0"/>
    </xf>
    <xf numFmtId="167" fontId="26" fillId="2" borderId="5" xfId="0" applyNumberFormat="1" applyFont="1" applyFill="1" applyBorder="1" applyAlignment="1" applyProtection="1">
      <alignment horizontal="center" wrapText="1"/>
      <protection locked="0"/>
    </xf>
    <xf numFmtId="167" fontId="27" fillId="2" borderId="9" xfId="0" applyNumberFormat="1" applyFont="1" applyFill="1" applyBorder="1" applyAlignment="1" applyProtection="1">
      <alignment horizontal="center" wrapText="1"/>
      <protection locked="0"/>
    </xf>
    <xf numFmtId="167" fontId="27" fillId="2" borderId="5" xfId="0" applyNumberFormat="1" applyFont="1" applyFill="1" applyBorder="1" applyAlignment="1" applyProtection="1">
      <alignment horizontal="center" wrapText="1"/>
      <protection locked="0"/>
    </xf>
    <xf numFmtId="0" fontId="27" fillId="2" borderId="9" xfId="0" applyFont="1" applyFill="1" applyBorder="1" applyAlignment="1">
      <alignment horizontal="center" wrapText="1"/>
    </xf>
    <xf numFmtId="164" fontId="27" fillId="2" borderId="5" xfId="0" applyNumberFormat="1" applyFont="1" applyFill="1" applyBorder="1" applyAlignment="1">
      <alignment horizontal="center" wrapText="1"/>
    </xf>
    <xf numFmtId="167" fontId="25" fillId="2" borderId="9" xfId="0" applyNumberFormat="1" applyFont="1" applyFill="1" applyBorder="1" applyAlignment="1" applyProtection="1">
      <alignment horizontal="center" wrapText="1"/>
      <protection locked="0"/>
    </xf>
    <xf numFmtId="167" fontId="25" fillId="2" borderId="5" xfId="0" applyNumberFormat="1" applyFont="1" applyFill="1" applyBorder="1" applyAlignment="1" applyProtection="1">
      <alignment horizontal="center" wrapText="1"/>
      <protection locked="0"/>
    </xf>
    <xf numFmtId="167" fontId="31" fillId="2" borderId="9" xfId="0" applyNumberFormat="1" applyFont="1" applyFill="1" applyBorder="1" applyAlignment="1" applyProtection="1">
      <alignment horizontal="center" wrapText="1"/>
      <protection locked="0"/>
    </xf>
    <xf numFmtId="167" fontId="31" fillId="2" borderId="5" xfId="0" applyNumberFormat="1" applyFont="1" applyFill="1" applyBorder="1" applyAlignment="1" applyProtection="1">
      <alignment horizontal="center" wrapText="1"/>
      <protection locked="0"/>
    </xf>
    <xf numFmtId="167" fontId="36" fillId="2" borderId="5" xfId="0" applyNumberFormat="1" applyFont="1" applyFill="1" applyBorder="1" applyAlignment="1" applyProtection="1">
      <alignment horizontal="center" wrapText="1"/>
      <protection locked="0"/>
    </xf>
    <xf numFmtId="168" fontId="26" fillId="2" borderId="5" xfId="0" applyNumberFormat="1" applyFont="1" applyFill="1" applyBorder="1" applyAlignment="1">
      <alignment horizontal="center" wrapText="1"/>
    </xf>
    <xf numFmtId="10" fontId="26" fillId="2" borderId="5" xfId="0" applyNumberFormat="1" applyFont="1" applyFill="1" applyBorder="1" applyAlignment="1">
      <alignment horizontal="center" wrapText="1"/>
    </xf>
    <xf numFmtId="165" fontId="27" fillId="2" borderId="5" xfId="0" applyNumberFormat="1" applyFont="1" applyFill="1" applyBorder="1" applyAlignment="1">
      <alignment horizontal="center" wrapText="1"/>
    </xf>
    <xf numFmtId="169" fontId="26" fillId="2" borderId="5" xfId="0" applyNumberFormat="1" applyFont="1" applyFill="1" applyBorder="1" applyAlignment="1">
      <alignment horizontal="center" wrapText="1"/>
    </xf>
    <xf numFmtId="10" fontId="27" fillId="2" borderId="5" xfId="0" applyNumberFormat="1" applyFont="1" applyFill="1" applyBorder="1" applyAlignment="1">
      <alignment horizontal="center" wrapText="1"/>
    </xf>
    <xf numFmtId="167" fontId="31" fillId="2" borderId="5" xfId="0" applyNumberFormat="1" applyFont="1" applyFill="1" applyBorder="1" applyAlignment="1">
      <alignment horizontal="center" wrapText="1"/>
    </xf>
    <xf numFmtId="10" fontId="27" fillId="2" borderId="5" xfId="3" applyNumberFormat="1" applyFont="1" applyFill="1" applyBorder="1" applyAlignment="1">
      <alignment horizontal="center" wrapText="1"/>
    </xf>
    <xf numFmtId="168" fontId="27" fillId="2" borderId="5" xfId="0" applyNumberFormat="1" applyFont="1" applyFill="1" applyBorder="1" applyAlignment="1">
      <alignment horizontal="center" wrapText="1"/>
    </xf>
    <xf numFmtId="0" fontId="27" fillId="2" borderId="5" xfId="0" applyFont="1" applyFill="1" applyBorder="1" applyAlignment="1">
      <alignment horizontal="center" wrapText="1"/>
    </xf>
    <xf numFmtId="164" fontId="26" fillId="2" borderId="5" xfId="0" applyNumberFormat="1" applyFont="1" applyFill="1" applyBorder="1" applyAlignment="1">
      <alignment horizontal="center" wrapText="1"/>
    </xf>
    <xf numFmtId="167" fontId="28" fillId="2" borderId="5" xfId="0" applyNumberFormat="1" applyFont="1" applyFill="1" applyBorder="1" applyAlignment="1">
      <alignment horizontal="center" wrapText="1"/>
    </xf>
    <xf numFmtId="0" fontId="19" fillId="2" borderId="0" xfId="0" applyFont="1" applyFill="1" applyBorder="1" applyAlignment="1">
      <alignment wrapText="1"/>
    </xf>
    <xf numFmtId="49" fontId="22"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21" fillId="2" borderId="5" xfId="0" applyNumberFormat="1" applyFont="1" applyFill="1" applyBorder="1" applyAlignment="1">
      <alignment horizontal="center"/>
    </xf>
    <xf numFmtId="166" fontId="21" fillId="2" borderId="5" xfId="0" applyNumberFormat="1" applyFont="1" applyFill="1" applyBorder="1" applyAlignment="1">
      <alignment horizontal="center"/>
    </xf>
    <xf numFmtId="1" fontId="21" fillId="2" borderId="5" xfId="0" applyNumberFormat="1" applyFont="1" applyFill="1" applyBorder="1" applyAlignment="1">
      <alignment horizontal="center"/>
    </xf>
    <xf numFmtId="166" fontId="23" fillId="2" borderId="5" xfId="0" applyNumberFormat="1" applyFont="1" applyFill="1" applyBorder="1" applyAlignment="1">
      <alignment horizontal="center"/>
    </xf>
    <xf numFmtId="1" fontId="23" fillId="2" borderId="5" xfId="0" applyNumberFormat="1" applyFont="1" applyFill="1" applyBorder="1" applyAlignment="1">
      <alignment horizontal="center"/>
    </xf>
    <xf numFmtId="49" fontId="23" fillId="2" borderId="5" xfId="0" applyNumberFormat="1" applyFont="1" applyFill="1" applyBorder="1" applyAlignment="1">
      <alignment horizontal="center"/>
    </xf>
    <xf numFmtId="0" fontId="13" fillId="2" borderId="0" xfId="0" applyFont="1" applyFill="1" applyBorder="1" applyAlignment="1">
      <alignment horizontal="right" wrapText="1"/>
    </xf>
    <xf numFmtId="0" fontId="13" fillId="2" borderId="0" xfId="0" applyFont="1" applyFill="1" applyBorder="1" applyAlignment="1">
      <alignment wrapText="1"/>
    </xf>
    <xf numFmtId="0" fontId="13" fillId="2" borderId="0" xfId="0" applyFont="1" applyFill="1" applyAlignment="1">
      <alignment wrapText="1"/>
    </xf>
    <xf numFmtId="0" fontId="13" fillId="2" borderId="0" xfId="0" applyFont="1" applyFill="1"/>
    <xf numFmtId="49" fontId="21" fillId="2" borderId="5" xfId="0" applyNumberFormat="1" applyFont="1" applyFill="1" applyBorder="1" applyAlignment="1" applyProtection="1">
      <alignment horizontal="center" wrapText="1"/>
      <protection locked="0"/>
    </xf>
    <xf numFmtId="1" fontId="21" fillId="2" borderId="5" xfId="0" applyNumberFormat="1" applyFont="1" applyFill="1" applyBorder="1" applyAlignment="1" applyProtection="1">
      <alignment horizontal="center" wrapText="1"/>
      <protection locked="0"/>
    </xf>
    <xf numFmtId="49" fontId="23" fillId="2" borderId="5" xfId="0" applyNumberFormat="1" applyFont="1" applyFill="1" applyBorder="1" applyAlignment="1" applyProtection="1">
      <alignment horizontal="center" wrapText="1"/>
      <protection locked="0"/>
    </xf>
    <xf numFmtId="1" fontId="23" fillId="2" borderId="5" xfId="0" applyNumberFormat="1" applyFont="1" applyFill="1" applyBorder="1" applyAlignment="1" applyProtection="1">
      <alignment horizontal="center" wrapText="1"/>
      <protection locked="0"/>
    </xf>
    <xf numFmtId="0" fontId="14" fillId="2" borderId="0" xfId="0" applyFont="1" applyFill="1" applyBorder="1" applyAlignment="1">
      <alignment horizontal="right" wrapText="1"/>
    </xf>
    <xf numFmtId="0" fontId="14" fillId="2" borderId="0" xfId="0" applyFont="1" applyFill="1" applyBorder="1" applyAlignment="1">
      <alignment wrapText="1"/>
    </xf>
    <xf numFmtId="0" fontId="14" fillId="2" borderId="0" xfId="0" applyFont="1" applyFill="1" applyAlignment="1">
      <alignment wrapText="1"/>
    </xf>
    <xf numFmtId="0" fontId="14" fillId="2" borderId="0" xfId="0" applyFont="1" applyFill="1"/>
    <xf numFmtId="0" fontId="15" fillId="2" borderId="0" xfId="0" applyFont="1" applyFill="1" applyBorder="1" applyAlignment="1">
      <alignment horizontal="center" wrapText="1"/>
    </xf>
    <xf numFmtId="0" fontId="15" fillId="2" borderId="0" xfId="0" applyFont="1" applyFill="1" applyAlignment="1">
      <alignment horizontal="center" wrapText="1"/>
    </xf>
    <xf numFmtId="0" fontId="15" fillId="2" borderId="0" xfId="0" applyFont="1" applyFill="1" applyAlignment="1">
      <alignment horizontal="center"/>
    </xf>
    <xf numFmtId="164" fontId="27" fillId="2" borderId="9" xfId="0" applyNumberFormat="1" applyFont="1" applyFill="1" applyBorder="1" applyAlignment="1">
      <alignment horizontal="center" wrapText="1"/>
    </xf>
    <xf numFmtId="49" fontId="21" fillId="2" borderId="5" xfId="0" applyNumberFormat="1" applyFont="1" applyFill="1" applyBorder="1" applyAlignment="1">
      <alignment horizontal="center" wrapText="1"/>
    </xf>
    <xf numFmtId="49" fontId="23"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6" fillId="2" borderId="5" xfId="0" applyNumberFormat="1" applyFont="1" applyFill="1" applyBorder="1" applyAlignment="1" applyProtection="1">
      <alignment horizontal="center" wrapText="1"/>
      <protection locked="0"/>
    </xf>
    <xf numFmtId="0" fontId="13"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21" fillId="2" borderId="5" xfId="0" applyFont="1" applyFill="1" applyBorder="1" applyAlignment="1">
      <alignment horizontal="center"/>
    </xf>
    <xf numFmtId="0" fontId="23" fillId="2" borderId="5" xfId="0" applyFont="1" applyFill="1" applyBorder="1" applyAlignment="1">
      <alignment horizontal="center"/>
    </xf>
    <xf numFmtId="0" fontId="13" fillId="2" borderId="3" xfId="0" applyFont="1" applyFill="1" applyBorder="1" applyAlignment="1">
      <alignment wrapText="1"/>
    </xf>
    <xf numFmtId="0" fontId="13" fillId="2" borderId="3" xfId="0" applyFont="1" applyFill="1" applyBorder="1"/>
    <xf numFmtId="49" fontId="22" fillId="2" borderId="5" xfId="0" applyNumberFormat="1" applyFont="1" applyFill="1" applyBorder="1" applyAlignment="1">
      <alignment horizontal="center" wrapText="1"/>
    </xf>
    <xf numFmtId="167" fontId="31" fillId="2" borderId="10" xfId="0" applyNumberFormat="1" applyFont="1" applyFill="1" applyBorder="1" applyAlignment="1" applyProtection="1">
      <alignment horizontal="center" wrapText="1"/>
      <protection locked="0"/>
    </xf>
    <xf numFmtId="0" fontId="22"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5" fontId="12" fillId="2" borderId="0" xfId="0" applyNumberFormat="1" applyFont="1" applyFill="1" applyAlignment="1">
      <alignment wrapText="1"/>
    </xf>
    <xf numFmtId="0" fontId="10" fillId="2" borderId="0" xfId="0" applyFont="1" applyFill="1" applyAlignment="1"/>
    <xf numFmtId="167" fontId="2" fillId="2" borderId="0" xfId="0" applyNumberFormat="1" applyFont="1" applyFill="1" applyAlignment="1">
      <alignment horizontal="center" wrapText="1"/>
    </xf>
    <xf numFmtId="0" fontId="2" fillId="2" borderId="0" xfId="0" applyFont="1" applyFill="1" applyBorder="1" applyAlignment="1">
      <alignment horizontal="center" wrapText="1"/>
    </xf>
    <xf numFmtId="165" fontId="2" fillId="2" borderId="0" xfId="0" applyNumberFormat="1" applyFont="1" applyFill="1" applyAlignment="1">
      <alignment horizontal="center" wrapText="1"/>
    </xf>
    <xf numFmtId="165" fontId="2" fillId="2" borderId="0" xfId="0" applyNumberFormat="1" applyFont="1" applyFill="1" applyAlignment="1">
      <alignment wrapText="1"/>
    </xf>
    <xf numFmtId="167" fontId="2" fillId="2" borderId="0" xfId="0" applyNumberFormat="1" applyFont="1" applyFill="1" applyAlignment="1">
      <alignment wrapText="1"/>
    </xf>
    <xf numFmtId="167" fontId="36" fillId="2" borderId="10" xfId="0" applyNumberFormat="1" applyFont="1" applyFill="1" applyBorder="1" applyAlignment="1" applyProtection="1">
      <alignment horizontal="center" wrapText="1"/>
      <protection locked="0"/>
    </xf>
    <xf numFmtId="167" fontId="25" fillId="0" borderId="9" xfId="0" applyNumberFormat="1" applyFont="1" applyFill="1" applyBorder="1" applyAlignment="1">
      <alignment horizontal="center" wrapText="1"/>
    </xf>
    <xf numFmtId="0" fontId="21" fillId="0" borderId="5" xfId="0" applyFont="1" applyFill="1" applyBorder="1" applyAlignment="1">
      <alignment horizontal="center"/>
    </xf>
    <xf numFmtId="49" fontId="21" fillId="0" borderId="5" xfId="0" applyNumberFormat="1" applyFont="1" applyFill="1" applyBorder="1" applyAlignment="1">
      <alignment horizontal="center" wrapText="1"/>
    </xf>
    <xf numFmtId="167" fontId="26" fillId="0" borderId="9" xfId="0" applyNumberFormat="1" applyFont="1" applyFill="1" applyBorder="1" applyAlignment="1" applyProtection="1">
      <alignment horizontal="center" wrapText="1"/>
    </xf>
    <xf numFmtId="167" fontId="26" fillId="0" borderId="5" xfId="0" applyNumberFormat="1" applyFont="1" applyFill="1" applyBorder="1" applyAlignment="1" applyProtection="1">
      <alignment horizontal="center" wrapText="1"/>
    </xf>
    <xf numFmtId="165" fontId="26" fillId="0" borderId="5" xfId="0" applyNumberFormat="1" applyFont="1" applyFill="1" applyBorder="1" applyAlignment="1">
      <alignment horizontal="center" wrapText="1"/>
    </xf>
    <xf numFmtId="167" fontId="26" fillId="0" borderId="5"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22" fillId="0" borderId="5" xfId="0" applyNumberFormat="1" applyFont="1" applyFill="1" applyBorder="1" applyAlignment="1">
      <alignment horizontal="center"/>
    </xf>
    <xf numFmtId="10" fontId="25" fillId="0" borderId="5" xfId="0" applyNumberFormat="1" applyFont="1" applyFill="1" applyBorder="1" applyAlignment="1">
      <alignment horizontal="center" wrapText="1"/>
    </xf>
    <xf numFmtId="167" fontId="25" fillId="0" borderId="5" xfId="0" applyNumberFormat="1" applyFont="1" applyFill="1" applyBorder="1" applyAlignment="1">
      <alignment horizontal="center" wrapText="1"/>
    </xf>
    <xf numFmtId="167" fontId="25" fillId="0" borderId="10" xfId="0" applyNumberFormat="1" applyFont="1" applyFill="1" applyBorder="1" applyAlignment="1">
      <alignment horizontal="center" wrapText="1"/>
    </xf>
    <xf numFmtId="168" fontId="26" fillId="0" borderId="5" xfId="0" applyNumberFormat="1" applyFont="1" applyFill="1" applyBorder="1" applyAlignment="1">
      <alignment horizontal="center" wrapText="1"/>
    </xf>
    <xf numFmtId="0" fontId="2" fillId="0" borderId="0" xfId="0" applyFont="1" applyFill="1" applyBorder="1"/>
    <xf numFmtId="49" fontId="21" fillId="0" borderId="5" xfId="0" applyNumberFormat="1" applyFont="1" applyFill="1" applyBorder="1" applyAlignment="1">
      <alignment horizontal="center"/>
    </xf>
    <xf numFmtId="167" fontId="26" fillId="0" borderId="9" xfId="0" applyNumberFormat="1" applyFont="1" applyFill="1" applyBorder="1" applyAlignment="1" applyProtection="1">
      <alignment horizontal="center" wrapText="1"/>
      <protection locked="0"/>
    </xf>
    <xf numFmtId="167" fontId="26"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5" fontId="28" fillId="2" borderId="5" xfId="0" applyNumberFormat="1" applyFont="1" applyFill="1" applyBorder="1" applyAlignment="1">
      <alignment horizontal="center" wrapText="1"/>
    </xf>
    <xf numFmtId="167" fontId="25" fillId="2" borderId="11" xfId="0" applyNumberFormat="1" applyFont="1" applyFill="1" applyBorder="1" applyAlignment="1">
      <alignment horizontal="center" wrapText="1"/>
    </xf>
    <xf numFmtId="167" fontId="25" fillId="2" borderId="12" xfId="0" applyNumberFormat="1" applyFont="1" applyFill="1" applyBorder="1" applyAlignment="1">
      <alignment horizontal="center" wrapText="1"/>
    </xf>
    <xf numFmtId="167" fontId="39" fillId="2" borderId="5" xfId="0" applyNumberFormat="1" applyFont="1" applyFill="1" applyBorder="1" applyAlignment="1">
      <alignment horizontal="center" wrapText="1"/>
    </xf>
    <xf numFmtId="49" fontId="35" fillId="2" borderId="5" xfId="0" applyNumberFormat="1" applyFont="1" applyFill="1" applyBorder="1" applyAlignment="1">
      <alignment horizontal="center"/>
    </xf>
    <xf numFmtId="167" fontId="42" fillId="2" borderId="9" xfId="0" applyNumberFormat="1" applyFont="1" applyFill="1" applyBorder="1" applyAlignment="1" applyProtection="1">
      <alignment horizontal="center" wrapText="1"/>
      <protection locked="0"/>
    </xf>
    <xf numFmtId="167" fontId="42" fillId="2" borderId="5" xfId="0" applyNumberFormat="1" applyFont="1" applyFill="1" applyBorder="1" applyAlignment="1" applyProtection="1">
      <alignment horizontal="center" wrapText="1"/>
      <protection locked="0"/>
    </xf>
    <xf numFmtId="167" fontId="42" fillId="2" borderId="11" xfId="0" applyNumberFormat="1" applyFont="1" applyFill="1" applyBorder="1" applyAlignment="1" applyProtection="1">
      <alignment horizontal="center" wrapText="1"/>
      <protection locked="0"/>
    </xf>
    <xf numFmtId="165" fontId="43" fillId="2" borderId="5" xfId="0" applyNumberFormat="1" applyFont="1" applyFill="1" applyBorder="1" applyAlignment="1">
      <alignment horizontal="center" wrapText="1"/>
    </xf>
    <xf numFmtId="167" fontId="43" fillId="2" borderId="5" xfId="0" applyNumberFormat="1" applyFont="1" applyFill="1" applyBorder="1" applyAlignment="1">
      <alignment horizontal="center" wrapText="1"/>
    </xf>
    <xf numFmtId="0" fontId="44" fillId="2" borderId="0" xfId="0" applyFont="1" applyFill="1" applyBorder="1" applyAlignment="1">
      <alignment horizontal="right" wrapText="1"/>
    </xf>
    <xf numFmtId="0" fontId="44" fillId="2" borderId="0" xfId="0" applyFont="1" applyFill="1" applyBorder="1" applyAlignment="1">
      <alignment wrapText="1"/>
    </xf>
    <xf numFmtId="0" fontId="44" fillId="2" borderId="0" xfId="0" applyFont="1" applyFill="1" applyBorder="1"/>
    <xf numFmtId="167" fontId="27" fillId="2" borderId="11" xfId="0" applyNumberFormat="1" applyFont="1" applyFill="1" applyBorder="1" applyAlignment="1">
      <alignment horizontal="center" wrapText="1"/>
    </xf>
    <xf numFmtId="167" fontId="36" fillId="2" borderId="9" xfId="0" applyNumberFormat="1" applyFont="1" applyFill="1" applyBorder="1" applyAlignment="1" applyProtection="1">
      <alignment horizontal="center" wrapText="1"/>
      <protection locked="0"/>
    </xf>
    <xf numFmtId="165" fontId="27" fillId="2" borderId="12" xfId="0" applyNumberFormat="1" applyFont="1" applyFill="1" applyBorder="1" applyAlignment="1">
      <alignment horizontal="center" wrapText="1"/>
    </xf>
    <xf numFmtId="167" fontId="25" fillId="2" borderId="10"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21" fillId="2" borderId="14" xfId="0" applyFont="1" applyFill="1" applyBorder="1" applyAlignment="1"/>
    <xf numFmtId="165" fontId="25" fillId="2" borderId="15" xfId="0" applyNumberFormat="1" applyFont="1" applyFill="1" applyBorder="1" applyAlignment="1">
      <alignment horizontal="center" wrapText="1"/>
    </xf>
    <xf numFmtId="0" fontId="22" fillId="2" borderId="13" xfId="0" applyFont="1" applyFill="1" applyBorder="1" applyAlignment="1"/>
    <xf numFmtId="165" fontId="25" fillId="2" borderId="6" xfId="0" applyNumberFormat="1" applyFont="1" applyFill="1" applyBorder="1" applyAlignment="1">
      <alignment horizontal="center" wrapText="1"/>
    </xf>
    <xf numFmtId="0" fontId="21" fillId="2" borderId="13" xfId="0" applyFont="1" applyFill="1" applyBorder="1" applyAlignment="1"/>
    <xf numFmtId="165" fontId="26" fillId="2" borderId="6" xfId="0" applyNumberFormat="1" applyFont="1" applyFill="1" applyBorder="1" applyAlignment="1">
      <alignment horizontal="center" wrapText="1"/>
    </xf>
    <xf numFmtId="0" fontId="23" fillId="2" borderId="13" xfId="0" applyFont="1" applyFill="1" applyBorder="1" applyAlignment="1"/>
    <xf numFmtId="165" fontId="27" fillId="2" borderId="6" xfId="0" applyNumberFormat="1" applyFont="1" applyFill="1" applyBorder="1" applyAlignment="1">
      <alignment horizontal="center" wrapText="1"/>
    </xf>
    <xf numFmtId="0" fontId="23" fillId="2" borderId="13" xfId="0" applyFont="1" applyFill="1" applyBorder="1" applyAlignment="1">
      <alignment horizontal="center"/>
    </xf>
    <xf numFmtId="0" fontId="40" fillId="0" borderId="0" xfId="0" applyFont="1" applyBorder="1" applyAlignment="1">
      <alignment horizontal="justify" wrapText="1"/>
    </xf>
    <xf numFmtId="0" fontId="21" fillId="0" borderId="13" xfId="0" applyFont="1" applyFill="1" applyBorder="1" applyAlignment="1"/>
    <xf numFmtId="165" fontId="26" fillId="0" borderId="6" xfId="0" applyNumberFormat="1" applyFont="1" applyFill="1" applyBorder="1" applyAlignment="1">
      <alignment horizontal="center" wrapText="1"/>
    </xf>
    <xf numFmtId="0" fontId="22" fillId="0" borderId="13" xfId="0" applyFont="1" applyFill="1" applyBorder="1" applyAlignment="1"/>
    <xf numFmtId="165" fontId="25" fillId="0" borderId="6" xfId="0" applyNumberFormat="1" applyFont="1" applyFill="1" applyBorder="1" applyAlignment="1">
      <alignment horizontal="center" wrapText="1"/>
    </xf>
    <xf numFmtId="10" fontId="25" fillId="2" borderId="6" xfId="0" applyNumberFormat="1" applyFont="1" applyFill="1" applyBorder="1" applyAlignment="1">
      <alignment horizontal="center" wrapText="1"/>
    </xf>
    <xf numFmtId="0" fontId="19" fillId="0" borderId="0" xfId="0" applyFont="1" applyBorder="1" applyAlignment="1">
      <alignment horizontal="justify" wrapText="1"/>
    </xf>
    <xf numFmtId="10" fontId="27" fillId="2" borderId="6" xfId="0" applyNumberFormat="1" applyFont="1" applyFill="1" applyBorder="1" applyAlignment="1">
      <alignment horizontal="center" wrapText="1"/>
    </xf>
    <xf numFmtId="0" fontId="35" fillId="2" borderId="13" xfId="0" applyFont="1" applyFill="1" applyBorder="1" applyAlignment="1"/>
    <xf numFmtId="0" fontId="41" fillId="0" borderId="0" xfId="0" applyFont="1" applyBorder="1" applyAlignment="1">
      <alignment horizontal="justify" wrapText="1"/>
    </xf>
    <xf numFmtId="165" fontId="43" fillId="2" borderId="6" xfId="0" applyNumberFormat="1" applyFont="1" applyFill="1" applyBorder="1" applyAlignment="1">
      <alignment horizontal="center" wrapText="1"/>
    </xf>
    <xf numFmtId="0" fontId="8" fillId="2" borderId="16" xfId="0" applyFont="1" applyFill="1" applyBorder="1" applyAlignment="1"/>
    <xf numFmtId="0" fontId="8" fillId="2" borderId="17" xfId="0" applyFont="1" applyFill="1" applyBorder="1" applyAlignment="1">
      <alignment horizontal="center"/>
    </xf>
    <xf numFmtId="167" fontId="25" fillId="2" borderId="19" xfId="0" applyNumberFormat="1" applyFont="1" applyFill="1" applyBorder="1" applyAlignment="1" applyProtection="1">
      <alignment horizontal="center" wrapText="1"/>
    </xf>
    <xf numFmtId="167" fontId="25" fillId="2" borderId="17" xfId="0" applyNumberFormat="1" applyFont="1" applyFill="1" applyBorder="1" applyAlignment="1" applyProtection="1">
      <alignment horizontal="center" wrapText="1"/>
    </xf>
    <xf numFmtId="165" fontId="25" fillId="2" borderId="17" xfId="0" applyNumberFormat="1" applyFont="1" applyFill="1" applyBorder="1" applyAlignment="1">
      <alignment horizontal="center" wrapText="1"/>
    </xf>
    <xf numFmtId="167" fontId="25" fillId="2" borderId="17" xfId="0" applyNumberFormat="1" applyFont="1" applyFill="1" applyBorder="1" applyAlignment="1">
      <alignment horizontal="center" wrapText="1"/>
    </xf>
    <xf numFmtId="167" fontId="39" fillId="0" borderId="17" xfId="0" applyNumberFormat="1" applyFont="1" applyFill="1" applyBorder="1" applyAlignment="1" applyProtection="1">
      <alignment horizontal="center" wrapText="1"/>
    </xf>
    <xf numFmtId="165" fontId="25" fillId="2" borderId="18" xfId="0" applyNumberFormat="1" applyFont="1" applyFill="1" applyBorder="1" applyAlignment="1">
      <alignment horizontal="center" wrapText="1"/>
    </xf>
    <xf numFmtId="0" fontId="22" fillId="2" borderId="20" xfId="0" applyFont="1" applyFill="1" applyBorder="1" applyAlignment="1">
      <alignment horizontal="center" wrapText="1"/>
    </xf>
    <xf numFmtId="0" fontId="22" fillId="2" borderId="12" xfId="0" applyFont="1" applyFill="1" applyBorder="1" applyAlignment="1" applyProtection="1">
      <alignment horizontal="justify" wrapText="1"/>
      <protection locked="0"/>
    </xf>
    <xf numFmtId="0" fontId="22" fillId="2" borderId="12" xfId="0" applyFont="1" applyFill="1" applyBorder="1" applyAlignment="1">
      <alignment horizontal="justify" wrapText="1"/>
    </xf>
    <xf numFmtId="0" fontId="38" fillId="2" borderId="12" xfId="0" applyFont="1" applyFill="1" applyBorder="1" applyAlignment="1" applyProtection="1">
      <alignment horizontal="justify" wrapText="1"/>
      <protection locked="0"/>
    </xf>
    <xf numFmtId="49" fontId="21" fillId="2" borderId="12" xfId="0" applyNumberFormat="1" applyFont="1" applyFill="1" applyBorder="1" applyAlignment="1" applyProtection="1">
      <alignment horizontal="justify" wrapText="1"/>
      <protection locked="0"/>
    </xf>
    <xf numFmtId="0" fontId="19" fillId="2" borderId="12" xfId="0" applyFont="1" applyFill="1" applyBorder="1" applyAlignment="1" applyProtection="1">
      <alignment horizontal="justify" wrapText="1"/>
      <protection locked="0"/>
    </xf>
    <xf numFmtId="49" fontId="21" fillId="2" borderId="12" xfId="0" applyNumberFormat="1" applyFont="1" applyFill="1" applyBorder="1" applyAlignment="1" applyProtection="1">
      <alignment horizontal="left" wrapText="1"/>
      <protection locked="0"/>
    </xf>
    <xf numFmtId="49" fontId="23" fillId="2" borderId="12" xfId="0" applyNumberFormat="1" applyFont="1" applyFill="1" applyBorder="1" applyAlignment="1" applyProtection="1">
      <alignment horizontal="justify" wrapText="1"/>
      <protection locked="0"/>
    </xf>
    <xf numFmtId="49" fontId="21" fillId="2" borderId="12" xfId="0" applyNumberFormat="1" applyFont="1" applyFill="1" applyBorder="1" applyAlignment="1" applyProtection="1">
      <alignment horizontal="right" wrapText="1"/>
      <protection locked="0"/>
    </xf>
    <xf numFmtId="0" fontId="21" fillId="2" borderId="12" xfId="0" applyFont="1" applyFill="1" applyBorder="1" applyAlignment="1">
      <alignment horizontal="justify" wrapText="1"/>
    </xf>
    <xf numFmtId="0" fontId="38" fillId="2" borderId="12" xfId="0" applyFont="1" applyFill="1" applyBorder="1" applyAlignment="1">
      <alignment horizontal="justify" wrapText="1"/>
    </xf>
    <xf numFmtId="49" fontId="21" fillId="2" borderId="12" xfId="0" applyNumberFormat="1" applyFont="1" applyFill="1" applyBorder="1" applyAlignment="1">
      <alignment horizontal="justify" wrapText="1"/>
    </xf>
    <xf numFmtId="49" fontId="19" fillId="2" borderId="12" xfId="0" applyNumberFormat="1" applyFont="1" applyFill="1" applyBorder="1" applyAlignment="1">
      <alignment horizontal="justify" wrapText="1"/>
    </xf>
    <xf numFmtId="0" fontId="38" fillId="2" borderId="12" xfId="0" applyNumberFormat="1" applyFont="1" applyFill="1" applyBorder="1" applyAlignment="1" applyProtection="1">
      <alignment horizontal="justify" wrapText="1"/>
      <protection locked="0"/>
    </xf>
    <xf numFmtId="0" fontId="19" fillId="2" borderId="12" xfId="0" applyFont="1" applyFill="1" applyBorder="1" applyAlignment="1">
      <alignment horizontal="justify" wrapText="1"/>
    </xf>
    <xf numFmtId="0" fontId="33" fillId="2" borderId="12" xfId="0" applyFont="1" applyFill="1" applyBorder="1" applyAlignment="1">
      <alignment horizontal="justify" wrapText="1"/>
    </xf>
    <xf numFmtId="0" fontId="34" fillId="2" borderId="12" xfId="0" applyFont="1" applyFill="1" applyBorder="1" applyAlignment="1">
      <alignment horizontal="justify" wrapText="1"/>
    </xf>
    <xf numFmtId="0" fontId="20" fillId="2" borderId="12" xfId="0" applyFont="1" applyFill="1" applyBorder="1" applyAlignment="1" applyProtection="1">
      <alignment horizontal="justify" wrapText="1"/>
      <protection locked="0"/>
    </xf>
    <xf numFmtId="0" fontId="21" fillId="2" borderId="12" xfId="1" applyFont="1" applyFill="1" applyBorder="1" applyAlignment="1" applyProtection="1">
      <alignment horizontal="justify" wrapText="1"/>
    </xf>
    <xf numFmtId="3" fontId="21" fillId="2" borderId="12" xfId="0" applyNumberFormat="1" applyFont="1" applyFill="1" applyBorder="1" applyAlignment="1">
      <alignment horizontal="justify" wrapText="1"/>
    </xf>
    <xf numFmtId="3" fontId="23" fillId="2" borderId="12" xfId="0" applyNumberFormat="1" applyFont="1" applyFill="1" applyBorder="1" applyAlignment="1">
      <alignment horizontal="justify" wrapText="1"/>
    </xf>
    <xf numFmtId="0" fontId="23" fillId="2" borderId="12" xfId="0" applyFont="1" applyFill="1" applyBorder="1" applyAlignment="1" applyProtection="1">
      <alignment horizontal="justify" wrapText="1"/>
      <protection locked="0"/>
    </xf>
    <xf numFmtId="49" fontId="21" fillId="0" borderId="12" xfId="0" applyNumberFormat="1" applyFont="1" applyFill="1" applyBorder="1" applyAlignment="1">
      <alignment horizontal="justify" wrapText="1"/>
    </xf>
    <xf numFmtId="0" fontId="38" fillId="0" borderId="12" xfId="0" applyFont="1" applyFill="1" applyBorder="1" applyAlignment="1" applyProtection="1">
      <alignment horizontal="justify" wrapText="1"/>
      <protection locked="0"/>
    </xf>
    <xf numFmtId="49" fontId="21" fillId="0" borderId="12" xfId="0" applyNumberFormat="1" applyFont="1" applyFill="1" applyBorder="1" applyAlignment="1" applyProtection="1">
      <alignment horizontal="justify" wrapText="1"/>
      <protection locked="0"/>
    </xf>
    <xf numFmtId="0" fontId="9" fillId="2" borderId="12" xfId="0" applyFont="1" applyFill="1" applyBorder="1" applyAlignment="1" applyProtection="1">
      <alignment horizontal="justify" wrapText="1"/>
      <protection locked="0"/>
    </xf>
    <xf numFmtId="0" fontId="20" fillId="2" borderId="12" xfId="0" applyFont="1" applyFill="1" applyBorder="1" applyAlignment="1">
      <alignment horizontal="justify" wrapText="1"/>
    </xf>
    <xf numFmtId="0" fontId="19" fillId="0" borderId="12" xfId="0" applyFont="1" applyBorder="1" applyAlignment="1">
      <alignment horizontal="justify" wrapText="1"/>
    </xf>
    <xf numFmtId="0" fontId="35" fillId="2" borderId="12" xfId="0" applyFont="1" applyFill="1" applyBorder="1" applyAlignment="1" applyProtection="1">
      <alignment wrapText="1"/>
      <protection locked="0"/>
    </xf>
    <xf numFmtId="0" fontId="22" fillId="2" borderId="12" xfId="0" applyFont="1" applyFill="1" applyBorder="1" applyAlignment="1" applyProtection="1">
      <alignment wrapText="1"/>
      <protection locked="0"/>
    </xf>
    <xf numFmtId="0" fontId="9" fillId="2" borderId="21" xfId="0" applyFont="1" applyFill="1" applyBorder="1" applyAlignment="1">
      <alignment horizontal="center" wrapText="1"/>
    </xf>
    <xf numFmtId="167" fontId="25" fillId="2" borderId="22" xfId="0" applyNumberFormat="1" applyFont="1" applyFill="1" applyBorder="1" applyAlignment="1">
      <alignment horizontal="center" wrapText="1"/>
    </xf>
    <xf numFmtId="167" fontId="26" fillId="2" borderId="10" xfId="0" applyNumberFormat="1" applyFont="1" applyFill="1" applyBorder="1" applyAlignment="1">
      <alignment horizontal="center" wrapText="1"/>
    </xf>
    <xf numFmtId="167" fontId="27" fillId="2" borderId="10" xfId="0" applyNumberFormat="1" applyFont="1" applyFill="1" applyBorder="1" applyAlignment="1">
      <alignment horizontal="center" wrapText="1"/>
    </xf>
    <xf numFmtId="0" fontId="27" fillId="2" borderId="10" xfId="0" applyFont="1" applyFill="1" applyBorder="1" applyAlignment="1">
      <alignment horizontal="center" wrapText="1"/>
    </xf>
    <xf numFmtId="164" fontId="27" fillId="2" borderId="10" xfId="0" applyNumberFormat="1" applyFont="1" applyFill="1" applyBorder="1" applyAlignment="1">
      <alignment horizontal="center" wrapText="1"/>
    </xf>
    <xf numFmtId="167" fontId="26" fillId="2" borderId="11" xfId="0" applyNumberFormat="1" applyFont="1" applyFill="1" applyBorder="1" applyAlignment="1">
      <alignment horizontal="center" wrapText="1"/>
    </xf>
    <xf numFmtId="167" fontId="31" fillId="2" borderId="10" xfId="0" applyNumberFormat="1" applyFont="1" applyFill="1" applyBorder="1" applyAlignment="1">
      <alignment horizontal="center" wrapText="1"/>
    </xf>
    <xf numFmtId="167" fontId="26" fillId="0" borderId="11" xfId="0" applyNumberFormat="1" applyFont="1" applyFill="1" applyBorder="1" applyAlignment="1">
      <alignment horizontal="center" wrapText="1"/>
    </xf>
    <xf numFmtId="167" fontId="25" fillId="0" borderId="11" xfId="0" applyNumberFormat="1" applyFont="1" applyFill="1" applyBorder="1" applyAlignment="1">
      <alignment horizontal="center" wrapText="1"/>
    </xf>
    <xf numFmtId="167" fontId="26" fillId="0" borderId="10" xfId="0" applyNumberFormat="1" applyFont="1" applyFill="1" applyBorder="1" applyAlignment="1">
      <alignment horizontal="center" wrapText="1"/>
    </xf>
    <xf numFmtId="167" fontId="25" fillId="2" borderId="11" xfId="0" applyNumberFormat="1" applyFont="1" applyFill="1" applyBorder="1" applyAlignment="1" applyProtection="1">
      <alignment horizontal="center" wrapText="1"/>
      <protection locked="0"/>
    </xf>
    <xf numFmtId="167" fontId="31" fillId="2" borderId="11" xfId="0" applyNumberFormat="1" applyFont="1" applyFill="1" applyBorder="1" applyAlignment="1">
      <alignment horizontal="center" wrapText="1"/>
    </xf>
    <xf numFmtId="167" fontId="25" fillId="2" borderId="10" xfId="0" applyNumberFormat="1" applyFont="1" applyFill="1" applyBorder="1" applyAlignment="1" applyProtection="1">
      <alignment horizontal="center" wrapText="1"/>
      <protection locked="0"/>
    </xf>
    <xf numFmtId="167" fontId="25" fillId="2" borderId="23" xfId="0" applyNumberFormat="1" applyFont="1" applyFill="1" applyBorder="1" applyAlignment="1" applyProtection="1">
      <alignment horizontal="center" wrapText="1"/>
    </xf>
    <xf numFmtId="167" fontId="25" fillId="2" borderId="24" xfId="0" applyNumberFormat="1" applyFont="1" applyFill="1" applyBorder="1" applyAlignment="1">
      <alignment horizontal="center" wrapText="1"/>
    </xf>
    <xf numFmtId="167" fontId="25" fillId="2" borderId="13" xfId="0" applyNumberFormat="1" applyFont="1" applyFill="1" applyBorder="1" applyAlignment="1">
      <alignment horizontal="center" wrapText="1"/>
    </xf>
    <xf numFmtId="165" fontId="25" fillId="2" borderId="20" xfId="0" applyNumberFormat="1" applyFont="1" applyFill="1" applyBorder="1" applyAlignment="1">
      <alignment horizontal="center" wrapText="1"/>
    </xf>
    <xf numFmtId="165" fontId="25" fillId="2" borderId="12" xfId="0" applyNumberFormat="1" applyFont="1" applyFill="1" applyBorder="1" applyAlignment="1">
      <alignment horizontal="center" wrapText="1"/>
    </xf>
    <xf numFmtId="165" fontId="26" fillId="2" borderId="12" xfId="0" applyNumberFormat="1" applyFont="1" applyFill="1" applyBorder="1" applyAlignment="1">
      <alignment horizontal="center" wrapText="1"/>
    </xf>
    <xf numFmtId="165" fontId="26" fillId="0" borderId="12" xfId="0" applyNumberFormat="1" applyFont="1" applyFill="1" applyBorder="1" applyAlignment="1">
      <alignment horizontal="center" wrapText="1"/>
    </xf>
    <xf numFmtId="165" fontId="25" fillId="2" borderId="21" xfId="0" applyNumberFormat="1" applyFont="1" applyFill="1" applyBorder="1" applyAlignment="1">
      <alignment horizontal="center" wrapText="1"/>
    </xf>
    <xf numFmtId="167" fontId="25" fillId="2" borderId="14" xfId="0" applyNumberFormat="1" applyFont="1" applyFill="1" applyBorder="1" applyAlignment="1">
      <alignment horizontal="center" wrapText="1"/>
    </xf>
    <xf numFmtId="167" fontId="26" fillId="2" borderId="13" xfId="0" applyNumberFormat="1" applyFont="1" applyFill="1" applyBorder="1" applyAlignment="1">
      <alignment horizontal="center" wrapText="1"/>
    </xf>
    <xf numFmtId="167" fontId="27" fillId="2" borderId="13" xfId="0" applyNumberFormat="1" applyFont="1" applyFill="1" applyBorder="1" applyAlignment="1">
      <alignment horizontal="center" wrapText="1"/>
    </xf>
    <xf numFmtId="164" fontId="27" fillId="2" borderId="13" xfId="0" applyNumberFormat="1" applyFont="1" applyFill="1" applyBorder="1" applyAlignment="1">
      <alignment horizontal="center" wrapText="1"/>
    </xf>
    <xf numFmtId="167" fontId="26" fillId="0" borderId="13" xfId="0" applyNumberFormat="1" applyFont="1" applyFill="1" applyBorder="1" applyAlignment="1">
      <alignment horizontal="center" wrapText="1"/>
    </xf>
    <xf numFmtId="167" fontId="43" fillId="2" borderId="13" xfId="0" applyNumberFormat="1" applyFont="1" applyFill="1" applyBorder="1" applyAlignment="1">
      <alignment horizontal="center" wrapText="1"/>
    </xf>
    <xf numFmtId="167" fontId="25" fillId="2" borderId="16" xfId="0" applyNumberFormat="1" applyFont="1" applyFill="1" applyBorder="1" applyAlignment="1">
      <alignment horizontal="center" wrapText="1"/>
    </xf>
    <xf numFmtId="0" fontId="10" fillId="2" borderId="0" xfId="0" applyFont="1" applyFill="1" applyBorder="1" applyAlignment="1">
      <alignment horizontal="left" wrapText="1"/>
    </xf>
    <xf numFmtId="0" fontId="11" fillId="2" borderId="7" xfId="0" applyFont="1" applyFill="1" applyBorder="1" applyAlignment="1">
      <alignment horizontal="center" vertical="center" wrapText="1"/>
    </xf>
    <xf numFmtId="0" fontId="37" fillId="2" borderId="13" xfId="0" applyFont="1" applyFill="1" applyBorder="1" applyAlignment="1">
      <alignment horizontal="center"/>
    </xf>
    <xf numFmtId="0" fontId="12" fillId="2" borderId="5" xfId="0" applyFont="1" applyFill="1" applyBorder="1" applyAlignment="1">
      <alignment horizontal="center"/>
    </xf>
    <xf numFmtId="0" fontId="12" fillId="2" borderId="12" xfId="0" applyFont="1" applyFill="1" applyBorder="1" applyAlignment="1">
      <alignment horizontal="center"/>
    </xf>
    <xf numFmtId="165" fontId="11" fillId="2" borderId="7" xfId="0" applyNumberFormat="1" applyFont="1" applyFill="1" applyBorder="1" applyAlignment="1">
      <alignment horizontal="center" vertical="center" wrapText="1"/>
    </xf>
    <xf numFmtId="0" fontId="18" fillId="2" borderId="0" xfId="0" applyFont="1" applyFill="1" applyBorder="1" applyAlignment="1">
      <alignment horizontal="center" vertical="center"/>
    </xf>
    <xf numFmtId="0" fontId="7"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ont="1" applyFill="1" applyBorder="1" applyAlignment="1">
      <alignment horizontal="center" vertical="center" wrapText="1"/>
    </xf>
  </cellXfs>
  <cellStyles count="4">
    <cellStyle name="Обычный" xfId="0" builtinId="0"/>
    <cellStyle name="Обычный 2" xfId="2"/>
    <cellStyle name="Обычный_ZV1PIV98" xfId="1"/>
    <cellStyle name="Процентный" xfId="3" builtinId="5"/>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054"/>
  <sheetViews>
    <sheetView showZeros="0" tabSelected="1" showOutlineSymbols="0" view="pageBreakPreview" zoomScale="91" zoomScaleNormal="80" zoomScaleSheetLayoutView="91" workbookViewId="0">
      <selection activeCell="M180" sqref="M180"/>
    </sheetView>
  </sheetViews>
  <sheetFormatPr defaultColWidth="9.140625" defaultRowHeight="12.75" x14ac:dyDescent="0.2"/>
  <cols>
    <col min="1" max="1" width="4.28515625" style="3" customWidth="1"/>
    <col min="2" max="2" width="8" style="103" hidden="1" customWidth="1"/>
    <col min="3" max="3" width="7.140625" style="103" customWidth="1"/>
    <col min="4" max="4" width="7.7109375" style="103" customWidth="1"/>
    <col min="5" max="5" width="52.28515625" style="8" customWidth="1"/>
    <col min="6" max="6" width="14.28515625" style="8" customWidth="1"/>
    <col min="7" max="7" width="14.42578125" style="8" customWidth="1"/>
    <col min="8" max="8" width="13.28515625" style="8" customWidth="1"/>
    <col min="9" max="9" width="11.7109375" style="8" customWidth="1"/>
    <col min="10" max="10" width="14" style="8" customWidth="1"/>
    <col min="11" max="11" width="11.7109375" style="111" customWidth="1"/>
    <col min="12" max="15" width="13.28515625" style="8" customWidth="1"/>
    <col min="16" max="16" width="14.28515625" style="112" customWidth="1"/>
    <col min="17" max="17" width="11.42578125" style="8" customWidth="1"/>
    <col min="18" max="18" width="14.42578125" style="8" customWidth="1"/>
    <col min="19" max="19" width="14.5703125" style="8" customWidth="1"/>
    <col min="20" max="20" width="15" style="8" customWidth="1"/>
    <col min="21" max="21" width="13.28515625" style="8" customWidth="1"/>
    <col min="22" max="22" width="14.7109375" style="8" customWidth="1"/>
    <col min="23" max="23" width="11.7109375" style="8" customWidth="1"/>
    <col min="24" max="186" width="9.140625" style="6"/>
    <col min="187" max="196" width="9.140625" style="8"/>
    <col min="197" max="16384" width="9.140625" style="3"/>
  </cols>
  <sheetData>
    <row r="1" spans="1:196" s="1" customFormat="1" ht="70.150000000000006" customHeight="1" x14ac:dyDescent="0.25">
      <c r="A1" s="247" t="s">
        <v>343</v>
      </c>
      <c r="B1" s="247"/>
      <c r="C1" s="247"/>
      <c r="D1" s="247"/>
      <c r="E1" s="247"/>
      <c r="F1" s="247"/>
      <c r="G1" s="247"/>
      <c r="H1" s="247"/>
      <c r="I1" s="247"/>
      <c r="J1" s="247"/>
      <c r="K1" s="247"/>
      <c r="L1" s="247"/>
      <c r="M1" s="247"/>
      <c r="N1" s="247"/>
      <c r="O1" s="247"/>
      <c r="P1" s="247"/>
      <c r="Q1" s="247"/>
      <c r="R1" s="247"/>
      <c r="S1" s="247"/>
      <c r="T1" s="247"/>
      <c r="U1" s="247"/>
      <c r="V1" s="247"/>
      <c r="W1" s="48" t="s">
        <v>184</v>
      </c>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row>
    <row r="2" spans="1:196" s="2" customFormat="1" ht="25.5" customHeight="1" x14ac:dyDescent="0.2">
      <c r="A2" s="248" t="s">
        <v>0</v>
      </c>
      <c r="B2" s="248" t="s">
        <v>104</v>
      </c>
      <c r="C2" s="249" t="s">
        <v>321</v>
      </c>
      <c r="D2" s="248" t="s">
        <v>48</v>
      </c>
      <c r="E2" s="248" t="s">
        <v>52</v>
      </c>
      <c r="F2" s="250" t="s">
        <v>1</v>
      </c>
      <c r="G2" s="250"/>
      <c r="H2" s="250"/>
      <c r="I2" s="250"/>
      <c r="J2" s="250"/>
      <c r="K2" s="250"/>
      <c r="L2" s="250" t="s">
        <v>2</v>
      </c>
      <c r="M2" s="251"/>
      <c r="N2" s="251"/>
      <c r="O2" s="251"/>
      <c r="P2" s="251"/>
      <c r="Q2" s="251"/>
      <c r="R2" s="250" t="s">
        <v>3</v>
      </c>
      <c r="S2" s="250"/>
      <c r="T2" s="250"/>
      <c r="U2" s="250"/>
      <c r="V2" s="250"/>
      <c r="W2" s="250"/>
    </row>
    <row r="3" spans="1:196" s="2" customFormat="1" ht="12.75" customHeight="1" x14ac:dyDescent="0.2">
      <c r="A3" s="248"/>
      <c r="B3" s="248"/>
      <c r="C3" s="249"/>
      <c r="D3" s="248"/>
      <c r="E3" s="248"/>
      <c r="F3" s="242" t="s">
        <v>185</v>
      </c>
      <c r="G3" s="242" t="s">
        <v>341</v>
      </c>
      <c r="H3" s="242" t="s">
        <v>342</v>
      </c>
      <c r="I3" s="242" t="s">
        <v>4</v>
      </c>
      <c r="J3" s="242" t="s">
        <v>217</v>
      </c>
      <c r="K3" s="246" t="s">
        <v>36</v>
      </c>
      <c r="L3" s="242" t="s">
        <v>185</v>
      </c>
      <c r="M3" s="242" t="s">
        <v>297</v>
      </c>
      <c r="N3" s="242" t="str">
        <f>G3</f>
        <v>затверджено на 01.10.2022</v>
      </c>
      <c r="O3" s="242" t="str">
        <f>H3</f>
        <v>виконано станом на 01.10.2022</v>
      </c>
      <c r="P3" s="242" t="s">
        <v>218</v>
      </c>
      <c r="Q3" s="246" t="s">
        <v>36</v>
      </c>
      <c r="R3" s="242" t="s">
        <v>185</v>
      </c>
      <c r="S3" s="242" t="s">
        <v>297</v>
      </c>
      <c r="T3" s="242" t="str">
        <f>G3</f>
        <v>затверджено на 01.10.2022</v>
      </c>
      <c r="U3" s="242" t="str">
        <f>H3</f>
        <v>виконано станом на 01.10.2022</v>
      </c>
      <c r="V3" s="242" t="s">
        <v>219</v>
      </c>
      <c r="W3" s="246" t="s">
        <v>36</v>
      </c>
    </row>
    <row r="4" spans="1:196" s="2" customFormat="1" ht="57" customHeight="1" x14ac:dyDescent="0.2">
      <c r="A4" s="248"/>
      <c r="B4" s="248"/>
      <c r="C4" s="249"/>
      <c r="D4" s="248"/>
      <c r="E4" s="248"/>
      <c r="F4" s="242"/>
      <c r="G4" s="242"/>
      <c r="H4" s="242"/>
      <c r="I4" s="242"/>
      <c r="J4" s="242"/>
      <c r="K4" s="242"/>
      <c r="L4" s="242"/>
      <c r="M4" s="242"/>
      <c r="N4" s="242"/>
      <c r="O4" s="242"/>
      <c r="P4" s="242"/>
      <c r="Q4" s="242"/>
      <c r="R4" s="242"/>
      <c r="S4" s="242"/>
      <c r="T4" s="242"/>
      <c r="U4" s="242"/>
      <c r="V4" s="242"/>
      <c r="W4" s="242"/>
    </row>
    <row r="5" spans="1:196" s="4" customFormat="1" ht="18.75" customHeight="1" x14ac:dyDescent="0.25">
      <c r="A5" s="153">
        <v>1</v>
      </c>
      <c r="B5" s="153">
        <v>2</v>
      </c>
      <c r="C5" s="153">
        <v>2</v>
      </c>
      <c r="D5" s="153">
        <v>3</v>
      </c>
      <c r="E5" s="153">
        <v>4</v>
      </c>
      <c r="F5" s="153">
        <v>5</v>
      </c>
      <c r="G5" s="153">
        <v>6</v>
      </c>
      <c r="H5" s="153">
        <v>7</v>
      </c>
      <c r="I5" s="153">
        <v>8</v>
      </c>
      <c r="J5" s="153">
        <v>9</v>
      </c>
      <c r="K5" s="153">
        <v>10</v>
      </c>
      <c r="L5" s="153">
        <v>11</v>
      </c>
      <c r="M5" s="153">
        <v>12</v>
      </c>
      <c r="N5" s="153">
        <v>13</v>
      </c>
      <c r="O5" s="153">
        <v>14</v>
      </c>
      <c r="P5" s="153">
        <v>15</v>
      </c>
      <c r="Q5" s="153">
        <v>16</v>
      </c>
      <c r="R5" s="153">
        <v>17</v>
      </c>
      <c r="S5" s="153">
        <v>18</v>
      </c>
      <c r="T5" s="153">
        <v>19</v>
      </c>
      <c r="U5" s="153">
        <v>20</v>
      </c>
      <c r="V5" s="153">
        <v>21</v>
      </c>
      <c r="W5" s="153">
        <v>22</v>
      </c>
    </row>
    <row r="6" spans="1:196" s="1" customFormat="1" ht="29.25" customHeight="1" x14ac:dyDescent="0.25">
      <c r="A6" s="154"/>
      <c r="B6" s="16"/>
      <c r="C6" s="16"/>
      <c r="D6" s="16"/>
      <c r="E6" s="182" t="s">
        <v>5</v>
      </c>
      <c r="F6" s="227">
        <f>SUM(F164)</f>
        <v>830854.29999999993</v>
      </c>
      <c r="G6" s="11">
        <f>SUM(G164)</f>
        <v>651971.99999999988</v>
      </c>
      <c r="H6" s="11">
        <f>SUM(H164)</f>
        <v>481300.40000000014</v>
      </c>
      <c r="I6" s="14">
        <v>1</v>
      </c>
      <c r="J6" s="11">
        <f>H6-G6</f>
        <v>-170671.59999999974</v>
      </c>
      <c r="K6" s="155">
        <f>IFERROR(100%*(H6/G6),"")</f>
        <v>0.73822250035277626</v>
      </c>
      <c r="L6" s="213">
        <f>SUM(L164)</f>
        <v>97906.900000000009</v>
      </c>
      <c r="M6" s="11">
        <f>SUM(M164)</f>
        <v>103039.30000000002</v>
      </c>
      <c r="N6" s="11">
        <f>SUM(N164)</f>
        <v>93816.900000000009</v>
      </c>
      <c r="O6" s="11">
        <f>SUM(O164)</f>
        <v>54922.400000000009</v>
      </c>
      <c r="P6" s="11">
        <f>O6-N6</f>
        <v>-38894.5</v>
      </c>
      <c r="Q6" s="229">
        <f>IFERROR(100%*(O6/N6),"")</f>
        <v>0.58542117678158201</v>
      </c>
      <c r="R6" s="234">
        <f>SUM(R164)</f>
        <v>928761.2</v>
      </c>
      <c r="S6" s="11">
        <f>SUM(S164)</f>
        <v>933893.60000000009</v>
      </c>
      <c r="T6" s="11">
        <f>SUM(T164)</f>
        <v>745788.90000000014</v>
      </c>
      <c r="U6" s="11">
        <f>SUM(U164)</f>
        <v>536222.80000000016</v>
      </c>
      <c r="V6" s="11">
        <f>U6-T6</f>
        <v>-209566.09999999998</v>
      </c>
      <c r="W6" s="155">
        <f>IFERROR(100%*(U6/T6),"")</f>
        <v>0.71900077890673897</v>
      </c>
      <c r="X6" s="7"/>
      <c r="Y6" s="7"/>
      <c r="Z6" s="7"/>
      <c r="AA6" s="7"/>
      <c r="AB6" s="7"/>
      <c r="AC6" s="7"/>
      <c r="AD6" s="7"/>
      <c r="AE6" s="7"/>
      <c r="AF6" s="7"/>
      <c r="AG6" s="7"/>
      <c r="AH6" s="7"/>
      <c r="AI6" s="7"/>
      <c r="AJ6" s="7"/>
      <c r="AK6" s="7"/>
      <c r="AL6" s="7"/>
      <c r="AM6" s="7"/>
      <c r="AN6" s="7"/>
      <c r="AO6" s="7"/>
      <c r="AP6" s="7"/>
      <c r="AQ6" s="7"/>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row>
    <row r="7" spans="1:196" s="52" customFormat="1" ht="37.15" customHeight="1" x14ac:dyDescent="0.25">
      <c r="A7" s="156"/>
      <c r="B7" s="49"/>
      <c r="C7" s="49"/>
      <c r="D7" s="49"/>
      <c r="E7" s="183" t="s">
        <v>210</v>
      </c>
      <c r="F7" s="18">
        <f>SUM(F64,F70,F71,F20,F22,F24,F32,F33,F35,F37,F38,F39,F42,F48,F94,F95,F97,F103,F111,F112,F115,F152)</f>
        <v>167069.19999999995</v>
      </c>
      <c r="G7" s="12">
        <f t="shared" ref="G7:H7" si="0">SUM(G64,G70,G71,G20,G22,G24,G32,G33,G35,G37,G38,G39,G42,G48,G94,G95,G97,G103,G111,G112,G115,G152)</f>
        <v>129866.1</v>
      </c>
      <c r="H7" s="12">
        <f t="shared" si="0"/>
        <v>128084.40000000001</v>
      </c>
      <c r="I7" s="21">
        <f>H7/$H$6</f>
        <v>0.26612153241509873</v>
      </c>
      <c r="J7" s="12">
        <f>H7-G7</f>
        <v>-1781.6999999999971</v>
      </c>
      <c r="K7" s="157">
        <f t="shared" ref="K7:K8" si="1">IFERROR(100%*(H7/G7),"")</f>
        <v>0.98628048428342729</v>
      </c>
      <c r="L7" s="18">
        <f t="shared" ref="L7:O7" si="2">SUM(L64,L70,L71,L20,L22,L24,L32,L33,L35,L37,L38,L39,L42,L48,L94,L95,L97,L103,L111,L112,L115,L152)</f>
        <v>0</v>
      </c>
      <c r="M7" s="12">
        <f t="shared" si="2"/>
        <v>0</v>
      </c>
      <c r="N7" s="12">
        <f t="shared" si="2"/>
        <v>0</v>
      </c>
      <c r="O7" s="12">
        <f t="shared" si="2"/>
        <v>0</v>
      </c>
      <c r="P7" s="12">
        <f>O7-N7</f>
        <v>0</v>
      </c>
      <c r="Q7" s="230" t="str">
        <f t="shared" ref="Q7:Q72" si="3">IFERROR(100%*(O7/N7),"")</f>
        <v/>
      </c>
      <c r="R7" s="228">
        <f t="shared" ref="R7:R84" si="4">SUM(F7,L7)</f>
        <v>167069.19999999995</v>
      </c>
      <c r="S7" s="12">
        <f t="shared" ref="S7:S84" si="5">SUM(F7,M7)</f>
        <v>167069.19999999995</v>
      </c>
      <c r="T7" s="12">
        <f t="shared" ref="T7:U84" si="6">SUM(G7,N7)</f>
        <v>129866.1</v>
      </c>
      <c r="U7" s="12">
        <f>SUM(H7,O7)</f>
        <v>128084.40000000001</v>
      </c>
      <c r="V7" s="12">
        <f t="shared" ref="V7:V84" si="7">U7-T7</f>
        <v>-1781.6999999999971</v>
      </c>
      <c r="W7" s="157">
        <f t="shared" ref="W7:W72" si="8">IFERROR(100%*(U7/T7),"")</f>
        <v>0.98628048428342729</v>
      </c>
      <c r="X7" s="50"/>
      <c r="Y7" s="50"/>
      <c r="Z7" s="50"/>
      <c r="AA7" s="50"/>
      <c r="AB7" s="50"/>
      <c r="AC7" s="50"/>
      <c r="AD7" s="50"/>
      <c r="AE7" s="50"/>
      <c r="AF7" s="50"/>
      <c r="AG7" s="50"/>
      <c r="AH7" s="50"/>
      <c r="AI7" s="50"/>
      <c r="AJ7" s="50"/>
      <c r="AK7" s="50"/>
      <c r="AL7" s="50"/>
      <c r="AM7" s="50"/>
      <c r="AN7" s="50"/>
      <c r="AO7" s="50"/>
      <c r="AP7" s="50"/>
      <c r="AQ7" s="50"/>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row>
    <row r="8" spans="1:196" s="1" customFormat="1" ht="27.75" customHeight="1" x14ac:dyDescent="0.25">
      <c r="A8" s="158"/>
      <c r="B8" s="53"/>
      <c r="C8" s="53"/>
      <c r="D8" s="53"/>
      <c r="E8" s="184" t="s">
        <v>38</v>
      </c>
      <c r="F8" s="18">
        <f>SUM(F78,F73,F53,F40,F9)</f>
        <v>487795.69999999995</v>
      </c>
      <c r="G8" s="138">
        <f>SUM(G78,G73,G53,G40,G9)</f>
        <v>380517.59999999992</v>
      </c>
      <c r="H8" s="12">
        <f>SUM(H78,H73,H53,H40,H9)</f>
        <v>326315.30000000005</v>
      </c>
      <c r="I8" s="21">
        <f t="shared" ref="I8:I84" si="9">H8/$H$6</f>
        <v>0.67798676252918122</v>
      </c>
      <c r="J8" s="12">
        <f t="shared" ref="J8:J20" si="10">H8-G8</f>
        <v>-54202.299999999872</v>
      </c>
      <c r="K8" s="157">
        <f t="shared" si="1"/>
        <v>0.85755639160974451</v>
      </c>
      <c r="L8" s="137">
        <f>SUM(L78,L73,L53,L40,L9)</f>
        <v>18579.7</v>
      </c>
      <c r="M8" s="138">
        <f>SUM(M78,M73,M53,M40,M9)</f>
        <v>19754.400000000001</v>
      </c>
      <c r="N8" s="12">
        <f>SUM(N78,N73,N53,N40,N9)</f>
        <v>10867.2</v>
      </c>
      <c r="O8" s="137">
        <f>SUM(O78,O73,O53,O40,O9)</f>
        <v>5971.5</v>
      </c>
      <c r="P8" s="12">
        <f t="shared" ref="P8:P84" si="11">O8-N8</f>
        <v>-4895.7000000000007</v>
      </c>
      <c r="Q8" s="230">
        <f t="shared" si="3"/>
        <v>0.54949757067137805</v>
      </c>
      <c r="R8" s="228">
        <f t="shared" si="4"/>
        <v>506375.39999999997</v>
      </c>
      <c r="S8" s="12">
        <f t="shared" si="5"/>
        <v>507550.1</v>
      </c>
      <c r="T8" s="12">
        <f t="shared" si="6"/>
        <v>391384.79999999993</v>
      </c>
      <c r="U8" s="12">
        <f t="shared" ref="U8" si="12">SUM(H8,O8)</f>
        <v>332286.80000000005</v>
      </c>
      <c r="V8" s="12">
        <f t="shared" si="7"/>
        <v>-59097.999999999884</v>
      </c>
      <c r="W8" s="157">
        <f t="shared" si="8"/>
        <v>0.84900282279741091</v>
      </c>
      <c r="X8" s="7"/>
      <c r="Y8" s="7"/>
      <c r="Z8" s="7"/>
      <c r="AA8" s="7"/>
      <c r="AB8" s="7"/>
      <c r="AC8" s="7"/>
      <c r="AD8" s="7"/>
      <c r="AE8" s="7"/>
      <c r="AF8" s="7"/>
      <c r="AG8" s="7"/>
      <c r="AH8" s="7"/>
      <c r="AI8" s="7"/>
      <c r="AJ8" s="7"/>
      <c r="AK8" s="7"/>
      <c r="AL8" s="7"/>
      <c r="AM8" s="7"/>
      <c r="AN8" s="7"/>
      <c r="AO8" s="7"/>
      <c r="AP8" s="7"/>
      <c r="AQ8" s="7"/>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row>
    <row r="9" spans="1:196" ht="30.75" customHeight="1" x14ac:dyDescent="0.3">
      <c r="A9" s="156">
        <v>1</v>
      </c>
      <c r="B9" s="49" t="s">
        <v>13</v>
      </c>
      <c r="C9" s="49" t="s">
        <v>53</v>
      </c>
      <c r="D9" s="49"/>
      <c r="E9" s="185" t="s">
        <v>323</v>
      </c>
      <c r="F9" s="18">
        <f>F10+F14+F21+F23+F25+F28+F29+F30+F31+F33+F34+F36+F37+F38+F39</f>
        <v>409368.79999999993</v>
      </c>
      <c r="G9" s="12">
        <f>G10+G14+G21+G23+G25+G28+G29+G30+G31+G33+G34+G36+G37+G38+G39</f>
        <v>317908.49999999994</v>
      </c>
      <c r="H9" s="12">
        <f>H10+H14+H21+H23+H25+H28+H29+H30+H31+H33+H34+H36+H37+H38+H39</f>
        <v>278166.40000000002</v>
      </c>
      <c r="I9" s="21">
        <f t="shared" si="9"/>
        <v>0.57794757702258281</v>
      </c>
      <c r="J9" s="12">
        <f t="shared" si="10"/>
        <v>-39742.099999999919</v>
      </c>
      <c r="K9" s="157">
        <f>IFERROR(100%*(H9/G9),"")</f>
        <v>0.87498887258440738</v>
      </c>
      <c r="L9" s="128">
        <f>L10+L14+L21+L23+L25+L28+L29+L30+L31+L33+L34+L36+L37+L38+L39</f>
        <v>12453.4</v>
      </c>
      <c r="M9" s="12">
        <f>M10+M14+M21+M23+M25+M28+M29+M30+M31+M33+M34+M36+M37+M38+M39</f>
        <v>13307.300000000001</v>
      </c>
      <c r="N9" s="12">
        <f>N10+N14+N21+N23+N25+N28+N29+N30+N31+N33+N34+N36+N37+N38+N39</f>
        <v>4860.5</v>
      </c>
      <c r="O9" s="12">
        <f>O10+O14+O21+O23+O25+O28+O29+O30+O31+O33+O34+O36+O37+O38+O39</f>
        <v>1223.4000000000001</v>
      </c>
      <c r="P9" s="12">
        <f t="shared" si="11"/>
        <v>-3637.1</v>
      </c>
      <c r="Q9" s="230">
        <f t="shared" si="3"/>
        <v>0.25170249974282483</v>
      </c>
      <c r="R9" s="228">
        <f>R10+R13+R21+R23+R25+R28+R29+R30+R31+R33+R34+R36+R37+R38+R39</f>
        <v>421822.19999999995</v>
      </c>
      <c r="S9" s="12">
        <f>S10+S13+S21+S23+S25+S28+S29+S30+S31+S33+S34+S36+S37+S38+S39</f>
        <v>422676.1</v>
      </c>
      <c r="T9" s="12">
        <f>T10+T13+T21+T23+T25+T28+T29+T30+T31+T33+T34+T36+T37+T38+T39</f>
        <v>322768.99999999994</v>
      </c>
      <c r="U9" s="12">
        <f>SUM(H9,O9)</f>
        <v>279389.80000000005</v>
      </c>
      <c r="V9" s="12">
        <f t="shared" si="7"/>
        <v>-43379.199999999895</v>
      </c>
      <c r="W9" s="157">
        <f t="shared" si="8"/>
        <v>0.86560295443490576</v>
      </c>
      <c r="X9" s="7"/>
      <c r="Y9" s="7"/>
      <c r="Z9" s="7"/>
      <c r="AA9" s="7"/>
      <c r="AB9" s="7"/>
      <c r="AC9" s="7"/>
      <c r="AD9" s="7"/>
      <c r="AE9" s="7"/>
      <c r="AF9" s="7"/>
      <c r="AG9" s="7"/>
      <c r="AH9" s="7"/>
      <c r="AI9" s="7"/>
      <c r="AJ9" s="7"/>
      <c r="AK9" s="7"/>
      <c r="AL9" s="7"/>
      <c r="AM9" s="7"/>
      <c r="AN9" s="7"/>
      <c r="AO9" s="7"/>
      <c r="AP9" s="7"/>
      <c r="AQ9" s="7"/>
    </row>
    <row r="10" spans="1:196" ht="26.25" customHeight="1" x14ac:dyDescent="0.25">
      <c r="A10" s="158"/>
      <c r="B10" s="54">
        <v>70101</v>
      </c>
      <c r="C10" s="55">
        <v>1010</v>
      </c>
      <c r="D10" s="53" t="s">
        <v>54</v>
      </c>
      <c r="E10" s="186" t="s">
        <v>126</v>
      </c>
      <c r="F10" s="19">
        <v>137597.6</v>
      </c>
      <c r="G10" s="15">
        <v>106420.8</v>
      </c>
      <c r="H10" s="15">
        <v>86579.9</v>
      </c>
      <c r="I10" s="17">
        <f t="shared" si="9"/>
        <v>0.17988744659260614</v>
      </c>
      <c r="J10" s="13">
        <f>H10-G10</f>
        <v>-19840.900000000009</v>
      </c>
      <c r="K10" s="159">
        <f t="shared" ref="K10:K75" si="13">IFERROR(100%*(H10/G10),"")</f>
        <v>0.8135618225008644</v>
      </c>
      <c r="L10" s="214">
        <v>7833.9</v>
      </c>
      <c r="M10" s="13">
        <v>7852.7</v>
      </c>
      <c r="N10" s="13">
        <v>1210.9000000000001</v>
      </c>
      <c r="O10" s="13">
        <v>210.9</v>
      </c>
      <c r="P10" s="13">
        <f t="shared" si="11"/>
        <v>-1000.0000000000001</v>
      </c>
      <c r="Q10" s="231">
        <f t="shared" si="3"/>
        <v>0.17416797423404079</v>
      </c>
      <c r="R10" s="235">
        <f t="shared" si="4"/>
        <v>145431.5</v>
      </c>
      <c r="S10" s="13">
        <f t="shared" si="5"/>
        <v>145450.30000000002</v>
      </c>
      <c r="T10" s="13">
        <f t="shared" si="6"/>
        <v>107631.7</v>
      </c>
      <c r="U10" s="13">
        <f>SUM(H10,O10)</f>
        <v>86790.799999999988</v>
      </c>
      <c r="V10" s="13">
        <f t="shared" si="7"/>
        <v>-20840.900000000009</v>
      </c>
      <c r="W10" s="159">
        <f t="shared" si="8"/>
        <v>0.80636838403555822</v>
      </c>
      <c r="X10" s="7"/>
      <c r="Y10" s="7"/>
      <c r="Z10" s="7"/>
      <c r="AA10" s="7"/>
      <c r="AB10" s="7"/>
      <c r="AC10" s="7"/>
      <c r="AD10" s="7"/>
      <c r="AE10" s="7"/>
      <c r="AF10" s="7"/>
      <c r="AG10" s="7"/>
      <c r="AH10" s="7"/>
      <c r="AI10" s="7"/>
      <c r="AJ10" s="7"/>
      <c r="AK10" s="7"/>
      <c r="AL10" s="7"/>
      <c r="AM10" s="7"/>
      <c r="AN10" s="7"/>
      <c r="AO10" s="7"/>
      <c r="AP10" s="7"/>
      <c r="AQ10" s="7"/>
    </row>
    <row r="11" spans="1:196" s="62" customFormat="1" ht="78.599999999999994" hidden="1" customHeight="1" x14ac:dyDescent="0.3">
      <c r="A11" s="160"/>
      <c r="B11" s="56"/>
      <c r="C11" s="57"/>
      <c r="D11" s="58"/>
      <c r="E11" s="187" t="s">
        <v>196</v>
      </c>
      <c r="F11" s="22"/>
      <c r="G11" s="23"/>
      <c r="H11" s="23"/>
      <c r="I11" s="41">
        <f t="shared" si="9"/>
        <v>0</v>
      </c>
      <c r="J11" s="13">
        <f t="shared" si="10"/>
        <v>0</v>
      </c>
      <c r="K11" s="159" t="str">
        <f t="shared" si="13"/>
        <v/>
      </c>
      <c r="L11" s="215"/>
      <c r="M11" s="25"/>
      <c r="N11" s="25"/>
      <c r="O11" s="25"/>
      <c r="P11" s="25">
        <f t="shared" si="11"/>
        <v>0</v>
      </c>
      <c r="Q11" s="231" t="str">
        <f t="shared" si="3"/>
        <v/>
      </c>
      <c r="R11" s="236">
        <f t="shared" si="4"/>
        <v>0</v>
      </c>
      <c r="S11" s="25">
        <f t="shared" si="5"/>
        <v>0</v>
      </c>
      <c r="T11" s="25">
        <f t="shared" si="6"/>
        <v>0</v>
      </c>
      <c r="U11" s="13">
        <f t="shared" ref="U11:U76" si="14">SUM(H11,O11)</f>
        <v>0</v>
      </c>
      <c r="V11" s="25">
        <f t="shared" si="7"/>
        <v>0</v>
      </c>
      <c r="W11" s="159" t="str">
        <f t="shared" si="8"/>
        <v/>
      </c>
      <c r="X11" s="59"/>
      <c r="Y11" s="59"/>
      <c r="Z11" s="59"/>
      <c r="AA11" s="59"/>
      <c r="AB11" s="59"/>
      <c r="AC11" s="59"/>
      <c r="AD11" s="59"/>
      <c r="AE11" s="59"/>
      <c r="AF11" s="59"/>
      <c r="AG11" s="59"/>
      <c r="AH11" s="59"/>
      <c r="AI11" s="59"/>
      <c r="AJ11" s="59"/>
      <c r="AK11" s="59"/>
      <c r="AL11" s="59"/>
      <c r="AM11" s="59"/>
      <c r="AN11" s="59"/>
      <c r="AO11" s="59"/>
      <c r="AP11" s="59"/>
      <c r="AQ11" s="59"/>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1"/>
      <c r="GF11" s="61"/>
      <c r="GG11" s="61"/>
      <c r="GH11" s="61"/>
      <c r="GI11" s="61"/>
      <c r="GJ11" s="61"/>
      <c r="GK11" s="61"/>
      <c r="GL11" s="61"/>
      <c r="GM11" s="61"/>
      <c r="GN11" s="61"/>
    </row>
    <row r="12" spans="1:196" s="62" customFormat="1" ht="79.150000000000006" hidden="1" customHeight="1" x14ac:dyDescent="0.3">
      <c r="A12" s="160"/>
      <c r="B12" s="56"/>
      <c r="C12" s="57"/>
      <c r="D12" s="58"/>
      <c r="E12" s="187" t="s">
        <v>211</v>
      </c>
      <c r="F12" s="22"/>
      <c r="G12" s="23"/>
      <c r="H12" s="23"/>
      <c r="I12" s="44">
        <f t="shared" si="9"/>
        <v>0</v>
      </c>
      <c r="J12" s="13">
        <f t="shared" si="10"/>
        <v>0</v>
      </c>
      <c r="K12" s="159" t="str">
        <f t="shared" si="13"/>
        <v/>
      </c>
      <c r="L12" s="215"/>
      <c r="M12" s="25"/>
      <c r="N12" s="25"/>
      <c r="O12" s="25"/>
      <c r="P12" s="25"/>
      <c r="Q12" s="231" t="str">
        <f t="shared" si="3"/>
        <v/>
      </c>
      <c r="R12" s="236">
        <f t="shared" si="4"/>
        <v>0</v>
      </c>
      <c r="S12" s="25">
        <f t="shared" si="5"/>
        <v>0</v>
      </c>
      <c r="T12" s="25">
        <f t="shared" si="6"/>
        <v>0</v>
      </c>
      <c r="U12" s="13">
        <f t="shared" si="14"/>
        <v>0</v>
      </c>
      <c r="V12" s="25">
        <f t="shared" si="7"/>
        <v>0</v>
      </c>
      <c r="W12" s="159" t="str">
        <f t="shared" si="8"/>
        <v/>
      </c>
      <c r="X12" s="59"/>
      <c r="Y12" s="59"/>
      <c r="Z12" s="59"/>
      <c r="AA12" s="59"/>
      <c r="AB12" s="59"/>
      <c r="AC12" s="59"/>
      <c r="AD12" s="59"/>
      <c r="AE12" s="59"/>
      <c r="AF12" s="59"/>
      <c r="AG12" s="59"/>
      <c r="AH12" s="59"/>
      <c r="AI12" s="59"/>
      <c r="AJ12" s="59"/>
      <c r="AK12" s="59"/>
      <c r="AL12" s="59"/>
      <c r="AM12" s="59"/>
      <c r="AN12" s="59"/>
      <c r="AO12" s="59"/>
      <c r="AP12" s="59"/>
      <c r="AQ12" s="59"/>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1"/>
      <c r="GF12" s="61"/>
      <c r="GG12" s="61"/>
      <c r="GH12" s="61"/>
      <c r="GI12" s="61"/>
      <c r="GJ12" s="61"/>
      <c r="GK12" s="61"/>
      <c r="GL12" s="61"/>
      <c r="GM12" s="61"/>
      <c r="GN12" s="61"/>
    </row>
    <row r="13" spans="1:196" ht="34.5" customHeight="1" x14ac:dyDescent="0.3">
      <c r="A13" s="158"/>
      <c r="B13" s="63" t="s">
        <v>22</v>
      </c>
      <c r="C13" s="64">
        <v>1020</v>
      </c>
      <c r="D13" s="63"/>
      <c r="E13" s="188" t="s">
        <v>318</v>
      </c>
      <c r="F13" s="19">
        <v>78686.7</v>
      </c>
      <c r="G13" s="15">
        <v>62636.9</v>
      </c>
      <c r="H13" s="15">
        <v>49342</v>
      </c>
      <c r="I13" s="17">
        <f t="shared" si="9"/>
        <v>0.10251809472836504</v>
      </c>
      <c r="J13" s="13">
        <f t="shared" si="10"/>
        <v>-13294.900000000001</v>
      </c>
      <c r="K13" s="159">
        <f t="shared" si="13"/>
        <v>0.78774652002254264</v>
      </c>
      <c r="L13" s="214">
        <v>4172.3999999999996</v>
      </c>
      <c r="M13" s="13">
        <v>5007.5</v>
      </c>
      <c r="N13" s="13">
        <v>3336.1</v>
      </c>
      <c r="O13" s="13">
        <v>853</v>
      </c>
      <c r="P13" s="13">
        <f t="shared" si="11"/>
        <v>-2483.1</v>
      </c>
      <c r="Q13" s="231">
        <f t="shared" si="3"/>
        <v>0.25568777914331103</v>
      </c>
      <c r="R13" s="235">
        <f t="shared" si="4"/>
        <v>82859.099999999991</v>
      </c>
      <c r="S13" s="13">
        <f t="shared" si="5"/>
        <v>83694.2</v>
      </c>
      <c r="T13" s="13">
        <f t="shared" si="6"/>
        <v>65973</v>
      </c>
      <c r="U13" s="13">
        <f t="shared" si="14"/>
        <v>50195</v>
      </c>
      <c r="V13" s="25">
        <f t="shared" si="7"/>
        <v>-15778</v>
      </c>
      <c r="W13" s="159">
        <f t="shared" si="8"/>
        <v>0.76084155639428253</v>
      </c>
      <c r="X13" s="7"/>
      <c r="Y13" s="7"/>
      <c r="Z13" s="7"/>
      <c r="AA13" s="7"/>
      <c r="AB13" s="7"/>
      <c r="AC13" s="7"/>
      <c r="AD13" s="7"/>
      <c r="AE13" s="7"/>
      <c r="AF13" s="7"/>
      <c r="AG13" s="7"/>
      <c r="AH13" s="7"/>
      <c r="AI13" s="7"/>
      <c r="AJ13" s="7"/>
      <c r="AK13" s="7"/>
      <c r="AL13" s="7"/>
      <c r="AM13" s="7"/>
      <c r="AN13" s="7"/>
      <c r="AO13" s="7"/>
      <c r="AP13" s="7"/>
      <c r="AQ13" s="7"/>
    </row>
    <row r="14" spans="1:196" s="62" customFormat="1" ht="33" customHeight="1" x14ac:dyDescent="0.3">
      <c r="A14" s="160"/>
      <c r="B14" s="65" t="s">
        <v>22</v>
      </c>
      <c r="C14" s="66">
        <v>1021</v>
      </c>
      <c r="D14" s="65" t="s">
        <v>55</v>
      </c>
      <c r="E14" s="189" t="s">
        <v>232</v>
      </c>
      <c r="F14" s="22">
        <v>78686.7</v>
      </c>
      <c r="G14" s="23">
        <v>62636.9</v>
      </c>
      <c r="H14" s="23">
        <v>49342</v>
      </c>
      <c r="I14" s="39">
        <f t="shared" si="9"/>
        <v>0.10251809472836504</v>
      </c>
      <c r="J14" s="25">
        <f t="shared" si="10"/>
        <v>-13294.900000000001</v>
      </c>
      <c r="K14" s="161">
        <f t="shared" si="13"/>
        <v>0.78774652002254264</v>
      </c>
      <c r="L14" s="215">
        <v>4172.3999999999996</v>
      </c>
      <c r="M14" s="25">
        <v>5007.5</v>
      </c>
      <c r="N14" s="25">
        <v>3336.1</v>
      </c>
      <c r="O14" s="25">
        <v>853</v>
      </c>
      <c r="P14" s="25">
        <f t="shared" si="11"/>
        <v>-2483.1</v>
      </c>
      <c r="Q14" s="151">
        <f t="shared" si="3"/>
        <v>0.25568777914331103</v>
      </c>
      <c r="R14" s="236">
        <f t="shared" si="4"/>
        <v>82859.099999999991</v>
      </c>
      <c r="S14" s="25">
        <f t="shared" si="5"/>
        <v>83694.2</v>
      </c>
      <c r="T14" s="25">
        <f t="shared" si="6"/>
        <v>65973</v>
      </c>
      <c r="U14" s="25">
        <f t="shared" si="14"/>
        <v>50195</v>
      </c>
      <c r="V14" s="25">
        <f t="shared" si="7"/>
        <v>-15778</v>
      </c>
      <c r="W14" s="161">
        <f t="shared" si="8"/>
        <v>0.76084155639428253</v>
      </c>
      <c r="X14" s="59"/>
      <c r="Y14" s="59"/>
      <c r="Z14" s="59"/>
      <c r="AA14" s="59"/>
      <c r="AB14" s="59"/>
      <c r="AC14" s="59"/>
      <c r="AD14" s="59"/>
      <c r="AE14" s="59"/>
      <c r="AF14" s="59"/>
      <c r="AG14" s="59"/>
      <c r="AH14" s="59"/>
      <c r="AI14" s="59"/>
      <c r="AJ14" s="59"/>
      <c r="AK14" s="59"/>
      <c r="AL14" s="59"/>
      <c r="AM14" s="59"/>
      <c r="AN14" s="59"/>
      <c r="AO14" s="59"/>
      <c r="AP14" s="59"/>
      <c r="AQ14" s="59"/>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1"/>
      <c r="GF14" s="61"/>
      <c r="GG14" s="61"/>
      <c r="GH14" s="61"/>
      <c r="GI14" s="61"/>
      <c r="GJ14" s="61"/>
      <c r="GK14" s="61"/>
      <c r="GL14" s="61"/>
      <c r="GM14" s="61"/>
      <c r="GN14" s="61"/>
    </row>
    <row r="15" spans="1:196" s="70" customFormat="1" ht="67.150000000000006" hidden="1" customHeight="1" x14ac:dyDescent="0.3">
      <c r="A15" s="160"/>
      <c r="B15" s="65"/>
      <c r="C15" s="66"/>
      <c r="D15" s="65"/>
      <c r="E15" s="187" t="s">
        <v>216</v>
      </c>
      <c r="F15" s="22"/>
      <c r="G15" s="23"/>
      <c r="H15" s="23"/>
      <c r="I15" s="39">
        <f t="shared" si="9"/>
        <v>0</v>
      </c>
      <c r="J15" s="12">
        <f t="shared" si="10"/>
        <v>0</v>
      </c>
      <c r="K15" s="159" t="str">
        <f t="shared" si="13"/>
        <v/>
      </c>
      <c r="L15" s="215"/>
      <c r="M15" s="25"/>
      <c r="N15" s="25"/>
      <c r="O15" s="25"/>
      <c r="P15" s="25">
        <f t="shared" si="11"/>
        <v>0</v>
      </c>
      <c r="Q15" s="231" t="str">
        <f t="shared" si="3"/>
        <v/>
      </c>
      <c r="R15" s="236">
        <f t="shared" si="4"/>
        <v>0</v>
      </c>
      <c r="S15" s="25">
        <f t="shared" si="5"/>
        <v>0</v>
      </c>
      <c r="T15" s="25">
        <f t="shared" si="6"/>
        <v>0</v>
      </c>
      <c r="U15" s="13">
        <f t="shared" si="14"/>
        <v>0</v>
      </c>
      <c r="V15" s="25">
        <f t="shared" si="7"/>
        <v>0</v>
      </c>
      <c r="W15" s="159" t="str">
        <f t="shared" si="8"/>
        <v/>
      </c>
      <c r="X15" s="67"/>
      <c r="Y15" s="67"/>
      <c r="Z15" s="67"/>
      <c r="AA15" s="67"/>
      <c r="AB15" s="67"/>
      <c r="AC15" s="67"/>
      <c r="AD15" s="67"/>
      <c r="AE15" s="67"/>
      <c r="AF15" s="67"/>
      <c r="AG15" s="67"/>
      <c r="AH15" s="67"/>
      <c r="AI15" s="67"/>
      <c r="AJ15" s="67"/>
      <c r="AK15" s="67"/>
      <c r="AL15" s="67"/>
      <c r="AM15" s="67"/>
      <c r="AN15" s="67"/>
      <c r="AO15" s="67"/>
      <c r="AP15" s="67"/>
      <c r="AQ15" s="67"/>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9"/>
      <c r="GF15" s="69"/>
      <c r="GG15" s="69"/>
      <c r="GH15" s="69"/>
      <c r="GI15" s="69"/>
      <c r="GJ15" s="69"/>
      <c r="GK15" s="69"/>
      <c r="GL15" s="69"/>
      <c r="GM15" s="69"/>
      <c r="GN15" s="69"/>
    </row>
    <row r="16" spans="1:196" s="70" customFormat="1" ht="81.599999999999994" hidden="1" customHeight="1" x14ac:dyDescent="0.3">
      <c r="A16" s="160"/>
      <c r="B16" s="65"/>
      <c r="C16" s="66"/>
      <c r="D16" s="65"/>
      <c r="E16" s="187" t="s">
        <v>215</v>
      </c>
      <c r="F16" s="22"/>
      <c r="G16" s="23"/>
      <c r="H16" s="23"/>
      <c r="I16" s="39">
        <f t="shared" si="9"/>
        <v>0</v>
      </c>
      <c r="J16" s="12">
        <f t="shared" si="10"/>
        <v>0</v>
      </c>
      <c r="K16" s="159" t="str">
        <f t="shared" si="13"/>
        <v/>
      </c>
      <c r="L16" s="215"/>
      <c r="M16" s="25"/>
      <c r="N16" s="25"/>
      <c r="O16" s="25"/>
      <c r="P16" s="25">
        <f t="shared" si="11"/>
        <v>0</v>
      </c>
      <c r="Q16" s="231" t="str">
        <f t="shared" si="3"/>
        <v/>
      </c>
      <c r="R16" s="236">
        <f t="shared" si="4"/>
        <v>0</v>
      </c>
      <c r="S16" s="25">
        <f t="shared" si="5"/>
        <v>0</v>
      </c>
      <c r="T16" s="25">
        <f t="shared" si="6"/>
        <v>0</v>
      </c>
      <c r="U16" s="13">
        <f t="shared" si="14"/>
        <v>0</v>
      </c>
      <c r="V16" s="25">
        <f t="shared" si="7"/>
        <v>0</v>
      </c>
      <c r="W16" s="159" t="str">
        <f t="shared" si="8"/>
        <v/>
      </c>
      <c r="X16" s="67"/>
      <c r="Y16" s="67"/>
      <c r="Z16" s="67"/>
      <c r="AA16" s="67"/>
      <c r="AB16" s="67"/>
      <c r="AC16" s="67"/>
      <c r="AD16" s="67"/>
      <c r="AE16" s="67"/>
      <c r="AF16" s="67"/>
      <c r="AG16" s="67"/>
      <c r="AH16" s="67"/>
      <c r="AI16" s="67"/>
      <c r="AJ16" s="67"/>
      <c r="AK16" s="67"/>
      <c r="AL16" s="67"/>
      <c r="AM16" s="67"/>
      <c r="AN16" s="67"/>
      <c r="AO16" s="67"/>
      <c r="AP16" s="67"/>
      <c r="AQ16" s="67"/>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9"/>
      <c r="GF16" s="69"/>
      <c r="GG16" s="69"/>
      <c r="GH16" s="69"/>
      <c r="GI16" s="69"/>
      <c r="GJ16" s="69"/>
      <c r="GK16" s="69"/>
      <c r="GL16" s="69"/>
      <c r="GM16" s="69"/>
      <c r="GN16" s="69"/>
    </row>
    <row r="17" spans="1:196" s="73" customFormat="1" ht="66" hidden="1" customHeight="1" x14ac:dyDescent="0.3">
      <c r="A17" s="162"/>
      <c r="B17" s="65"/>
      <c r="C17" s="66"/>
      <c r="D17" s="65"/>
      <c r="E17" s="187" t="s">
        <v>194</v>
      </c>
      <c r="F17" s="24"/>
      <c r="G17" s="31"/>
      <c r="H17" s="31"/>
      <c r="I17" s="39">
        <f t="shared" si="9"/>
        <v>0</v>
      </c>
      <c r="J17" s="12">
        <f t="shared" si="10"/>
        <v>0</v>
      </c>
      <c r="K17" s="159" t="str">
        <f t="shared" si="13"/>
        <v/>
      </c>
      <c r="L17" s="216"/>
      <c r="M17" s="45"/>
      <c r="N17" s="45"/>
      <c r="O17" s="45"/>
      <c r="P17" s="25">
        <f t="shared" si="11"/>
        <v>0</v>
      </c>
      <c r="Q17" s="231" t="str">
        <f t="shared" si="3"/>
        <v/>
      </c>
      <c r="R17" s="236">
        <f t="shared" si="4"/>
        <v>0</v>
      </c>
      <c r="S17" s="25">
        <f t="shared" si="5"/>
        <v>0</v>
      </c>
      <c r="T17" s="25">
        <f t="shared" si="6"/>
        <v>0</v>
      </c>
      <c r="U17" s="13">
        <f t="shared" si="14"/>
        <v>0</v>
      </c>
      <c r="V17" s="25">
        <f t="shared" si="7"/>
        <v>0</v>
      </c>
      <c r="W17" s="159" t="str">
        <f t="shared" si="8"/>
        <v/>
      </c>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2"/>
      <c r="GF17" s="72"/>
      <c r="GG17" s="72"/>
      <c r="GH17" s="72"/>
      <c r="GI17" s="72"/>
      <c r="GJ17" s="72"/>
      <c r="GK17" s="72"/>
      <c r="GL17" s="72"/>
      <c r="GM17" s="72"/>
      <c r="GN17" s="72"/>
    </row>
    <row r="18" spans="1:196" s="73" customFormat="1" ht="81" hidden="1" customHeight="1" x14ac:dyDescent="0.3">
      <c r="A18" s="162"/>
      <c r="B18" s="65"/>
      <c r="C18" s="66"/>
      <c r="D18" s="65"/>
      <c r="E18" s="187" t="s">
        <v>212</v>
      </c>
      <c r="F18" s="74"/>
      <c r="G18" s="45"/>
      <c r="H18" s="31"/>
      <c r="I18" s="39">
        <f t="shared" si="9"/>
        <v>0</v>
      </c>
      <c r="J18" s="12">
        <f t="shared" si="10"/>
        <v>0</v>
      </c>
      <c r="K18" s="159" t="str">
        <f t="shared" si="13"/>
        <v/>
      </c>
      <c r="L18" s="217"/>
      <c r="M18" s="31"/>
      <c r="N18" s="31"/>
      <c r="O18" s="31"/>
      <c r="P18" s="25">
        <f t="shared" si="11"/>
        <v>0</v>
      </c>
      <c r="Q18" s="231" t="str">
        <f t="shared" si="3"/>
        <v/>
      </c>
      <c r="R18" s="237">
        <f t="shared" si="4"/>
        <v>0</v>
      </c>
      <c r="S18" s="31">
        <f t="shared" si="5"/>
        <v>0</v>
      </c>
      <c r="T18" s="31">
        <f t="shared" si="6"/>
        <v>0</v>
      </c>
      <c r="U18" s="13">
        <f t="shared" si="14"/>
        <v>0</v>
      </c>
      <c r="V18" s="25">
        <f t="shared" si="7"/>
        <v>0</v>
      </c>
      <c r="W18" s="159" t="str">
        <f t="shared" si="8"/>
        <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2"/>
      <c r="GF18" s="72"/>
      <c r="GG18" s="72"/>
      <c r="GH18" s="72"/>
      <c r="GI18" s="72"/>
      <c r="GJ18" s="72"/>
      <c r="GK18" s="72"/>
      <c r="GL18" s="72"/>
      <c r="GM18" s="72"/>
      <c r="GN18" s="72"/>
    </row>
    <row r="19" spans="1:196" s="73" customFormat="1" ht="81.599999999999994" hidden="1" customHeight="1" x14ac:dyDescent="0.3">
      <c r="A19" s="162"/>
      <c r="B19" s="65"/>
      <c r="C19" s="66"/>
      <c r="D19" s="65"/>
      <c r="E19" s="187" t="s">
        <v>211</v>
      </c>
      <c r="F19" s="30"/>
      <c r="G19" s="45"/>
      <c r="H19" s="45"/>
      <c r="I19" s="41">
        <f t="shared" si="9"/>
        <v>0</v>
      </c>
      <c r="J19" s="12">
        <f t="shared" si="10"/>
        <v>0</v>
      </c>
      <c r="K19" s="159" t="str">
        <f t="shared" si="13"/>
        <v/>
      </c>
      <c r="L19" s="217"/>
      <c r="M19" s="31"/>
      <c r="N19" s="31"/>
      <c r="O19" s="31"/>
      <c r="P19" s="25">
        <f t="shared" si="11"/>
        <v>0</v>
      </c>
      <c r="Q19" s="231" t="str">
        <f t="shared" si="3"/>
        <v/>
      </c>
      <c r="R19" s="237">
        <f t="shared" si="4"/>
        <v>0</v>
      </c>
      <c r="S19" s="31">
        <f t="shared" si="5"/>
        <v>0</v>
      </c>
      <c r="T19" s="31">
        <f t="shared" si="6"/>
        <v>0</v>
      </c>
      <c r="U19" s="13">
        <f t="shared" si="14"/>
        <v>0</v>
      </c>
      <c r="V19" s="25">
        <f t="shared" si="7"/>
        <v>0</v>
      </c>
      <c r="W19" s="159" t="str">
        <f t="shared" si="8"/>
        <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2"/>
      <c r="GF19" s="72"/>
      <c r="GG19" s="72"/>
      <c r="GH19" s="72"/>
      <c r="GI19" s="72"/>
      <c r="GJ19" s="72"/>
      <c r="GK19" s="72"/>
      <c r="GL19" s="72"/>
      <c r="GM19" s="72"/>
      <c r="GN19" s="72"/>
    </row>
    <row r="20" spans="1:196" s="73" customFormat="1" ht="78" hidden="1" customHeight="1" x14ac:dyDescent="0.3">
      <c r="A20" s="162"/>
      <c r="B20" s="65"/>
      <c r="C20" s="66"/>
      <c r="D20" s="65"/>
      <c r="E20" s="187" t="s">
        <v>249</v>
      </c>
      <c r="F20" s="24"/>
      <c r="G20" s="25"/>
      <c r="H20" s="25"/>
      <c r="I20" s="39">
        <f t="shared" si="9"/>
        <v>0</v>
      </c>
      <c r="J20" s="13">
        <f t="shared" si="10"/>
        <v>0</v>
      </c>
      <c r="K20" s="159" t="str">
        <f t="shared" si="13"/>
        <v/>
      </c>
      <c r="L20" s="217"/>
      <c r="M20" s="31"/>
      <c r="N20" s="31"/>
      <c r="O20" s="31"/>
      <c r="P20" s="46">
        <f t="shared" si="11"/>
        <v>0</v>
      </c>
      <c r="Q20" s="231" t="str">
        <f t="shared" si="3"/>
        <v/>
      </c>
      <c r="R20" s="236">
        <f t="shared" si="4"/>
        <v>0</v>
      </c>
      <c r="S20" s="25">
        <f t="shared" si="5"/>
        <v>0</v>
      </c>
      <c r="T20" s="25">
        <f t="shared" si="6"/>
        <v>0</v>
      </c>
      <c r="U20" s="13">
        <f t="shared" si="14"/>
        <v>0</v>
      </c>
      <c r="V20" s="25">
        <f t="shared" si="7"/>
        <v>0</v>
      </c>
      <c r="W20" s="159" t="str">
        <f t="shared" si="8"/>
        <v/>
      </c>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2"/>
      <c r="GF20" s="72"/>
      <c r="GG20" s="72"/>
      <c r="GH20" s="72"/>
      <c r="GI20" s="72"/>
      <c r="GJ20" s="72"/>
      <c r="GK20" s="72"/>
      <c r="GL20" s="72"/>
      <c r="GM20" s="72"/>
      <c r="GN20" s="72"/>
    </row>
    <row r="21" spans="1:196" ht="31.5" customHeight="1" x14ac:dyDescent="0.25">
      <c r="A21" s="158"/>
      <c r="B21" s="63" t="s">
        <v>22</v>
      </c>
      <c r="C21" s="64">
        <v>1030</v>
      </c>
      <c r="D21" s="63"/>
      <c r="E21" s="188" t="s">
        <v>317</v>
      </c>
      <c r="F21" s="19">
        <v>159326.79999999999</v>
      </c>
      <c r="G21" s="15">
        <v>122809.9</v>
      </c>
      <c r="H21" s="15">
        <v>121641.1</v>
      </c>
      <c r="I21" s="17">
        <f t="shared" si="9"/>
        <v>0.25273425910304659</v>
      </c>
      <c r="J21" s="13">
        <f t="shared" ref="J21:J84" si="15">H21-G21</f>
        <v>-1168.7999999999884</v>
      </c>
      <c r="K21" s="159">
        <f t="shared" si="13"/>
        <v>0.99048285195248931</v>
      </c>
      <c r="L21" s="214"/>
      <c r="M21" s="13"/>
      <c r="N21" s="13"/>
      <c r="O21" s="13"/>
      <c r="P21" s="13">
        <f t="shared" si="11"/>
        <v>0</v>
      </c>
      <c r="Q21" s="231" t="str">
        <f t="shared" si="3"/>
        <v/>
      </c>
      <c r="R21" s="235">
        <f t="shared" si="4"/>
        <v>159326.79999999999</v>
      </c>
      <c r="S21" s="13">
        <f t="shared" si="5"/>
        <v>159326.79999999999</v>
      </c>
      <c r="T21" s="13">
        <f t="shared" si="6"/>
        <v>122809.9</v>
      </c>
      <c r="U21" s="13">
        <f t="shared" si="14"/>
        <v>121641.1</v>
      </c>
      <c r="V21" s="13">
        <f t="shared" si="7"/>
        <v>-1168.7999999999884</v>
      </c>
      <c r="W21" s="159">
        <f t="shared" si="8"/>
        <v>0.99048285195248931</v>
      </c>
      <c r="X21" s="7"/>
      <c r="Y21" s="7"/>
      <c r="Z21" s="7"/>
      <c r="AA21" s="7"/>
      <c r="AB21" s="7"/>
      <c r="AC21" s="7"/>
      <c r="AD21" s="7"/>
      <c r="AE21" s="7"/>
      <c r="AF21" s="7"/>
      <c r="AG21" s="7"/>
      <c r="AH21" s="7"/>
      <c r="AI21" s="7"/>
      <c r="AJ21" s="7"/>
      <c r="AK21" s="7"/>
      <c r="AL21" s="7"/>
      <c r="AM21" s="7"/>
      <c r="AN21" s="7"/>
      <c r="AO21" s="7"/>
      <c r="AP21" s="7"/>
      <c r="AQ21" s="7"/>
    </row>
    <row r="22" spans="1:196" s="62" customFormat="1" ht="33" customHeight="1" x14ac:dyDescent="0.3">
      <c r="A22" s="160"/>
      <c r="B22" s="65" t="s">
        <v>22</v>
      </c>
      <c r="C22" s="66">
        <v>1031</v>
      </c>
      <c r="D22" s="65" t="s">
        <v>55</v>
      </c>
      <c r="E22" s="189" t="s">
        <v>242</v>
      </c>
      <c r="F22" s="22">
        <v>159326.79999999999</v>
      </c>
      <c r="G22" s="23">
        <v>122809.9</v>
      </c>
      <c r="H22" s="23">
        <v>121641.1</v>
      </c>
      <c r="I22" s="39">
        <f t="shared" si="9"/>
        <v>0.25273425910304659</v>
      </c>
      <c r="J22" s="25">
        <f t="shared" si="15"/>
        <v>-1168.7999999999884</v>
      </c>
      <c r="K22" s="161">
        <f t="shared" si="13"/>
        <v>0.99048285195248931</v>
      </c>
      <c r="L22" s="215"/>
      <c r="M22" s="25"/>
      <c r="N22" s="25"/>
      <c r="O22" s="25"/>
      <c r="P22" s="25">
        <f t="shared" si="11"/>
        <v>0</v>
      </c>
      <c r="Q22" s="151" t="str">
        <f t="shared" si="3"/>
        <v/>
      </c>
      <c r="R22" s="236">
        <f t="shared" si="4"/>
        <v>159326.79999999999</v>
      </c>
      <c r="S22" s="25">
        <f t="shared" si="5"/>
        <v>159326.79999999999</v>
      </c>
      <c r="T22" s="25">
        <f t="shared" si="6"/>
        <v>122809.9</v>
      </c>
      <c r="U22" s="25">
        <f t="shared" si="14"/>
        <v>121641.1</v>
      </c>
      <c r="V22" s="25">
        <f t="shared" si="7"/>
        <v>-1168.7999999999884</v>
      </c>
      <c r="W22" s="161">
        <f t="shared" si="8"/>
        <v>0.99048285195248931</v>
      </c>
      <c r="X22" s="59"/>
      <c r="Y22" s="59"/>
      <c r="Z22" s="59"/>
      <c r="AA22" s="59"/>
      <c r="AB22" s="59"/>
      <c r="AC22" s="59"/>
      <c r="AD22" s="59"/>
      <c r="AE22" s="59"/>
      <c r="AF22" s="59"/>
      <c r="AG22" s="59"/>
      <c r="AH22" s="59"/>
      <c r="AI22" s="59"/>
      <c r="AJ22" s="59"/>
      <c r="AK22" s="59"/>
      <c r="AL22" s="59"/>
      <c r="AM22" s="59"/>
      <c r="AN22" s="59"/>
      <c r="AO22" s="59"/>
      <c r="AP22" s="59"/>
      <c r="AQ22" s="59"/>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1"/>
      <c r="GF22" s="61"/>
      <c r="GG22" s="61"/>
      <c r="GH22" s="61"/>
      <c r="GI22" s="61"/>
      <c r="GJ22" s="61"/>
      <c r="GK22" s="61"/>
      <c r="GL22" s="61"/>
      <c r="GM22" s="61"/>
      <c r="GN22" s="61"/>
    </row>
    <row r="23" spans="1:196" ht="136.9" hidden="1" customHeight="1" x14ac:dyDescent="0.25">
      <c r="A23" s="158"/>
      <c r="B23" s="63" t="s">
        <v>22</v>
      </c>
      <c r="C23" s="64">
        <v>1060</v>
      </c>
      <c r="D23" s="63"/>
      <c r="E23" s="190" t="s">
        <v>259</v>
      </c>
      <c r="F23" s="19"/>
      <c r="G23" s="15"/>
      <c r="H23" s="15"/>
      <c r="I23" s="17">
        <f t="shared" ref="I23" si="16">H23/$H$6</f>
        <v>0</v>
      </c>
      <c r="J23" s="13">
        <f t="shared" ref="J23" si="17">H23-G23</f>
        <v>0</v>
      </c>
      <c r="K23" s="159" t="str">
        <f t="shared" si="13"/>
        <v/>
      </c>
      <c r="L23" s="214"/>
      <c r="M23" s="13"/>
      <c r="N23" s="13"/>
      <c r="O23" s="13"/>
      <c r="P23" s="13">
        <f t="shared" ref="P23" si="18">O23-N23</f>
        <v>0</v>
      </c>
      <c r="Q23" s="231" t="str">
        <f t="shared" si="3"/>
        <v/>
      </c>
      <c r="R23" s="235">
        <f t="shared" ref="R23" si="19">SUM(F23,L23)</f>
        <v>0</v>
      </c>
      <c r="S23" s="13">
        <f t="shared" ref="S23" si="20">SUM(F23,M23)</f>
        <v>0</v>
      </c>
      <c r="T23" s="13">
        <f t="shared" ref="T23" si="21">SUM(G23,N23)</f>
        <v>0</v>
      </c>
      <c r="U23" s="13">
        <f t="shared" si="14"/>
        <v>0</v>
      </c>
      <c r="V23" s="13">
        <f t="shared" ref="V23" si="22">U23-T23</f>
        <v>0</v>
      </c>
      <c r="W23" s="159" t="str">
        <f t="shared" si="8"/>
        <v/>
      </c>
      <c r="X23" s="7"/>
      <c r="Y23" s="7"/>
      <c r="Z23" s="7"/>
      <c r="AA23" s="7"/>
      <c r="AB23" s="7"/>
      <c r="AC23" s="7"/>
      <c r="AD23" s="7"/>
      <c r="AE23" s="7"/>
      <c r="AF23" s="7"/>
      <c r="AG23" s="7"/>
      <c r="AH23" s="7"/>
      <c r="AI23" s="7"/>
      <c r="AJ23" s="7"/>
      <c r="AK23" s="7"/>
      <c r="AL23" s="7"/>
      <c r="AM23" s="7"/>
      <c r="AN23" s="7"/>
      <c r="AO23" s="7"/>
      <c r="AP23" s="7"/>
      <c r="AQ23" s="7"/>
    </row>
    <row r="24" spans="1:196" s="62" customFormat="1" ht="37.9" hidden="1" customHeight="1" x14ac:dyDescent="0.3">
      <c r="A24" s="160"/>
      <c r="B24" s="65" t="s">
        <v>22</v>
      </c>
      <c r="C24" s="66">
        <v>1061</v>
      </c>
      <c r="D24" s="65" t="s">
        <v>55</v>
      </c>
      <c r="E24" s="189" t="s">
        <v>260</v>
      </c>
      <c r="F24" s="22"/>
      <c r="G24" s="23"/>
      <c r="H24" s="23"/>
      <c r="I24" s="39">
        <f t="shared" ref="I24" si="23">H24/$H$6</f>
        <v>0</v>
      </c>
      <c r="J24" s="25">
        <f t="shared" ref="J24" si="24">H24-G24</f>
        <v>0</v>
      </c>
      <c r="K24" s="159" t="str">
        <f t="shared" si="13"/>
        <v/>
      </c>
      <c r="L24" s="215"/>
      <c r="M24" s="25"/>
      <c r="N24" s="25"/>
      <c r="O24" s="25"/>
      <c r="P24" s="25">
        <f t="shared" ref="P24" si="25">O24-N24</f>
        <v>0</v>
      </c>
      <c r="Q24" s="231" t="str">
        <f t="shared" si="3"/>
        <v/>
      </c>
      <c r="R24" s="236">
        <f t="shared" ref="R24" si="26">SUM(F24,L24)</f>
        <v>0</v>
      </c>
      <c r="S24" s="25">
        <f t="shared" ref="S24" si="27">SUM(F24,M24)</f>
        <v>0</v>
      </c>
      <c r="T24" s="25">
        <f t="shared" ref="T24" si="28">SUM(G24,N24)</f>
        <v>0</v>
      </c>
      <c r="U24" s="13">
        <f t="shared" si="14"/>
        <v>0</v>
      </c>
      <c r="V24" s="25">
        <f t="shared" ref="V24" si="29">U24-T24</f>
        <v>0</v>
      </c>
      <c r="W24" s="159" t="str">
        <f t="shared" si="8"/>
        <v/>
      </c>
      <c r="X24" s="59"/>
      <c r="Y24" s="59"/>
      <c r="Z24" s="59"/>
      <c r="AA24" s="59"/>
      <c r="AB24" s="59"/>
      <c r="AC24" s="59"/>
      <c r="AD24" s="59"/>
      <c r="AE24" s="59"/>
      <c r="AF24" s="59"/>
      <c r="AG24" s="59"/>
      <c r="AH24" s="59"/>
      <c r="AI24" s="59"/>
      <c r="AJ24" s="59"/>
      <c r="AK24" s="59"/>
      <c r="AL24" s="59"/>
      <c r="AM24" s="59"/>
      <c r="AN24" s="59"/>
      <c r="AO24" s="59"/>
      <c r="AP24" s="59"/>
      <c r="AQ24" s="59"/>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1"/>
      <c r="GF24" s="61"/>
      <c r="GG24" s="61"/>
      <c r="GH24" s="61"/>
      <c r="GI24" s="61"/>
      <c r="GJ24" s="61"/>
      <c r="GK24" s="61"/>
      <c r="GL24" s="61"/>
      <c r="GM24" s="61"/>
      <c r="GN24" s="61"/>
    </row>
    <row r="25" spans="1:196" ht="48.75" customHeight="1" x14ac:dyDescent="0.25">
      <c r="A25" s="158"/>
      <c r="B25" s="63" t="s">
        <v>23</v>
      </c>
      <c r="C25" s="64">
        <v>1070</v>
      </c>
      <c r="D25" s="63" t="s">
        <v>59</v>
      </c>
      <c r="E25" s="186" t="s">
        <v>224</v>
      </c>
      <c r="F25" s="19">
        <v>6876.6</v>
      </c>
      <c r="G25" s="15">
        <v>5445.5</v>
      </c>
      <c r="H25" s="15">
        <v>3902.2</v>
      </c>
      <c r="I25" s="17">
        <f t="shared" si="9"/>
        <v>8.107618443699607E-3</v>
      </c>
      <c r="J25" s="13">
        <f t="shared" si="15"/>
        <v>-1543.3000000000002</v>
      </c>
      <c r="K25" s="159">
        <f t="shared" si="13"/>
        <v>0.71659168120466432</v>
      </c>
      <c r="L25" s="214"/>
      <c r="M25" s="13"/>
      <c r="N25" s="13"/>
      <c r="O25" s="13"/>
      <c r="P25" s="13">
        <f t="shared" si="11"/>
        <v>0</v>
      </c>
      <c r="Q25" s="231" t="str">
        <f t="shared" si="3"/>
        <v/>
      </c>
      <c r="R25" s="235">
        <f t="shared" si="4"/>
        <v>6876.6</v>
      </c>
      <c r="S25" s="13">
        <f t="shared" si="5"/>
        <v>6876.6</v>
      </c>
      <c r="T25" s="13">
        <f t="shared" si="6"/>
        <v>5445.5</v>
      </c>
      <c r="U25" s="13">
        <f t="shared" si="14"/>
        <v>3902.2</v>
      </c>
      <c r="V25" s="13">
        <f t="shared" si="7"/>
        <v>-1543.3000000000002</v>
      </c>
      <c r="W25" s="159">
        <f t="shared" si="8"/>
        <v>0.71659168120466432</v>
      </c>
      <c r="X25" s="7"/>
      <c r="Y25" s="7"/>
      <c r="Z25" s="7"/>
      <c r="AA25" s="7"/>
      <c r="AB25" s="7"/>
      <c r="AC25" s="7"/>
      <c r="AD25" s="7"/>
      <c r="AE25" s="7"/>
      <c r="AF25" s="7"/>
      <c r="AG25" s="7"/>
      <c r="AH25" s="7"/>
      <c r="AI25" s="7"/>
      <c r="AJ25" s="7"/>
      <c r="AK25" s="7"/>
      <c r="AL25" s="7"/>
      <c r="AM25" s="7"/>
      <c r="AN25" s="7"/>
      <c r="AO25" s="7"/>
      <c r="AP25" s="7"/>
      <c r="AQ25" s="7"/>
    </row>
    <row r="26" spans="1:196" s="62" customFormat="1" ht="49.9" hidden="1" customHeight="1" x14ac:dyDescent="0.3">
      <c r="A26" s="160"/>
      <c r="B26" s="65"/>
      <c r="C26" s="66"/>
      <c r="D26" s="65"/>
      <c r="E26" s="187" t="s">
        <v>207</v>
      </c>
      <c r="F26" s="22"/>
      <c r="G26" s="23"/>
      <c r="H26" s="23"/>
      <c r="I26" s="39">
        <f t="shared" si="9"/>
        <v>0</v>
      </c>
      <c r="J26" s="25">
        <f t="shared" si="15"/>
        <v>0</v>
      </c>
      <c r="K26" s="159" t="str">
        <f t="shared" si="13"/>
        <v/>
      </c>
      <c r="L26" s="215"/>
      <c r="M26" s="25"/>
      <c r="N26" s="25"/>
      <c r="O26" s="25"/>
      <c r="P26" s="25">
        <f t="shared" si="11"/>
        <v>0</v>
      </c>
      <c r="Q26" s="231" t="str">
        <f t="shared" si="3"/>
        <v/>
      </c>
      <c r="R26" s="236">
        <f t="shared" si="4"/>
        <v>0</v>
      </c>
      <c r="S26" s="25">
        <f t="shared" si="5"/>
        <v>0</v>
      </c>
      <c r="T26" s="25">
        <f t="shared" si="6"/>
        <v>0</v>
      </c>
      <c r="U26" s="13">
        <f t="shared" si="14"/>
        <v>0</v>
      </c>
      <c r="V26" s="25">
        <f t="shared" si="7"/>
        <v>0</v>
      </c>
      <c r="W26" s="159" t="str">
        <f t="shared" si="8"/>
        <v/>
      </c>
      <c r="X26" s="59"/>
      <c r="Y26" s="59"/>
      <c r="Z26" s="59"/>
      <c r="AA26" s="59"/>
      <c r="AB26" s="59"/>
      <c r="AC26" s="59"/>
      <c r="AD26" s="59"/>
      <c r="AE26" s="59"/>
      <c r="AF26" s="59"/>
      <c r="AG26" s="59"/>
      <c r="AH26" s="59"/>
      <c r="AI26" s="59"/>
      <c r="AJ26" s="59"/>
      <c r="AK26" s="59"/>
      <c r="AL26" s="59"/>
      <c r="AM26" s="59"/>
      <c r="AN26" s="59"/>
      <c r="AO26" s="59"/>
      <c r="AP26" s="59"/>
      <c r="AQ26" s="59"/>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1"/>
      <c r="GF26" s="61"/>
      <c r="GG26" s="61"/>
      <c r="GH26" s="61"/>
      <c r="GI26" s="61"/>
      <c r="GJ26" s="61"/>
      <c r="GK26" s="61"/>
      <c r="GL26" s="61"/>
      <c r="GM26" s="61"/>
      <c r="GN26" s="61"/>
    </row>
    <row r="27" spans="1:196" s="62" customFormat="1" ht="80.45" hidden="1" customHeight="1" x14ac:dyDescent="0.3">
      <c r="A27" s="160"/>
      <c r="B27" s="65"/>
      <c r="C27" s="66"/>
      <c r="D27" s="65"/>
      <c r="E27" s="187" t="s">
        <v>197</v>
      </c>
      <c r="F27" s="22"/>
      <c r="G27" s="23"/>
      <c r="H27" s="23"/>
      <c r="I27" s="39">
        <f t="shared" si="9"/>
        <v>0</v>
      </c>
      <c r="J27" s="25">
        <f t="shared" si="15"/>
        <v>0</v>
      </c>
      <c r="K27" s="159" t="str">
        <f t="shared" si="13"/>
        <v/>
      </c>
      <c r="L27" s="215"/>
      <c r="M27" s="25"/>
      <c r="N27" s="25"/>
      <c r="O27" s="25"/>
      <c r="P27" s="25">
        <f t="shared" si="11"/>
        <v>0</v>
      </c>
      <c r="Q27" s="231" t="str">
        <f t="shared" si="3"/>
        <v/>
      </c>
      <c r="R27" s="236">
        <f t="shared" si="4"/>
        <v>0</v>
      </c>
      <c r="S27" s="25">
        <f t="shared" si="5"/>
        <v>0</v>
      </c>
      <c r="T27" s="25">
        <f t="shared" si="6"/>
        <v>0</v>
      </c>
      <c r="U27" s="13">
        <f t="shared" si="14"/>
        <v>0</v>
      </c>
      <c r="V27" s="25">
        <f t="shared" si="7"/>
        <v>0</v>
      </c>
      <c r="W27" s="159" t="str">
        <f t="shared" si="8"/>
        <v/>
      </c>
      <c r="X27" s="59"/>
      <c r="Y27" s="59"/>
      <c r="Z27" s="59"/>
      <c r="AA27" s="59"/>
      <c r="AB27" s="59"/>
      <c r="AC27" s="59"/>
      <c r="AD27" s="59"/>
      <c r="AE27" s="59"/>
      <c r="AF27" s="59"/>
      <c r="AG27" s="59"/>
      <c r="AH27" s="59"/>
      <c r="AI27" s="59"/>
      <c r="AJ27" s="59"/>
      <c r="AK27" s="59"/>
      <c r="AL27" s="59"/>
      <c r="AM27" s="59"/>
      <c r="AN27" s="59"/>
      <c r="AO27" s="59"/>
      <c r="AP27" s="59"/>
      <c r="AQ27" s="59"/>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1"/>
      <c r="GF27" s="61"/>
      <c r="GG27" s="61"/>
      <c r="GH27" s="61"/>
      <c r="GI27" s="61"/>
      <c r="GJ27" s="61"/>
      <c r="GK27" s="61"/>
      <c r="GL27" s="61"/>
      <c r="GM27" s="61"/>
      <c r="GN27" s="61"/>
    </row>
    <row r="28" spans="1:196" ht="31.5" customHeight="1" x14ac:dyDescent="0.25">
      <c r="A28" s="158"/>
      <c r="B28" s="63" t="s">
        <v>23</v>
      </c>
      <c r="C28" s="64">
        <v>1080</v>
      </c>
      <c r="D28" s="63" t="s">
        <v>58</v>
      </c>
      <c r="E28" s="186" t="s">
        <v>319</v>
      </c>
      <c r="F28" s="19">
        <v>10774.6</v>
      </c>
      <c r="G28" s="15">
        <v>8265.4</v>
      </c>
      <c r="H28" s="15">
        <v>7914.7</v>
      </c>
      <c r="I28" s="17">
        <f t="shared" si="9"/>
        <v>1.6444407692160649E-2</v>
      </c>
      <c r="J28" s="13">
        <f t="shared" si="15"/>
        <v>-350.69999999999982</v>
      </c>
      <c r="K28" s="159">
        <f t="shared" si="13"/>
        <v>0.95757011154935034</v>
      </c>
      <c r="L28" s="214">
        <v>311.10000000000002</v>
      </c>
      <c r="M28" s="13">
        <v>311.10000000000002</v>
      </c>
      <c r="N28" s="13">
        <v>177.5</v>
      </c>
      <c r="O28" s="13">
        <v>159.5</v>
      </c>
      <c r="P28" s="13">
        <f t="shared" si="11"/>
        <v>-18</v>
      </c>
      <c r="Q28" s="231">
        <f t="shared" si="3"/>
        <v>0.89859154929577467</v>
      </c>
      <c r="R28" s="235">
        <f t="shared" si="4"/>
        <v>11085.7</v>
      </c>
      <c r="S28" s="13">
        <f t="shared" si="5"/>
        <v>11085.7</v>
      </c>
      <c r="T28" s="13">
        <f t="shared" si="6"/>
        <v>8442.9</v>
      </c>
      <c r="U28" s="13">
        <f t="shared" si="14"/>
        <v>8074.2</v>
      </c>
      <c r="V28" s="13">
        <f t="shared" si="7"/>
        <v>-368.69999999999982</v>
      </c>
      <c r="W28" s="159">
        <f t="shared" si="8"/>
        <v>0.95633017091283801</v>
      </c>
      <c r="X28" s="7"/>
      <c r="Y28" s="7"/>
      <c r="Z28" s="7"/>
      <c r="AA28" s="7"/>
      <c r="AB28" s="7"/>
      <c r="AC28" s="7"/>
      <c r="AD28" s="7"/>
      <c r="AE28" s="7"/>
      <c r="AF28" s="7"/>
      <c r="AG28" s="7"/>
      <c r="AH28" s="7"/>
      <c r="AI28" s="7"/>
      <c r="AJ28" s="7"/>
      <c r="AK28" s="7"/>
      <c r="AL28" s="7"/>
      <c r="AM28" s="7"/>
      <c r="AN28" s="7"/>
      <c r="AO28" s="7"/>
      <c r="AP28" s="7"/>
      <c r="AQ28" s="7"/>
    </row>
    <row r="29" spans="1:196" ht="33.75" customHeight="1" x14ac:dyDescent="0.25">
      <c r="A29" s="158"/>
      <c r="B29" s="63" t="s">
        <v>24</v>
      </c>
      <c r="C29" s="75" t="s">
        <v>233</v>
      </c>
      <c r="D29" s="75" t="s">
        <v>56</v>
      </c>
      <c r="E29" s="186" t="s">
        <v>234</v>
      </c>
      <c r="F29" s="19">
        <v>8881.9</v>
      </c>
      <c r="G29" s="15">
        <v>6789.8</v>
      </c>
      <c r="H29" s="15">
        <v>5615.9</v>
      </c>
      <c r="I29" s="17">
        <f t="shared" si="9"/>
        <v>1.1668180620668501E-2</v>
      </c>
      <c r="J29" s="13">
        <f t="shared" si="15"/>
        <v>-1173.9000000000005</v>
      </c>
      <c r="K29" s="159">
        <f t="shared" si="13"/>
        <v>0.8271083095231081</v>
      </c>
      <c r="L29" s="214"/>
      <c r="M29" s="13"/>
      <c r="N29" s="13"/>
      <c r="O29" s="13"/>
      <c r="P29" s="13">
        <f t="shared" ref="P29:P33" si="30">O29-N29</f>
        <v>0</v>
      </c>
      <c r="Q29" s="231" t="str">
        <f t="shared" si="3"/>
        <v/>
      </c>
      <c r="R29" s="235">
        <f t="shared" si="4"/>
        <v>8881.9</v>
      </c>
      <c r="S29" s="13">
        <f t="shared" si="5"/>
        <v>8881.9</v>
      </c>
      <c r="T29" s="13">
        <f t="shared" si="6"/>
        <v>6789.8</v>
      </c>
      <c r="U29" s="13">
        <f t="shared" si="14"/>
        <v>5615.9</v>
      </c>
      <c r="V29" s="13">
        <f t="shared" si="7"/>
        <v>-1173.9000000000005</v>
      </c>
      <c r="W29" s="159">
        <f t="shared" si="8"/>
        <v>0.8271083095231081</v>
      </c>
      <c r="X29" s="7"/>
      <c r="Y29" s="7"/>
      <c r="Z29" s="7"/>
      <c r="AA29" s="7"/>
      <c r="AB29" s="7"/>
      <c r="AC29" s="7"/>
      <c r="AD29" s="7"/>
      <c r="AE29" s="7"/>
      <c r="AF29" s="7"/>
      <c r="AG29" s="7"/>
      <c r="AH29" s="7"/>
      <c r="AI29" s="7"/>
      <c r="AJ29" s="7"/>
      <c r="AK29" s="7"/>
      <c r="AL29" s="7"/>
      <c r="AM29" s="7"/>
      <c r="AN29" s="7"/>
      <c r="AO29" s="7"/>
      <c r="AP29" s="7"/>
      <c r="AQ29" s="7"/>
    </row>
    <row r="30" spans="1:196" ht="27" customHeight="1" x14ac:dyDescent="0.25">
      <c r="A30" s="158"/>
      <c r="B30" s="63"/>
      <c r="C30" s="75" t="s">
        <v>235</v>
      </c>
      <c r="D30" s="75" t="s">
        <v>56</v>
      </c>
      <c r="E30" s="191" t="s">
        <v>151</v>
      </c>
      <c r="F30" s="19">
        <v>1057.7</v>
      </c>
      <c r="G30" s="15">
        <v>827.6</v>
      </c>
      <c r="H30" s="15">
        <v>1.8</v>
      </c>
      <c r="I30" s="38">
        <f t="shared" si="9"/>
        <v>3.7398680740759814E-6</v>
      </c>
      <c r="J30" s="13">
        <f t="shared" si="15"/>
        <v>-825.80000000000007</v>
      </c>
      <c r="K30" s="159">
        <f t="shared" si="13"/>
        <v>2.1749637506041568E-3</v>
      </c>
      <c r="L30" s="214">
        <v>136</v>
      </c>
      <c r="M30" s="13">
        <v>136</v>
      </c>
      <c r="N30" s="13">
        <v>136</v>
      </c>
      <c r="O30" s="13"/>
      <c r="P30" s="13">
        <f t="shared" si="30"/>
        <v>-136</v>
      </c>
      <c r="Q30" s="231">
        <f t="shared" si="3"/>
        <v>0</v>
      </c>
      <c r="R30" s="235">
        <f t="shared" si="4"/>
        <v>1193.7</v>
      </c>
      <c r="S30" s="13">
        <f t="shared" si="5"/>
        <v>1193.7</v>
      </c>
      <c r="T30" s="13">
        <f t="shared" si="6"/>
        <v>963.6</v>
      </c>
      <c r="U30" s="13">
        <f t="shared" si="14"/>
        <v>1.8</v>
      </c>
      <c r="V30" s="13">
        <f t="shared" si="7"/>
        <v>-961.80000000000007</v>
      </c>
      <c r="W30" s="159">
        <f t="shared" si="8"/>
        <v>1.8679950186799503E-3</v>
      </c>
      <c r="X30" s="7"/>
      <c r="Y30" s="7"/>
      <c r="Z30" s="7"/>
      <c r="AA30" s="7"/>
      <c r="AB30" s="7"/>
      <c r="AC30" s="7"/>
      <c r="AD30" s="7"/>
      <c r="AE30" s="7"/>
      <c r="AF30" s="7"/>
      <c r="AG30" s="7"/>
      <c r="AH30" s="7"/>
      <c r="AI30" s="7"/>
      <c r="AJ30" s="7"/>
      <c r="AK30" s="7"/>
      <c r="AL30" s="7"/>
      <c r="AM30" s="7"/>
      <c r="AN30" s="7"/>
      <c r="AO30" s="7"/>
      <c r="AP30" s="7"/>
      <c r="AQ30" s="7"/>
    </row>
    <row r="31" spans="1:196" ht="36.75" customHeight="1" x14ac:dyDescent="0.25">
      <c r="A31" s="158"/>
      <c r="B31" s="63" t="s">
        <v>25</v>
      </c>
      <c r="C31" s="75" t="s">
        <v>236</v>
      </c>
      <c r="D31" s="75" t="s">
        <v>56</v>
      </c>
      <c r="E31" s="186" t="s">
        <v>237</v>
      </c>
      <c r="F31" s="19">
        <v>705</v>
      </c>
      <c r="G31" s="15">
        <v>579.6</v>
      </c>
      <c r="H31" s="15">
        <v>136.6</v>
      </c>
      <c r="I31" s="38">
        <f t="shared" si="9"/>
        <v>2.8381443273265501E-4</v>
      </c>
      <c r="J31" s="13">
        <f t="shared" si="15"/>
        <v>-443</v>
      </c>
      <c r="K31" s="159">
        <f t="shared" si="13"/>
        <v>0.23567977915804</v>
      </c>
      <c r="L31" s="214"/>
      <c r="M31" s="13"/>
      <c r="N31" s="13"/>
      <c r="O31" s="13"/>
      <c r="P31" s="13">
        <f t="shared" si="30"/>
        <v>0</v>
      </c>
      <c r="Q31" s="231" t="str">
        <f t="shared" si="3"/>
        <v/>
      </c>
      <c r="R31" s="235">
        <f t="shared" si="4"/>
        <v>705</v>
      </c>
      <c r="S31" s="13">
        <f t="shared" si="5"/>
        <v>705</v>
      </c>
      <c r="T31" s="13">
        <f t="shared" si="6"/>
        <v>579.6</v>
      </c>
      <c r="U31" s="13">
        <f t="shared" si="14"/>
        <v>136.6</v>
      </c>
      <c r="V31" s="13">
        <f t="shared" si="7"/>
        <v>-443</v>
      </c>
      <c r="W31" s="159">
        <f t="shared" si="8"/>
        <v>0.23567977915804</v>
      </c>
      <c r="X31" s="7"/>
      <c r="Y31" s="7"/>
      <c r="Z31" s="7"/>
      <c r="AA31" s="7"/>
      <c r="AB31" s="7"/>
      <c r="AC31" s="7"/>
      <c r="AD31" s="7"/>
      <c r="AE31" s="7"/>
      <c r="AF31" s="7"/>
      <c r="AG31" s="7"/>
      <c r="AH31" s="7"/>
      <c r="AI31" s="7"/>
      <c r="AJ31" s="7"/>
      <c r="AK31" s="7"/>
      <c r="AL31" s="7"/>
      <c r="AM31" s="7"/>
      <c r="AN31" s="7"/>
      <c r="AO31" s="7"/>
      <c r="AP31" s="7"/>
      <c r="AQ31" s="7"/>
    </row>
    <row r="32" spans="1:196" s="62" customFormat="1" ht="84.75" customHeight="1" x14ac:dyDescent="0.3">
      <c r="A32" s="160"/>
      <c r="B32" s="65"/>
      <c r="C32" s="76"/>
      <c r="D32" s="76"/>
      <c r="E32" s="189" t="s">
        <v>350</v>
      </c>
      <c r="F32" s="22">
        <v>47.8</v>
      </c>
      <c r="G32" s="23">
        <v>40.799999999999997</v>
      </c>
      <c r="H32" s="23"/>
      <c r="I32" s="41">
        <f t="shared" ref="I32" si="31">H32/$H$6</f>
        <v>0</v>
      </c>
      <c r="J32" s="25">
        <f t="shared" si="15"/>
        <v>-40.799999999999997</v>
      </c>
      <c r="K32" s="159">
        <f t="shared" si="13"/>
        <v>0</v>
      </c>
      <c r="L32" s="215"/>
      <c r="M32" s="25"/>
      <c r="N32" s="25"/>
      <c r="O32" s="25"/>
      <c r="P32" s="25">
        <f t="shared" ref="P32" si="32">O32-N32</f>
        <v>0</v>
      </c>
      <c r="Q32" s="231" t="str">
        <f t="shared" si="3"/>
        <v/>
      </c>
      <c r="R32" s="236">
        <f t="shared" ref="R32" si="33">SUM(F32,L32)</f>
        <v>47.8</v>
      </c>
      <c r="S32" s="25">
        <f t="shared" ref="S32" si="34">SUM(F32,M32)</f>
        <v>47.8</v>
      </c>
      <c r="T32" s="25">
        <f t="shared" ref="T32" si="35">SUM(G32,N32)</f>
        <v>40.799999999999997</v>
      </c>
      <c r="U32" s="13">
        <f t="shared" si="14"/>
        <v>0</v>
      </c>
      <c r="V32" s="25">
        <f t="shared" si="7"/>
        <v>-40.799999999999997</v>
      </c>
      <c r="W32" s="159">
        <f t="shared" si="8"/>
        <v>0</v>
      </c>
      <c r="X32" s="59"/>
      <c r="Y32" s="59"/>
      <c r="Z32" s="59"/>
      <c r="AA32" s="59"/>
      <c r="AB32" s="59"/>
      <c r="AC32" s="59"/>
      <c r="AD32" s="59"/>
      <c r="AE32" s="59"/>
      <c r="AF32" s="59"/>
      <c r="AG32" s="59"/>
      <c r="AH32" s="59"/>
      <c r="AI32" s="59"/>
      <c r="AJ32" s="59"/>
      <c r="AK32" s="59"/>
      <c r="AL32" s="59"/>
      <c r="AM32" s="59"/>
      <c r="AN32" s="59"/>
      <c r="AO32" s="59"/>
      <c r="AP32" s="59"/>
      <c r="AQ32" s="59"/>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1"/>
      <c r="GF32" s="61"/>
      <c r="GG32" s="61"/>
      <c r="GH32" s="61"/>
      <c r="GI32" s="61"/>
      <c r="GJ32" s="61"/>
      <c r="GK32" s="61"/>
      <c r="GL32" s="61"/>
      <c r="GM32" s="61"/>
      <c r="GN32" s="61"/>
    </row>
    <row r="33" spans="1:196" ht="33" customHeight="1" x14ac:dyDescent="0.25">
      <c r="A33" s="158"/>
      <c r="B33" s="63"/>
      <c r="C33" s="75" t="s">
        <v>245</v>
      </c>
      <c r="D33" s="75" t="s">
        <v>56</v>
      </c>
      <c r="E33" s="186" t="s">
        <v>263</v>
      </c>
      <c r="F33" s="19">
        <v>1756.8</v>
      </c>
      <c r="G33" s="15">
        <v>1354.2</v>
      </c>
      <c r="H33" s="15">
        <v>1272.3</v>
      </c>
      <c r="I33" s="17">
        <f t="shared" si="9"/>
        <v>2.6434634170260395E-3</v>
      </c>
      <c r="J33" s="13">
        <f t="shared" ref="J33" si="36">H33-G33</f>
        <v>-81.900000000000091</v>
      </c>
      <c r="K33" s="159">
        <f t="shared" si="13"/>
        <v>0.93952148870181651</v>
      </c>
      <c r="L33" s="214"/>
      <c r="M33" s="13"/>
      <c r="N33" s="13"/>
      <c r="O33" s="13"/>
      <c r="P33" s="13">
        <f t="shared" si="30"/>
        <v>0</v>
      </c>
      <c r="Q33" s="231" t="str">
        <f t="shared" si="3"/>
        <v/>
      </c>
      <c r="R33" s="235">
        <f t="shared" si="4"/>
        <v>1756.8</v>
      </c>
      <c r="S33" s="13">
        <f t="shared" si="5"/>
        <v>1756.8</v>
      </c>
      <c r="T33" s="13">
        <f t="shared" si="6"/>
        <v>1354.2</v>
      </c>
      <c r="U33" s="13">
        <f t="shared" si="14"/>
        <v>1272.3</v>
      </c>
      <c r="V33" s="13">
        <f t="shared" ref="V33" si="37">U33-T33</f>
        <v>-81.900000000000091</v>
      </c>
      <c r="W33" s="159">
        <f t="shared" si="8"/>
        <v>0.93952148870181651</v>
      </c>
      <c r="X33" s="7"/>
      <c r="Y33" s="7"/>
      <c r="Z33" s="7"/>
      <c r="AA33" s="7"/>
      <c r="AB33" s="7"/>
      <c r="AC33" s="7"/>
      <c r="AD33" s="7"/>
      <c r="AE33" s="7"/>
      <c r="AF33" s="7"/>
      <c r="AG33" s="7"/>
      <c r="AH33" s="7"/>
      <c r="AI33" s="7"/>
      <c r="AJ33" s="7"/>
      <c r="AK33" s="7"/>
      <c r="AL33" s="7"/>
      <c r="AM33" s="7"/>
      <c r="AN33" s="7"/>
      <c r="AO33" s="7"/>
      <c r="AP33" s="7"/>
      <c r="AQ33" s="7"/>
    </row>
    <row r="34" spans="1:196" ht="32.25" customHeight="1" x14ac:dyDescent="0.25">
      <c r="A34" s="158"/>
      <c r="B34" s="63" t="s">
        <v>26</v>
      </c>
      <c r="C34" s="75" t="s">
        <v>238</v>
      </c>
      <c r="D34" s="75" t="s">
        <v>56</v>
      </c>
      <c r="E34" s="186" t="s">
        <v>239</v>
      </c>
      <c r="F34" s="19">
        <v>2856.7</v>
      </c>
      <c r="G34" s="15">
        <v>2192.9</v>
      </c>
      <c r="H34" s="15">
        <v>1603.2</v>
      </c>
      <c r="I34" s="17">
        <f t="shared" si="9"/>
        <v>3.3309758313103408E-3</v>
      </c>
      <c r="J34" s="13">
        <f t="shared" si="15"/>
        <v>-589.70000000000005</v>
      </c>
      <c r="K34" s="159">
        <f t="shared" si="13"/>
        <v>0.73108668885950112</v>
      </c>
      <c r="L34" s="214"/>
      <c r="M34" s="13"/>
      <c r="N34" s="13"/>
      <c r="O34" s="13"/>
      <c r="P34" s="13">
        <f t="shared" ref="P34:P38" si="38">O34-N34</f>
        <v>0</v>
      </c>
      <c r="Q34" s="231" t="str">
        <f t="shared" si="3"/>
        <v/>
      </c>
      <c r="R34" s="235">
        <f t="shared" si="4"/>
        <v>2856.7</v>
      </c>
      <c r="S34" s="13">
        <f t="shared" si="5"/>
        <v>2856.7</v>
      </c>
      <c r="T34" s="13">
        <f t="shared" si="6"/>
        <v>2192.9</v>
      </c>
      <c r="U34" s="13">
        <f t="shared" si="14"/>
        <v>1603.2</v>
      </c>
      <c r="V34" s="13">
        <f t="shared" si="7"/>
        <v>-589.70000000000005</v>
      </c>
      <c r="W34" s="159">
        <f t="shared" si="8"/>
        <v>0.73108668885950112</v>
      </c>
      <c r="X34" s="7"/>
      <c r="Y34" s="7"/>
      <c r="Z34" s="7"/>
      <c r="AA34" s="7"/>
      <c r="AB34" s="7"/>
      <c r="AC34" s="7"/>
      <c r="AD34" s="7"/>
      <c r="AE34" s="7"/>
      <c r="AF34" s="7"/>
      <c r="AG34" s="7"/>
      <c r="AH34" s="7"/>
      <c r="AI34" s="7"/>
      <c r="AJ34" s="7"/>
      <c r="AK34" s="7"/>
      <c r="AL34" s="7"/>
      <c r="AM34" s="7"/>
      <c r="AN34" s="7"/>
      <c r="AO34" s="7"/>
      <c r="AP34" s="7"/>
      <c r="AQ34" s="7"/>
    </row>
    <row r="35" spans="1:196" s="62" customFormat="1" ht="82.5" customHeight="1" x14ac:dyDescent="0.3">
      <c r="A35" s="160"/>
      <c r="B35" s="65"/>
      <c r="C35" s="76"/>
      <c r="D35" s="76"/>
      <c r="E35" s="189" t="s">
        <v>351</v>
      </c>
      <c r="F35" s="22">
        <v>75.099999999999994</v>
      </c>
      <c r="G35" s="23">
        <v>61</v>
      </c>
      <c r="H35" s="23">
        <v>0</v>
      </c>
      <c r="I35" s="39">
        <f>H35/$H$6</f>
        <v>0</v>
      </c>
      <c r="J35" s="25">
        <f>H35-G35</f>
        <v>-61</v>
      </c>
      <c r="K35" s="161">
        <f>IFERROR(100%*(H35/G35),"")</f>
        <v>0</v>
      </c>
      <c r="L35" s="215"/>
      <c r="M35" s="25"/>
      <c r="N35" s="25"/>
      <c r="O35" s="25"/>
      <c r="P35" s="25"/>
      <c r="Q35" s="151"/>
      <c r="R35" s="236">
        <f>SUM(F35,L35)</f>
        <v>75.099999999999994</v>
      </c>
      <c r="S35" s="25">
        <f>SUM(F35,M35)</f>
        <v>75.099999999999994</v>
      </c>
      <c r="T35" s="25">
        <f>SUM(G35,N35)</f>
        <v>61</v>
      </c>
      <c r="U35" s="25">
        <f>SUM(H35,O35)</f>
        <v>0</v>
      </c>
      <c r="V35" s="25">
        <f>U35-T35</f>
        <v>-61</v>
      </c>
      <c r="W35" s="161">
        <f>IFERROR(100%*(U35/T35),"")</f>
        <v>0</v>
      </c>
      <c r="X35" s="59"/>
      <c r="Y35" s="59"/>
      <c r="Z35" s="59"/>
      <c r="AA35" s="59"/>
      <c r="AB35" s="59"/>
      <c r="AC35" s="59"/>
      <c r="AD35" s="59"/>
      <c r="AE35" s="59"/>
      <c r="AF35" s="59"/>
      <c r="AG35" s="59"/>
      <c r="AH35" s="59"/>
      <c r="AI35" s="59"/>
      <c r="AJ35" s="59"/>
      <c r="AK35" s="59"/>
      <c r="AL35" s="59"/>
      <c r="AM35" s="59"/>
      <c r="AN35" s="59"/>
      <c r="AO35" s="59"/>
      <c r="AP35" s="59"/>
      <c r="AQ35" s="59"/>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1"/>
      <c r="GF35" s="61"/>
      <c r="GG35" s="61"/>
      <c r="GH35" s="61"/>
      <c r="GI35" s="61"/>
      <c r="GJ35" s="61"/>
      <c r="GK35" s="61"/>
      <c r="GL35" s="61"/>
      <c r="GM35" s="61"/>
      <c r="GN35" s="61"/>
    </row>
    <row r="36" spans="1:196" ht="18.75" hidden="1" customHeight="1" x14ac:dyDescent="0.25">
      <c r="A36" s="158"/>
      <c r="B36" s="63"/>
      <c r="C36" s="75" t="s">
        <v>264</v>
      </c>
      <c r="D36" s="75" t="s">
        <v>56</v>
      </c>
      <c r="E36" s="186" t="s">
        <v>266</v>
      </c>
      <c r="F36" s="19"/>
      <c r="G36" s="15"/>
      <c r="H36" s="15"/>
      <c r="I36" s="38">
        <f t="shared" si="9"/>
        <v>0</v>
      </c>
      <c r="J36" s="13">
        <f t="shared" si="15"/>
        <v>0</v>
      </c>
      <c r="K36" s="159" t="str">
        <f t="shared" si="13"/>
        <v/>
      </c>
      <c r="L36" s="214"/>
      <c r="M36" s="13"/>
      <c r="N36" s="13"/>
      <c r="O36" s="13"/>
      <c r="P36" s="13">
        <f t="shared" si="38"/>
        <v>0</v>
      </c>
      <c r="Q36" s="231" t="str">
        <f t="shared" si="3"/>
        <v/>
      </c>
      <c r="R36" s="235">
        <f t="shared" si="4"/>
        <v>0</v>
      </c>
      <c r="S36" s="13">
        <f t="shared" si="5"/>
        <v>0</v>
      </c>
      <c r="T36" s="13">
        <f t="shared" si="6"/>
        <v>0</v>
      </c>
      <c r="U36" s="13">
        <f t="shared" si="14"/>
        <v>0</v>
      </c>
      <c r="V36" s="13">
        <f t="shared" si="7"/>
        <v>0</v>
      </c>
      <c r="W36" s="159" t="str">
        <f t="shared" si="8"/>
        <v/>
      </c>
      <c r="X36" s="7"/>
      <c r="Y36" s="7"/>
      <c r="Z36" s="7"/>
      <c r="AA36" s="7"/>
      <c r="AB36" s="7"/>
      <c r="AC36" s="7"/>
      <c r="AD36" s="7"/>
      <c r="AE36" s="7"/>
      <c r="AF36" s="7"/>
      <c r="AG36" s="7"/>
      <c r="AH36" s="7"/>
      <c r="AI36" s="7"/>
      <c r="AJ36" s="7"/>
      <c r="AK36" s="7"/>
      <c r="AL36" s="7"/>
      <c r="AM36" s="7"/>
      <c r="AN36" s="7"/>
      <c r="AO36" s="7"/>
      <c r="AP36" s="7"/>
      <c r="AQ36" s="7"/>
    </row>
    <row r="37" spans="1:196" s="62" customFormat="1" ht="5.25" hidden="1" customHeight="1" x14ac:dyDescent="0.3">
      <c r="A37" s="160"/>
      <c r="B37" s="65"/>
      <c r="C37" s="76" t="s">
        <v>265</v>
      </c>
      <c r="D37" s="76" t="s">
        <v>56</v>
      </c>
      <c r="E37" s="189" t="s">
        <v>270</v>
      </c>
      <c r="F37" s="22"/>
      <c r="G37" s="23"/>
      <c r="H37" s="23"/>
      <c r="I37" s="39">
        <f t="shared" si="9"/>
        <v>0</v>
      </c>
      <c r="J37" s="25">
        <f t="shared" si="15"/>
        <v>0</v>
      </c>
      <c r="K37" s="159" t="str">
        <f t="shared" si="13"/>
        <v/>
      </c>
      <c r="L37" s="215"/>
      <c r="M37" s="25"/>
      <c r="N37" s="25"/>
      <c r="O37" s="25"/>
      <c r="P37" s="25">
        <f t="shared" si="38"/>
        <v>0</v>
      </c>
      <c r="Q37" s="231" t="str">
        <f t="shared" si="3"/>
        <v/>
      </c>
      <c r="R37" s="236">
        <f t="shared" si="4"/>
        <v>0</v>
      </c>
      <c r="S37" s="25">
        <f t="shared" si="5"/>
        <v>0</v>
      </c>
      <c r="T37" s="25">
        <f t="shared" si="6"/>
        <v>0</v>
      </c>
      <c r="U37" s="13">
        <f t="shared" si="14"/>
        <v>0</v>
      </c>
      <c r="V37" s="25">
        <f t="shared" si="7"/>
        <v>0</v>
      </c>
      <c r="W37" s="159" t="str">
        <f t="shared" si="8"/>
        <v/>
      </c>
      <c r="X37" s="59"/>
      <c r="Y37" s="59"/>
      <c r="Z37" s="59"/>
      <c r="AA37" s="59"/>
      <c r="AB37" s="59"/>
      <c r="AC37" s="59"/>
      <c r="AD37" s="59"/>
      <c r="AE37" s="59"/>
      <c r="AF37" s="59"/>
      <c r="AG37" s="59"/>
      <c r="AH37" s="59"/>
      <c r="AI37" s="59"/>
      <c r="AJ37" s="59"/>
      <c r="AK37" s="59"/>
      <c r="AL37" s="59"/>
      <c r="AM37" s="59"/>
      <c r="AN37" s="59"/>
      <c r="AO37" s="59"/>
      <c r="AP37" s="59"/>
      <c r="AQ37" s="59"/>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1"/>
      <c r="GF37" s="61"/>
      <c r="GG37" s="61"/>
      <c r="GH37" s="61"/>
      <c r="GI37" s="61"/>
      <c r="GJ37" s="61"/>
      <c r="GK37" s="61"/>
      <c r="GL37" s="61"/>
      <c r="GM37" s="61"/>
      <c r="GN37" s="61"/>
    </row>
    <row r="38" spans="1:196" ht="64.5" customHeight="1" x14ac:dyDescent="0.25">
      <c r="A38" s="158"/>
      <c r="B38" s="63"/>
      <c r="C38" s="75" t="s">
        <v>246</v>
      </c>
      <c r="D38" s="75" t="s">
        <v>56</v>
      </c>
      <c r="E38" s="186" t="s">
        <v>261</v>
      </c>
      <c r="F38" s="19">
        <v>822.6</v>
      </c>
      <c r="G38" s="15">
        <v>560.1</v>
      </c>
      <c r="H38" s="15">
        <v>156.69999999999999</v>
      </c>
      <c r="I38" s="17">
        <f t="shared" si="9"/>
        <v>3.2557629289317011E-4</v>
      </c>
      <c r="J38" s="13">
        <f t="shared" si="15"/>
        <v>-403.40000000000003</v>
      </c>
      <c r="K38" s="159">
        <f t="shared" si="13"/>
        <v>0.27977146938046776</v>
      </c>
      <c r="L38" s="214"/>
      <c r="M38" s="13"/>
      <c r="N38" s="13"/>
      <c r="O38" s="13"/>
      <c r="P38" s="13">
        <f t="shared" si="38"/>
        <v>0</v>
      </c>
      <c r="Q38" s="231" t="str">
        <f t="shared" si="3"/>
        <v/>
      </c>
      <c r="R38" s="235">
        <f t="shared" si="4"/>
        <v>822.6</v>
      </c>
      <c r="S38" s="13">
        <f t="shared" si="5"/>
        <v>822.6</v>
      </c>
      <c r="T38" s="13">
        <f t="shared" si="6"/>
        <v>560.1</v>
      </c>
      <c r="U38" s="13">
        <f t="shared" si="14"/>
        <v>156.69999999999999</v>
      </c>
      <c r="V38" s="13">
        <f t="shared" si="7"/>
        <v>-403.40000000000003</v>
      </c>
      <c r="W38" s="159">
        <f t="shared" si="8"/>
        <v>0.27977146938046776</v>
      </c>
      <c r="X38" s="7"/>
      <c r="Y38" s="7"/>
      <c r="Z38" s="7"/>
      <c r="AA38" s="7"/>
      <c r="AB38" s="7"/>
      <c r="AC38" s="7"/>
      <c r="AD38" s="7"/>
      <c r="AE38" s="7"/>
      <c r="AF38" s="7"/>
      <c r="AG38" s="7"/>
      <c r="AH38" s="7"/>
      <c r="AI38" s="7"/>
      <c r="AJ38" s="7"/>
      <c r="AK38" s="7"/>
      <c r="AL38" s="7"/>
      <c r="AM38" s="7"/>
      <c r="AN38" s="7"/>
      <c r="AO38" s="7"/>
      <c r="AP38" s="7"/>
      <c r="AQ38" s="7"/>
    </row>
    <row r="39" spans="1:196" ht="79.5" customHeight="1" x14ac:dyDescent="0.25">
      <c r="A39" s="158"/>
      <c r="B39" s="63"/>
      <c r="C39" s="75" t="s">
        <v>257</v>
      </c>
      <c r="D39" s="75" t="s">
        <v>56</v>
      </c>
      <c r="E39" s="186" t="s">
        <v>262</v>
      </c>
      <c r="F39" s="19">
        <v>25.8</v>
      </c>
      <c r="G39" s="15">
        <v>25.8</v>
      </c>
      <c r="H39" s="15"/>
      <c r="I39" s="17">
        <f t="shared" ref="I39" si="39">H39/$H$6</f>
        <v>0</v>
      </c>
      <c r="J39" s="13">
        <f t="shared" ref="J39" si="40">H39-G39</f>
        <v>-25.8</v>
      </c>
      <c r="K39" s="159">
        <f t="shared" si="13"/>
        <v>0</v>
      </c>
      <c r="L39" s="214"/>
      <c r="M39" s="13"/>
      <c r="N39" s="13"/>
      <c r="O39" s="13"/>
      <c r="P39" s="13">
        <f t="shared" ref="P39" si="41">O39-N39</f>
        <v>0</v>
      </c>
      <c r="Q39" s="231" t="str">
        <f t="shared" si="3"/>
        <v/>
      </c>
      <c r="R39" s="235">
        <f t="shared" ref="R39" si="42">SUM(F39,L39)</f>
        <v>25.8</v>
      </c>
      <c r="S39" s="13">
        <f t="shared" ref="S39" si="43">SUM(F39,M39)</f>
        <v>25.8</v>
      </c>
      <c r="T39" s="13">
        <f t="shared" ref="T39" si="44">SUM(G39,N39)</f>
        <v>25.8</v>
      </c>
      <c r="U39" s="13">
        <f t="shared" si="14"/>
        <v>0</v>
      </c>
      <c r="V39" s="13">
        <f t="shared" ref="V39" si="45">U39-T39</f>
        <v>-25.8</v>
      </c>
      <c r="W39" s="159">
        <f t="shared" si="8"/>
        <v>0</v>
      </c>
      <c r="X39" s="7"/>
      <c r="Y39" s="7"/>
      <c r="Z39" s="7"/>
      <c r="AA39" s="7"/>
      <c r="AB39" s="7"/>
      <c r="AC39" s="7"/>
      <c r="AD39" s="7"/>
      <c r="AE39" s="7"/>
      <c r="AF39" s="7"/>
      <c r="AG39" s="7"/>
      <c r="AH39" s="7"/>
      <c r="AI39" s="7"/>
      <c r="AJ39" s="7"/>
      <c r="AK39" s="7"/>
      <c r="AL39" s="7"/>
      <c r="AM39" s="7"/>
      <c r="AN39" s="7"/>
      <c r="AO39" s="7"/>
      <c r="AP39" s="7"/>
      <c r="AQ39" s="7"/>
    </row>
    <row r="40" spans="1:196" s="78" customFormat="1" ht="27" customHeight="1" x14ac:dyDescent="0.3">
      <c r="A40" s="156">
        <v>2</v>
      </c>
      <c r="B40" s="49" t="s">
        <v>39</v>
      </c>
      <c r="C40" s="49" t="s">
        <v>107</v>
      </c>
      <c r="D40" s="49"/>
      <c r="E40" s="192" t="s">
        <v>40</v>
      </c>
      <c r="F40" s="18">
        <f>F41+F43+F44+F45+F46+F47+F50+F52</f>
        <v>20235.499999999996</v>
      </c>
      <c r="G40" s="12">
        <f>G41+G43+G44+G45+G46+G47+G50+G52</f>
        <v>16670.599999999999</v>
      </c>
      <c r="H40" s="12">
        <f>H41+H43+H44+H45+H46+H47+H50+H52</f>
        <v>10200.799999999999</v>
      </c>
      <c r="I40" s="21">
        <f t="shared" si="9"/>
        <v>2.1194247916685706E-2</v>
      </c>
      <c r="J40" s="12">
        <f t="shared" si="15"/>
        <v>-6469.7999999999993</v>
      </c>
      <c r="K40" s="157">
        <f t="shared" si="13"/>
        <v>0.61190359075258238</v>
      </c>
      <c r="L40" s="152">
        <f t="shared" ref="L40:M40" si="46">SUM(L41:L52)</f>
        <v>5122.8</v>
      </c>
      <c r="M40" s="12">
        <f t="shared" si="46"/>
        <v>5288.1</v>
      </c>
      <c r="N40" s="12">
        <f>SUM(N41:N52)</f>
        <v>5288.1</v>
      </c>
      <c r="O40" s="12">
        <f>SUM(O41:O52)</f>
        <v>4538.1000000000004</v>
      </c>
      <c r="P40" s="12">
        <f t="shared" si="11"/>
        <v>-750</v>
      </c>
      <c r="Q40" s="230">
        <f t="shared" si="3"/>
        <v>0.85817212231236173</v>
      </c>
      <c r="R40" s="228">
        <f>R41+R43+R44+R45+R46+R47+R50+R52</f>
        <v>25358.3</v>
      </c>
      <c r="S40" s="12">
        <f>S41+S43+S44+S45+S46+S47+S50+S52</f>
        <v>25523.599999999999</v>
      </c>
      <c r="T40" s="12">
        <f>T41+T43+T44+T45+T46+T47+T50+T52</f>
        <v>21958.7</v>
      </c>
      <c r="U40" s="12">
        <f t="shared" si="14"/>
        <v>14738.9</v>
      </c>
      <c r="V40" s="12">
        <f t="shared" si="7"/>
        <v>-7219.8000000000011</v>
      </c>
      <c r="W40" s="157">
        <f t="shared" si="8"/>
        <v>0.6712100443104555</v>
      </c>
      <c r="X40" s="50"/>
      <c r="Y40" s="50"/>
      <c r="Z40" s="50"/>
      <c r="AA40" s="50"/>
      <c r="AB40" s="50"/>
      <c r="AC40" s="50"/>
      <c r="AD40" s="50"/>
      <c r="AE40" s="50"/>
      <c r="AF40" s="50"/>
      <c r="AG40" s="50"/>
      <c r="AH40" s="50"/>
      <c r="AI40" s="50"/>
      <c r="AJ40" s="50"/>
      <c r="AK40" s="50"/>
      <c r="AL40" s="50"/>
      <c r="AM40" s="50"/>
      <c r="AN40" s="50"/>
      <c r="AO40" s="50"/>
      <c r="AP40" s="50"/>
      <c r="AQ40" s="50"/>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77"/>
      <c r="GF40" s="77"/>
      <c r="GG40" s="77"/>
      <c r="GH40" s="77"/>
      <c r="GI40" s="77"/>
      <c r="GJ40" s="77"/>
      <c r="GK40" s="77"/>
      <c r="GL40" s="77"/>
      <c r="GM40" s="77"/>
      <c r="GN40" s="77"/>
    </row>
    <row r="41" spans="1:196" ht="33" customHeight="1" x14ac:dyDescent="0.25">
      <c r="A41" s="158"/>
      <c r="B41" s="53" t="s">
        <v>41</v>
      </c>
      <c r="C41" s="75" t="s">
        <v>220</v>
      </c>
      <c r="D41" s="75" t="s">
        <v>227</v>
      </c>
      <c r="E41" s="193" t="s">
        <v>221</v>
      </c>
      <c r="F41" s="20">
        <v>13348.9</v>
      </c>
      <c r="G41" s="13">
        <v>11263.4</v>
      </c>
      <c r="H41" s="120">
        <v>5389.4</v>
      </c>
      <c r="I41" s="17">
        <f t="shared" si="9"/>
        <v>1.1197580554680607E-2</v>
      </c>
      <c r="J41" s="13">
        <f t="shared" si="15"/>
        <v>-5874</v>
      </c>
      <c r="K41" s="159">
        <f t="shared" si="13"/>
        <v>0.47848784558836582</v>
      </c>
      <c r="L41" s="214">
        <v>5122.8</v>
      </c>
      <c r="M41" s="13">
        <v>5177.6000000000004</v>
      </c>
      <c r="N41" s="13">
        <v>5177.6000000000004</v>
      </c>
      <c r="O41" s="13">
        <v>4427.6000000000004</v>
      </c>
      <c r="P41" s="13">
        <f t="shared" si="11"/>
        <v>-750</v>
      </c>
      <c r="Q41" s="231">
        <f t="shared" si="3"/>
        <v>0.8551452410383189</v>
      </c>
      <c r="R41" s="235">
        <f t="shared" si="4"/>
        <v>18471.7</v>
      </c>
      <c r="S41" s="13">
        <f t="shared" si="5"/>
        <v>18526.5</v>
      </c>
      <c r="T41" s="13">
        <f t="shared" si="6"/>
        <v>16441</v>
      </c>
      <c r="U41" s="13">
        <f t="shared" si="14"/>
        <v>9817</v>
      </c>
      <c r="V41" s="13">
        <f t="shared" si="7"/>
        <v>-6624</v>
      </c>
      <c r="W41" s="159">
        <f t="shared" si="8"/>
        <v>0.59710479897816438</v>
      </c>
      <c r="X41" s="7"/>
      <c r="Y41" s="7"/>
      <c r="Z41" s="7"/>
      <c r="AA41" s="7"/>
      <c r="AB41" s="7"/>
      <c r="AC41" s="7"/>
      <c r="AD41" s="7"/>
      <c r="AE41" s="7"/>
      <c r="AF41" s="7"/>
      <c r="AG41" s="7"/>
      <c r="AH41" s="7"/>
      <c r="AI41" s="7"/>
      <c r="AJ41" s="7"/>
      <c r="AK41" s="7"/>
      <c r="AL41" s="7"/>
      <c r="AM41" s="7"/>
      <c r="AN41" s="7"/>
      <c r="AO41" s="7"/>
      <c r="AP41" s="7"/>
      <c r="AQ41" s="7"/>
    </row>
    <row r="42" spans="1:196" s="70" customFormat="1" ht="84" hidden="1" customHeight="1" x14ac:dyDescent="0.3">
      <c r="A42" s="160"/>
      <c r="B42" s="58"/>
      <c r="C42" s="76"/>
      <c r="D42" s="76"/>
      <c r="E42" s="194" t="s">
        <v>305</v>
      </c>
      <c r="F42" s="24"/>
      <c r="G42" s="25"/>
      <c r="H42" s="25"/>
      <c r="I42" s="39">
        <f t="shared" si="9"/>
        <v>0</v>
      </c>
      <c r="J42" s="25">
        <f t="shared" si="15"/>
        <v>0</v>
      </c>
      <c r="K42" s="159" t="str">
        <f t="shared" si="13"/>
        <v/>
      </c>
      <c r="L42" s="215"/>
      <c r="M42" s="25"/>
      <c r="N42" s="25"/>
      <c r="O42" s="25"/>
      <c r="P42" s="13">
        <f t="shared" si="11"/>
        <v>0</v>
      </c>
      <c r="Q42" s="231" t="str">
        <f t="shared" si="3"/>
        <v/>
      </c>
      <c r="R42" s="235">
        <f t="shared" si="4"/>
        <v>0</v>
      </c>
      <c r="S42" s="13">
        <f t="shared" si="5"/>
        <v>0</v>
      </c>
      <c r="T42" s="13">
        <f t="shared" si="6"/>
        <v>0</v>
      </c>
      <c r="U42" s="13">
        <f t="shared" si="14"/>
        <v>0</v>
      </c>
      <c r="V42" s="13">
        <f t="shared" si="7"/>
        <v>0</v>
      </c>
      <c r="W42" s="159" t="str">
        <f t="shared" si="8"/>
        <v/>
      </c>
      <c r="X42" s="67"/>
      <c r="Y42" s="67"/>
      <c r="Z42" s="67"/>
      <c r="AA42" s="67"/>
      <c r="AB42" s="67"/>
      <c r="AC42" s="67"/>
      <c r="AD42" s="67"/>
      <c r="AE42" s="67"/>
      <c r="AF42" s="67"/>
      <c r="AG42" s="67"/>
      <c r="AH42" s="67"/>
      <c r="AI42" s="67"/>
      <c r="AJ42" s="67"/>
      <c r="AK42" s="67"/>
      <c r="AL42" s="67"/>
      <c r="AM42" s="67"/>
      <c r="AN42" s="67"/>
      <c r="AO42" s="67"/>
      <c r="AP42" s="67"/>
      <c r="AQ42" s="67"/>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9"/>
      <c r="GF42" s="69"/>
      <c r="GG42" s="69"/>
      <c r="GH42" s="69"/>
      <c r="GI42" s="69"/>
      <c r="GJ42" s="69"/>
      <c r="GK42" s="69"/>
      <c r="GL42" s="69"/>
      <c r="GM42" s="69"/>
      <c r="GN42" s="69"/>
    </row>
    <row r="43" spans="1:196" ht="47.25" customHeight="1" x14ac:dyDescent="0.25">
      <c r="A43" s="158"/>
      <c r="B43" s="53" t="s">
        <v>43</v>
      </c>
      <c r="C43" s="53" t="s">
        <v>172</v>
      </c>
      <c r="D43" s="53" t="s">
        <v>173</v>
      </c>
      <c r="E43" s="193" t="s">
        <v>171</v>
      </c>
      <c r="F43" s="20">
        <v>644.79999999999995</v>
      </c>
      <c r="G43" s="13">
        <v>566</v>
      </c>
      <c r="H43" s="13">
        <v>327.2</v>
      </c>
      <c r="I43" s="38">
        <f t="shared" si="9"/>
        <v>6.7982490768758947E-4</v>
      </c>
      <c r="J43" s="13">
        <f t="shared" si="15"/>
        <v>-238.8</v>
      </c>
      <c r="K43" s="159">
        <f t="shared" si="13"/>
        <v>0.57809187279151941</v>
      </c>
      <c r="L43" s="214"/>
      <c r="M43" s="13">
        <v>56.3</v>
      </c>
      <c r="N43" s="13">
        <v>56.3</v>
      </c>
      <c r="O43" s="13">
        <v>56.3</v>
      </c>
      <c r="P43" s="13">
        <f t="shared" si="11"/>
        <v>0</v>
      </c>
      <c r="Q43" s="231">
        <f t="shared" si="3"/>
        <v>1</v>
      </c>
      <c r="R43" s="235">
        <f t="shared" si="4"/>
        <v>644.79999999999995</v>
      </c>
      <c r="S43" s="13">
        <f t="shared" si="5"/>
        <v>701.09999999999991</v>
      </c>
      <c r="T43" s="13">
        <f t="shared" si="6"/>
        <v>622.29999999999995</v>
      </c>
      <c r="U43" s="13">
        <f t="shared" si="14"/>
        <v>383.5</v>
      </c>
      <c r="V43" s="13">
        <f t="shared" si="7"/>
        <v>-238.79999999999995</v>
      </c>
      <c r="W43" s="159">
        <f t="shared" si="8"/>
        <v>0.61626225293266923</v>
      </c>
      <c r="X43" s="7"/>
      <c r="Y43" s="7"/>
      <c r="Z43" s="7"/>
      <c r="AA43" s="7"/>
      <c r="AB43" s="7"/>
      <c r="AC43" s="7"/>
      <c r="AD43" s="7"/>
      <c r="AE43" s="7"/>
      <c r="AF43" s="7"/>
      <c r="AG43" s="7"/>
      <c r="AH43" s="7"/>
      <c r="AI43" s="7"/>
      <c r="AJ43" s="7"/>
      <c r="AK43" s="7"/>
      <c r="AL43" s="7"/>
      <c r="AM43" s="7"/>
      <c r="AN43" s="7"/>
      <c r="AO43" s="7"/>
      <c r="AP43" s="7"/>
      <c r="AQ43" s="7"/>
    </row>
    <row r="44" spans="1:196" ht="47.25" customHeight="1" x14ac:dyDescent="0.25">
      <c r="A44" s="158"/>
      <c r="B44" s="53"/>
      <c r="C44" s="53" t="s">
        <v>337</v>
      </c>
      <c r="D44" s="53" t="s">
        <v>339</v>
      </c>
      <c r="E44" s="163" t="s">
        <v>338</v>
      </c>
      <c r="F44" s="20"/>
      <c r="G44" s="13"/>
      <c r="H44" s="13"/>
      <c r="I44" s="38">
        <f t="shared" si="9"/>
        <v>0</v>
      </c>
      <c r="J44" s="13">
        <f t="shared" si="15"/>
        <v>0</v>
      </c>
      <c r="K44" s="159" t="str">
        <f t="shared" si="13"/>
        <v/>
      </c>
      <c r="L44" s="214"/>
      <c r="M44" s="13">
        <v>54.2</v>
      </c>
      <c r="N44" s="13">
        <v>54.2</v>
      </c>
      <c r="O44" s="13">
        <v>54.2</v>
      </c>
      <c r="P44" s="13">
        <f t="shared" si="11"/>
        <v>0</v>
      </c>
      <c r="Q44" s="231">
        <f t="shared" si="3"/>
        <v>1</v>
      </c>
      <c r="R44" s="235">
        <f t="shared" si="4"/>
        <v>0</v>
      </c>
      <c r="S44" s="13">
        <f>SUM(F44,M44)</f>
        <v>54.2</v>
      </c>
      <c r="T44" s="13">
        <f t="shared" si="6"/>
        <v>54.2</v>
      </c>
      <c r="U44" s="13">
        <f t="shared" si="14"/>
        <v>54.2</v>
      </c>
      <c r="V44" s="13">
        <f t="shared" si="7"/>
        <v>0</v>
      </c>
      <c r="W44" s="159">
        <f t="shared" si="8"/>
        <v>1</v>
      </c>
      <c r="X44" s="7"/>
      <c r="Y44" s="7"/>
      <c r="Z44" s="7"/>
      <c r="AA44" s="7"/>
      <c r="AB44" s="7"/>
      <c r="AC44" s="7"/>
      <c r="AD44" s="7"/>
      <c r="AE44" s="7"/>
      <c r="AF44" s="7"/>
      <c r="AG44" s="7"/>
      <c r="AH44" s="7"/>
      <c r="AI44" s="7"/>
      <c r="AJ44" s="7"/>
      <c r="AK44" s="7"/>
      <c r="AL44" s="7"/>
      <c r="AM44" s="7"/>
      <c r="AN44" s="7"/>
      <c r="AO44" s="7"/>
      <c r="AP44" s="7"/>
      <c r="AQ44" s="7"/>
    </row>
    <row r="45" spans="1:196" ht="28.5" customHeight="1" x14ac:dyDescent="0.25">
      <c r="A45" s="158"/>
      <c r="B45" s="53"/>
      <c r="C45" s="53" t="s">
        <v>344</v>
      </c>
      <c r="D45" s="53" t="s">
        <v>60</v>
      </c>
      <c r="E45" s="163" t="s">
        <v>345</v>
      </c>
      <c r="F45" s="20">
        <v>200</v>
      </c>
      <c r="G45" s="13">
        <v>200</v>
      </c>
      <c r="H45" s="13">
        <v>188.9</v>
      </c>
      <c r="I45" s="38">
        <f t="shared" si="9"/>
        <v>3.9247837732941829E-4</v>
      </c>
      <c r="J45" s="13">
        <f t="shared" si="15"/>
        <v>-11.099999999999994</v>
      </c>
      <c r="K45" s="159">
        <f t="shared" si="13"/>
        <v>0.94450000000000001</v>
      </c>
      <c r="L45" s="214"/>
      <c r="M45" s="13"/>
      <c r="N45" s="13"/>
      <c r="O45" s="13"/>
      <c r="P45" s="13">
        <f t="shared" si="11"/>
        <v>0</v>
      </c>
      <c r="Q45" s="231" t="str">
        <f t="shared" si="3"/>
        <v/>
      </c>
      <c r="R45" s="235">
        <f t="shared" si="4"/>
        <v>200</v>
      </c>
      <c r="S45" s="13">
        <f>SUM(F45,M45)</f>
        <v>200</v>
      </c>
      <c r="T45" s="13">
        <f t="shared" si="6"/>
        <v>200</v>
      </c>
      <c r="U45" s="13">
        <f t="shared" si="14"/>
        <v>188.9</v>
      </c>
      <c r="V45" s="13">
        <f t="shared" si="7"/>
        <v>-11.099999999999994</v>
      </c>
      <c r="W45" s="159">
        <f t="shared" si="8"/>
        <v>0.94450000000000001</v>
      </c>
      <c r="X45" s="7"/>
      <c r="Y45" s="7"/>
      <c r="Z45" s="7"/>
      <c r="AA45" s="7"/>
      <c r="AB45" s="7"/>
      <c r="AC45" s="7"/>
      <c r="AD45" s="7"/>
      <c r="AE45" s="7"/>
      <c r="AF45" s="7"/>
      <c r="AG45" s="7"/>
      <c r="AH45" s="7"/>
      <c r="AI45" s="7"/>
      <c r="AJ45" s="7"/>
      <c r="AK45" s="7"/>
      <c r="AL45" s="7"/>
      <c r="AM45" s="7"/>
      <c r="AN45" s="7"/>
      <c r="AO45" s="7"/>
      <c r="AP45" s="7"/>
      <c r="AQ45" s="7"/>
    </row>
    <row r="46" spans="1:196" ht="31.5" customHeight="1" x14ac:dyDescent="0.25">
      <c r="A46" s="158"/>
      <c r="B46" s="53" t="s">
        <v>43</v>
      </c>
      <c r="C46" s="53" t="s">
        <v>127</v>
      </c>
      <c r="D46" s="53" t="s">
        <v>60</v>
      </c>
      <c r="E46" s="193" t="s">
        <v>47</v>
      </c>
      <c r="F46" s="20">
        <v>50</v>
      </c>
      <c r="G46" s="13"/>
      <c r="H46" s="13"/>
      <c r="I46" s="38">
        <f t="shared" si="9"/>
        <v>0</v>
      </c>
      <c r="J46" s="13">
        <f t="shared" si="15"/>
        <v>0</v>
      </c>
      <c r="K46" s="159" t="str">
        <f t="shared" si="13"/>
        <v/>
      </c>
      <c r="L46" s="214"/>
      <c r="M46" s="13"/>
      <c r="N46" s="13"/>
      <c r="O46" s="13"/>
      <c r="P46" s="13">
        <f t="shared" si="11"/>
        <v>0</v>
      </c>
      <c r="Q46" s="231" t="str">
        <f t="shared" si="3"/>
        <v/>
      </c>
      <c r="R46" s="235">
        <f t="shared" si="4"/>
        <v>50</v>
      </c>
      <c r="S46" s="13">
        <f t="shared" si="5"/>
        <v>50</v>
      </c>
      <c r="T46" s="13">
        <f t="shared" si="6"/>
        <v>0</v>
      </c>
      <c r="U46" s="13">
        <f t="shared" si="14"/>
        <v>0</v>
      </c>
      <c r="V46" s="13">
        <f t="shared" si="7"/>
        <v>0</v>
      </c>
      <c r="W46" s="159" t="str">
        <f t="shared" si="8"/>
        <v/>
      </c>
      <c r="X46" s="7"/>
      <c r="Y46" s="7"/>
      <c r="Z46" s="7"/>
      <c r="AA46" s="7"/>
      <c r="AB46" s="7"/>
      <c r="AC46" s="7"/>
      <c r="AD46" s="7"/>
      <c r="AE46" s="7"/>
      <c r="AF46" s="7"/>
      <c r="AG46" s="7"/>
      <c r="AH46" s="7"/>
      <c r="AI46" s="7"/>
      <c r="AJ46" s="7"/>
      <c r="AK46" s="7"/>
      <c r="AL46" s="7"/>
      <c r="AM46" s="7"/>
      <c r="AN46" s="7"/>
      <c r="AO46" s="7"/>
      <c r="AP46" s="7"/>
      <c r="AQ46" s="7"/>
    </row>
    <row r="47" spans="1:196" ht="33" hidden="1" customHeight="1" x14ac:dyDescent="0.25">
      <c r="A47" s="158"/>
      <c r="B47" s="53" t="s">
        <v>44</v>
      </c>
      <c r="C47" s="53" t="s">
        <v>128</v>
      </c>
      <c r="D47" s="53" t="s">
        <v>60</v>
      </c>
      <c r="E47" s="193" t="s">
        <v>129</v>
      </c>
      <c r="F47" s="20"/>
      <c r="G47" s="13"/>
      <c r="H47" s="13"/>
      <c r="I47" s="17">
        <f t="shared" si="9"/>
        <v>0</v>
      </c>
      <c r="J47" s="13">
        <f t="shared" si="15"/>
        <v>0</v>
      </c>
      <c r="K47" s="159" t="str">
        <f t="shared" si="13"/>
        <v/>
      </c>
      <c r="L47" s="214"/>
      <c r="M47" s="13"/>
      <c r="N47" s="13"/>
      <c r="O47" s="13"/>
      <c r="P47" s="13">
        <f t="shared" si="11"/>
        <v>0</v>
      </c>
      <c r="Q47" s="231" t="str">
        <f t="shared" si="3"/>
        <v/>
      </c>
      <c r="R47" s="235">
        <f t="shared" si="4"/>
        <v>0</v>
      </c>
      <c r="S47" s="13">
        <f t="shared" si="5"/>
        <v>0</v>
      </c>
      <c r="T47" s="13">
        <f t="shared" si="6"/>
        <v>0</v>
      </c>
      <c r="U47" s="13">
        <f t="shared" si="14"/>
        <v>0</v>
      </c>
      <c r="V47" s="13">
        <f t="shared" si="7"/>
        <v>0</v>
      </c>
      <c r="W47" s="159" t="str">
        <f t="shared" si="8"/>
        <v/>
      </c>
      <c r="X47" s="7"/>
      <c r="Y47" s="7"/>
      <c r="Z47" s="7"/>
      <c r="AA47" s="7"/>
      <c r="AB47" s="7"/>
      <c r="AC47" s="7"/>
      <c r="AD47" s="7"/>
      <c r="AE47" s="7"/>
      <c r="AF47" s="7"/>
      <c r="AG47" s="7"/>
      <c r="AH47" s="7"/>
      <c r="AI47" s="7"/>
      <c r="AJ47" s="7"/>
      <c r="AK47" s="7"/>
      <c r="AL47" s="7"/>
      <c r="AM47" s="7"/>
      <c r="AN47" s="7"/>
      <c r="AO47" s="7"/>
      <c r="AP47" s="7"/>
      <c r="AQ47" s="7"/>
    </row>
    <row r="48" spans="1:196" s="62" customFormat="1" ht="79.900000000000006" hidden="1" customHeight="1" x14ac:dyDescent="0.3">
      <c r="A48" s="160"/>
      <c r="B48" s="58"/>
      <c r="C48" s="58"/>
      <c r="D48" s="58"/>
      <c r="E48" s="187" t="s">
        <v>258</v>
      </c>
      <c r="F48" s="24"/>
      <c r="G48" s="25"/>
      <c r="H48" s="25"/>
      <c r="I48" s="39">
        <f t="shared" si="9"/>
        <v>0</v>
      </c>
      <c r="J48" s="25">
        <f t="shared" si="15"/>
        <v>0</v>
      </c>
      <c r="K48" s="159" t="str">
        <f t="shared" si="13"/>
        <v/>
      </c>
      <c r="L48" s="215"/>
      <c r="M48" s="25"/>
      <c r="N48" s="25"/>
      <c r="O48" s="25"/>
      <c r="P48" s="13">
        <f t="shared" si="11"/>
        <v>0</v>
      </c>
      <c r="Q48" s="231" t="str">
        <f t="shared" si="3"/>
        <v/>
      </c>
      <c r="R48" s="236">
        <f t="shared" si="4"/>
        <v>0</v>
      </c>
      <c r="S48" s="25">
        <f t="shared" si="5"/>
        <v>0</v>
      </c>
      <c r="T48" s="13">
        <f t="shared" si="6"/>
        <v>0</v>
      </c>
      <c r="U48" s="13">
        <f t="shared" si="14"/>
        <v>0</v>
      </c>
      <c r="V48" s="13">
        <f t="shared" si="7"/>
        <v>0</v>
      </c>
      <c r="W48" s="159" t="str">
        <f t="shared" si="8"/>
        <v/>
      </c>
      <c r="X48" s="59"/>
      <c r="Y48" s="59"/>
      <c r="Z48" s="59"/>
      <c r="AA48" s="59"/>
      <c r="AB48" s="59"/>
      <c r="AC48" s="59"/>
      <c r="AD48" s="59"/>
      <c r="AE48" s="59"/>
      <c r="AF48" s="59"/>
      <c r="AG48" s="59"/>
      <c r="AH48" s="59"/>
      <c r="AI48" s="59"/>
      <c r="AJ48" s="59"/>
      <c r="AK48" s="59"/>
      <c r="AL48" s="59"/>
      <c r="AM48" s="59"/>
      <c r="AN48" s="59"/>
      <c r="AO48" s="59"/>
      <c r="AP48" s="59"/>
      <c r="AQ48" s="59"/>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1"/>
      <c r="GF48" s="61"/>
      <c r="GG48" s="61"/>
      <c r="GH48" s="61"/>
      <c r="GI48" s="61"/>
      <c r="GJ48" s="61"/>
      <c r="GK48" s="61"/>
      <c r="GL48" s="61"/>
      <c r="GM48" s="61"/>
      <c r="GN48" s="61"/>
    </row>
    <row r="49" spans="1:196" s="62" customFormat="1" ht="115.5" hidden="1" customHeight="1" x14ac:dyDescent="0.3">
      <c r="A49" s="160"/>
      <c r="B49" s="58"/>
      <c r="C49" s="58"/>
      <c r="D49" s="58"/>
      <c r="E49" s="187" t="s">
        <v>213</v>
      </c>
      <c r="F49" s="24"/>
      <c r="G49" s="25"/>
      <c r="H49" s="25"/>
      <c r="I49" s="39">
        <f t="shared" si="9"/>
        <v>0</v>
      </c>
      <c r="J49" s="25">
        <f t="shared" si="15"/>
        <v>0</v>
      </c>
      <c r="K49" s="159" t="str">
        <f t="shared" si="13"/>
        <v/>
      </c>
      <c r="L49" s="215"/>
      <c r="M49" s="25"/>
      <c r="N49" s="25"/>
      <c r="O49" s="25"/>
      <c r="P49" s="13">
        <f t="shared" si="11"/>
        <v>0</v>
      </c>
      <c r="Q49" s="231" t="str">
        <f t="shared" si="3"/>
        <v/>
      </c>
      <c r="R49" s="236">
        <f t="shared" si="4"/>
        <v>0</v>
      </c>
      <c r="S49" s="25">
        <f t="shared" si="5"/>
        <v>0</v>
      </c>
      <c r="T49" s="13">
        <f t="shared" si="6"/>
        <v>0</v>
      </c>
      <c r="U49" s="13">
        <f t="shared" si="14"/>
        <v>0</v>
      </c>
      <c r="V49" s="13">
        <f t="shared" si="7"/>
        <v>0</v>
      </c>
      <c r="W49" s="159" t="str">
        <f t="shared" si="8"/>
        <v/>
      </c>
      <c r="X49" s="59"/>
      <c r="Y49" s="59"/>
      <c r="Z49" s="59"/>
      <c r="AA49" s="59"/>
      <c r="AB49" s="59"/>
      <c r="AC49" s="59"/>
      <c r="AD49" s="59"/>
      <c r="AE49" s="59"/>
      <c r="AF49" s="59"/>
      <c r="AG49" s="59"/>
      <c r="AH49" s="59"/>
      <c r="AI49" s="59"/>
      <c r="AJ49" s="59"/>
      <c r="AK49" s="59"/>
      <c r="AL49" s="59"/>
      <c r="AM49" s="59"/>
      <c r="AN49" s="59"/>
      <c r="AO49" s="59"/>
      <c r="AP49" s="59"/>
      <c r="AQ49" s="59"/>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1"/>
      <c r="GF49" s="61"/>
      <c r="GG49" s="61"/>
      <c r="GH49" s="61"/>
      <c r="GI49" s="61"/>
      <c r="GJ49" s="61"/>
      <c r="GK49" s="61"/>
      <c r="GL49" s="61"/>
      <c r="GM49" s="61"/>
      <c r="GN49" s="61"/>
    </row>
    <row r="50" spans="1:196" ht="31.5" customHeight="1" x14ac:dyDescent="0.25">
      <c r="A50" s="158"/>
      <c r="B50" s="53" t="s">
        <v>45</v>
      </c>
      <c r="C50" s="53" t="s">
        <v>130</v>
      </c>
      <c r="D50" s="53" t="s">
        <v>60</v>
      </c>
      <c r="E50" s="193" t="s">
        <v>46</v>
      </c>
      <c r="F50" s="20">
        <v>2600</v>
      </c>
      <c r="G50" s="13">
        <v>1784.7</v>
      </c>
      <c r="H50" s="13">
        <v>1706.7</v>
      </c>
      <c r="I50" s="17">
        <f t="shared" si="9"/>
        <v>3.5460182455697097E-3</v>
      </c>
      <c r="J50" s="13">
        <f t="shared" si="15"/>
        <v>-78</v>
      </c>
      <c r="K50" s="159">
        <f t="shared" si="13"/>
        <v>0.95629517565977473</v>
      </c>
      <c r="L50" s="214"/>
      <c r="M50" s="13"/>
      <c r="N50" s="13"/>
      <c r="O50" s="13"/>
      <c r="P50" s="13">
        <f t="shared" si="11"/>
        <v>0</v>
      </c>
      <c r="Q50" s="231" t="str">
        <f t="shared" si="3"/>
        <v/>
      </c>
      <c r="R50" s="235">
        <f t="shared" si="4"/>
        <v>2600</v>
      </c>
      <c r="S50" s="13">
        <f t="shared" si="5"/>
        <v>2600</v>
      </c>
      <c r="T50" s="13">
        <f t="shared" si="6"/>
        <v>1784.7</v>
      </c>
      <c r="U50" s="13">
        <f t="shared" si="14"/>
        <v>1706.7</v>
      </c>
      <c r="V50" s="13">
        <f t="shared" si="7"/>
        <v>-78</v>
      </c>
      <c r="W50" s="159">
        <f t="shared" si="8"/>
        <v>0.95629517565977473</v>
      </c>
      <c r="X50" s="7"/>
      <c r="Y50" s="7"/>
      <c r="Z50" s="7"/>
      <c r="AA50" s="7"/>
      <c r="AB50" s="7"/>
      <c r="AC50" s="7"/>
      <c r="AD50" s="7"/>
      <c r="AE50" s="7"/>
      <c r="AF50" s="7"/>
      <c r="AG50" s="7"/>
      <c r="AH50" s="7"/>
      <c r="AI50" s="7"/>
      <c r="AJ50" s="7"/>
      <c r="AK50" s="7"/>
      <c r="AL50" s="7"/>
      <c r="AM50" s="7"/>
      <c r="AN50" s="7"/>
      <c r="AO50" s="7"/>
      <c r="AP50" s="7"/>
      <c r="AQ50" s="7"/>
    </row>
    <row r="51" spans="1:196" ht="30.75" hidden="1" customHeight="1" x14ac:dyDescent="0.25">
      <c r="A51" s="158"/>
      <c r="B51" s="53"/>
      <c r="C51" s="53" t="s">
        <v>146</v>
      </c>
      <c r="D51" s="53" t="s">
        <v>60</v>
      </c>
      <c r="E51" s="193" t="s">
        <v>145</v>
      </c>
      <c r="F51" s="20"/>
      <c r="G51" s="13"/>
      <c r="H51" s="13"/>
      <c r="I51" s="38">
        <f t="shared" si="9"/>
        <v>0</v>
      </c>
      <c r="J51" s="13">
        <f t="shared" si="15"/>
        <v>0</v>
      </c>
      <c r="K51" s="159" t="str">
        <f t="shared" si="13"/>
        <v/>
      </c>
      <c r="L51" s="214"/>
      <c r="M51" s="13"/>
      <c r="N51" s="13"/>
      <c r="O51" s="13"/>
      <c r="P51" s="13">
        <f t="shared" si="11"/>
        <v>0</v>
      </c>
      <c r="Q51" s="231" t="str">
        <f t="shared" si="3"/>
        <v/>
      </c>
      <c r="R51" s="235">
        <f t="shared" si="4"/>
        <v>0</v>
      </c>
      <c r="S51" s="13">
        <f t="shared" si="5"/>
        <v>0</v>
      </c>
      <c r="T51" s="13">
        <f t="shared" si="6"/>
        <v>0</v>
      </c>
      <c r="U51" s="13">
        <f t="shared" si="14"/>
        <v>0</v>
      </c>
      <c r="V51" s="13">
        <f t="shared" si="7"/>
        <v>0</v>
      </c>
      <c r="W51" s="159" t="str">
        <f t="shared" si="8"/>
        <v/>
      </c>
      <c r="X51" s="7"/>
      <c r="Y51" s="7"/>
      <c r="Z51" s="7"/>
      <c r="AA51" s="7"/>
      <c r="AB51" s="7"/>
      <c r="AC51" s="7"/>
      <c r="AD51" s="7"/>
      <c r="AE51" s="7"/>
      <c r="AF51" s="7"/>
      <c r="AG51" s="7"/>
      <c r="AH51" s="7"/>
      <c r="AI51" s="7"/>
      <c r="AJ51" s="7"/>
      <c r="AK51" s="7"/>
      <c r="AL51" s="7"/>
      <c r="AM51" s="7"/>
      <c r="AN51" s="7"/>
      <c r="AO51" s="7"/>
      <c r="AP51" s="7"/>
      <c r="AQ51" s="7"/>
    </row>
    <row r="52" spans="1:196" ht="33" customHeight="1" x14ac:dyDescent="0.25">
      <c r="A52" s="158"/>
      <c r="B52" s="53" t="s">
        <v>42</v>
      </c>
      <c r="C52" s="75" t="s">
        <v>131</v>
      </c>
      <c r="D52" s="75" t="s">
        <v>60</v>
      </c>
      <c r="E52" s="191" t="s">
        <v>132</v>
      </c>
      <c r="F52" s="20">
        <v>3391.8</v>
      </c>
      <c r="G52" s="13">
        <v>2856.5</v>
      </c>
      <c r="H52" s="13">
        <v>2588.6</v>
      </c>
      <c r="I52" s="17">
        <f t="shared" si="9"/>
        <v>5.3783458314183808E-3</v>
      </c>
      <c r="J52" s="13">
        <f t="shared" si="15"/>
        <v>-267.90000000000009</v>
      </c>
      <c r="K52" s="159">
        <f t="shared" si="13"/>
        <v>0.90621389812707853</v>
      </c>
      <c r="L52" s="214"/>
      <c r="M52" s="13"/>
      <c r="N52" s="13"/>
      <c r="O52" s="13"/>
      <c r="P52" s="13">
        <f t="shared" si="11"/>
        <v>0</v>
      </c>
      <c r="Q52" s="231" t="str">
        <f t="shared" si="3"/>
        <v/>
      </c>
      <c r="R52" s="235">
        <f t="shared" si="4"/>
        <v>3391.8</v>
      </c>
      <c r="S52" s="13">
        <f t="shared" si="5"/>
        <v>3391.8</v>
      </c>
      <c r="T52" s="13">
        <f t="shared" si="6"/>
        <v>2856.5</v>
      </c>
      <c r="U52" s="13">
        <f t="shared" si="14"/>
        <v>2588.6</v>
      </c>
      <c r="V52" s="13">
        <f t="shared" si="7"/>
        <v>-267.90000000000009</v>
      </c>
      <c r="W52" s="159">
        <f t="shared" si="8"/>
        <v>0.90621389812707853</v>
      </c>
      <c r="X52" s="7"/>
      <c r="Y52" s="7"/>
      <c r="Z52" s="7"/>
      <c r="AA52" s="7"/>
      <c r="AB52" s="7"/>
      <c r="AC52" s="7"/>
      <c r="AD52" s="7"/>
      <c r="AE52" s="7"/>
      <c r="AF52" s="7"/>
      <c r="AG52" s="7"/>
      <c r="AH52" s="7"/>
      <c r="AI52" s="7"/>
      <c r="AJ52" s="7"/>
      <c r="AK52" s="7"/>
      <c r="AL52" s="7"/>
      <c r="AM52" s="7"/>
      <c r="AN52" s="7"/>
      <c r="AO52" s="7"/>
      <c r="AP52" s="7"/>
      <c r="AQ52" s="7"/>
    </row>
    <row r="53" spans="1:196" s="1" customFormat="1" ht="38.25" customHeight="1" x14ac:dyDescent="0.3">
      <c r="A53" s="156">
        <v>3</v>
      </c>
      <c r="B53" s="49" t="s">
        <v>6</v>
      </c>
      <c r="C53" s="49" t="s">
        <v>106</v>
      </c>
      <c r="D53" s="49"/>
      <c r="E53" s="195" t="s">
        <v>91</v>
      </c>
      <c r="F53" s="18">
        <f>SUM(F54:F63,F65:F72)</f>
        <v>37415.099999999991</v>
      </c>
      <c r="G53" s="12">
        <f>SUM(G54:G63,G65:G72)</f>
        <v>29426.599999999995</v>
      </c>
      <c r="H53" s="12">
        <f>SUM(H54:H63,H65:H72)</f>
        <v>25515.4</v>
      </c>
      <c r="I53" s="21">
        <f t="shared" ref="I53:I62" si="47">H53/$H$6</f>
        <v>5.301346103182128E-2</v>
      </c>
      <c r="J53" s="12">
        <f t="shared" ref="J53:J62" si="48">H53-G53</f>
        <v>-3911.1999999999935</v>
      </c>
      <c r="K53" s="157">
        <f t="shared" si="13"/>
        <v>0.86708624169968684</v>
      </c>
      <c r="L53" s="152">
        <f>SUM(L54:L63,L65:L72)</f>
        <v>329.8</v>
      </c>
      <c r="M53" s="12">
        <f>SUM(M54:M63,M65:M72)</f>
        <v>399.9</v>
      </c>
      <c r="N53" s="12">
        <f>SUM(N54:N63,N65:N72)</f>
        <v>326.59999999999997</v>
      </c>
      <c r="O53" s="12">
        <f>SUM(O54:O63,O65:O72)</f>
        <v>63.3</v>
      </c>
      <c r="P53" s="12">
        <f>O53-N53</f>
        <v>-263.29999999999995</v>
      </c>
      <c r="Q53" s="230">
        <f t="shared" si="3"/>
        <v>0.19381506429883652</v>
      </c>
      <c r="R53" s="228">
        <f>SUM(R54:R63,R65:R72)</f>
        <v>37744.899999999994</v>
      </c>
      <c r="S53" s="12">
        <f>SUM(S54:S63,S65:S72)</f>
        <v>37815</v>
      </c>
      <c r="T53" s="12">
        <f>SUM(T54:T63,T65:T72)</f>
        <v>29753.200000000001</v>
      </c>
      <c r="U53" s="12">
        <f t="shared" si="14"/>
        <v>25578.7</v>
      </c>
      <c r="V53" s="12">
        <f t="shared" ref="V53:V62" si="49">U53-T53</f>
        <v>-4174.5</v>
      </c>
      <c r="W53" s="157">
        <f t="shared" si="8"/>
        <v>0.85969576381700119</v>
      </c>
      <c r="X53" s="7"/>
      <c r="Y53" s="7"/>
      <c r="Z53" s="7"/>
      <c r="AA53" s="7"/>
      <c r="AB53" s="7"/>
      <c r="AC53" s="7"/>
      <c r="AD53" s="7"/>
      <c r="AE53" s="7"/>
      <c r="AF53" s="7"/>
      <c r="AG53" s="7"/>
      <c r="AH53" s="7"/>
      <c r="AI53" s="7"/>
      <c r="AJ53" s="7"/>
      <c r="AK53" s="7"/>
      <c r="AL53" s="7"/>
      <c r="AM53" s="7"/>
      <c r="AN53" s="7"/>
      <c r="AO53" s="7"/>
      <c r="AP53" s="7"/>
      <c r="AQ53" s="7"/>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row>
    <row r="54" spans="1:196" s="1" customFormat="1" ht="33" customHeight="1" x14ac:dyDescent="0.25">
      <c r="A54" s="158"/>
      <c r="B54" s="53" t="s">
        <v>112</v>
      </c>
      <c r="C54" s="53" t="s">
        <v>113</v>
      </c>
      <c r="D54" s="75" t="s">
        <v>89</v>
      </c>
      <c r="E54" s="191" t="s">
        <v>118</v>
      </c>
      <c r="F54" s="26">
        <v>224</v>
      </c>
      <c r="G54" s="27">
        <v>154</v>
      </c>
      <c r="H54" s="27">
        <v>46.7</v>
      </c>
      <c r="I54" s="38">
        <f t="shared" si="47"/>
        <v>9.7028799477415741E-5</v>
      </c>
      <c r="J54" s="13">
        <f t="shared" si="48"/>
        <v>-107.3</v>
      </c>
      <c r="K54" s="159">
        <f t="shared" si="13"/>
        <v>0.30324675324675326</v>
      </c>
      <c r="L54" s="214"/>
      <c r="M54" s="13"/>
      <c r="N54" s="13"/>
      <c r="O54" s="27"/>
      <c r="P54" s="12">
        <f>O54-N54</f>
        <v>0</v>
      </c>
      <c r="Q54" s="231" t="str">
        <f t="shared" si="3"/>
        <v/>
      </c>
      <c r="R54" s="235">
        <f t="shared" ref="R54:R62" si="50">SUM(F54,L54)</f>
        <v>224</v>
      </c>
      <c r="S54" s="13">
        <f t="shared" ref="S54:T54" si="51">SUM(F54,M54)</f>
        <v>224</v>
      </c>
      <c r="T54" s="13">
        <f t="shared" si="51"/>
        <v>154</v>
      </c>
      <c r="U54" s="13">
        <f t="shared" si="14"/>
        <v>46.7</v>
      </c>
      <c r="V54" s="13">
        <f t="shared" si="49"/>
        <v>-107.3</v>
      </c>
      <c r="W54" s="159">
        <f t="shared" si="8"/>
        <v>0.30324675324675326</v>
      </c>
      <c r="X54" s="7"/>
      <c r="Y54" s="7"/>
      <c r="Z54" s="79"/>
      <c r="AA54" s="7"/>
      <c r="AB54" s="7"/>
      <c r="AC54" s="7"/>
      <c r="AD54" s="7"/>
      <c r="AE54" s="7"/>
      <c r="AF54" s="7"/>
      <c r="AG54" s="7"/>
      <c r="AH54" s="7"/>
      <c r="AI54" s="7"/>
      <c r="AJ54" s="7"/>
      <c r="AK54" s="7"/>
      <c r="AL54" s="7"/>
      <c r="AM54" s="7"/>
      <c r="AN54" s="7"/>
      <c r="AO54" s="7"/>
      <c r="AP54" s="7"/>
      <c r="AQ54" s="7"/>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row>
    <row r="55" spans="1:196" s="1" customFormat="1" ht="32.25" customHeight="1" x14ac:dyDescent="0.25">
      <c r="A55" s="158"/>
      <c r="B55" s="53" t="s">
        <v>116</v>
      </c>
      <c r="C55" s="53" t="s">
        <v>119</v>
      </c>
      <c r="D55" s="75" t="s">
        <v>90</v>
      </c>
      <c r="E55" s="191" t="s">
        <v>115</v>
      </c>
      <c r="F55" s="26">
        <v>38.4</v>
      </c>
      <c r="G55" s="27">
        <v>29.4</v>
      </c>
      <c r="H55" s="27">
        <v>19.8</v>
      </c>
      <c r="I55" s="37">
        <f t="shared" si="47"/>
        <v>4.1138548814835799E-5</v>
      </c>
      <c r="J55" s="13">
        <f t="shared" si="48"/>
        <v>-9.5999999999999979</v>
      </c>
      <c r="K55" s="159">
        <f t="shared" si="13"/>
        <v>0.67346938775510212</v>
      </c>
      <c r="L55" s="214"/>
      <c r="M55" s="13"/>
      <c r="N55" s="13"/>
      <c r="O55" s="27"/>
      <c r="P55" s="12">
        <f>O55-N55</f>
        <v>0</v>
      </c>
      <c r="Q55" s="231" t="str">
        <f t="shared" si="3"/>
        <v/>
      </c>
      <c r="R55" s="235">
        <f t="shared" si="50"/>
        <v>38.4</v>
      </c>
      <c r="S55" s="13">
        <f t="shared" ref="S55:T62" si="52">SUM(F55,M55)</f>
        <v>38.4</v>
      </c>
      <c r="T55" s="13">
        <f t="shared" si="52"/>
        <v>29.4</v>
      </c>
      <c r="U55" s="13">
        <f t="shared" si="14"/>
        <v>19.8</v>
      </c>
      <c r="V55" s="13">
        <f t="shared" si="49"/>
        <v>-9.5999999999999979</v>
      </c>
      <c r="W55" s="159">
        <f t="shared" si="8"/>
        <v>0.67346938775510212</v>
      </c>
      <c r="X55" s="7"/>
      <c r="Y55" s="7"/>
      <c r="Z55" s="79"/>
      <c r="AA55" s="7"/>
      <c r="AB55" s="7"/>
      <c r="AC55" s="7"/>
      <c r="AD55" s="7"/>
      <c r="AE55" s="7"/>
      <c r="AF55" s="7"/>
      <c r="AG55" s="7"/>
      <c r="AH55" s="7"/>
      <c r="AI55" s="7"/>
      <c r="AJ55" s="7"/>
      <c r="AK55" s="7"/>
      <c r="AL55" s="7"/>
      <c r="AM55" s="7"/>
      <c r="AN55" s="7"/>
      <c r="AO55" s="7"/>
      <c r="AP55" s="7"/>
      <c r="AQ55" s="7"/>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row>
    <row r="56" spans="1:196" s="1" customFormat="1" ht="49.5" customHeight="1" x14ac:dyDescent="0.25">
      <c r="A56" s="158"/>
      <c r="B56" s="53" t="s">
        <v>18</v>
      </c>
      <c r="C56" s="53" t="s">
        <v>114</v>
      </c>
      <c r="D56" s="75" t="s">
        <v>90</v>
      </c>
      <c r="E56" s="191" t="s">
        <v>93</v>
      </c>
      <c r="F56" s="26">
        <v>2960.6</v>
      </c>
      <c r="G56" s="27">
        <v>2960.6</v>
      </c>
      <c r="H56" s="133">
        <v>2343.9</v>
      </c>
      <c r="I56" s="17">
        <f t="shared" si="47"/>
        <v>4.8699315437926074E-3</v>
      </c>
      <c r="J56" s="13">
        <f t="shared" si="48"/>
        <v>-616.69999999999982</v>
      </c>
      <c r="K56" s="159">
        <f t="shared" si="13"/>
        <v>0.79169762885901507</v>
      </c>
      <c r="L56" s="214"/>
      <c r="M56" s="13"/>
      <c r="N56" s="13"/>
      <c r="O56" s="27"/>
      <c r="P56" s="12">
        <f>O56-N56</f>
        <v>0</v>
      </c>
      <c r="Q56" s="231" t="str">
        <f t="shared" si="3"/>
        <v/>
      </c>
      <c r="R56" s="235">
        <f t="shared" si="50"/>
        <v>2960.6</v>
      </c>
      <c r="S56" s="13">
        <f t="shared" si="52"/>
        <v>2960.6</v>
      </c>
      <c r="T56" s="13">
        <f t="shared" si="52"/>
        <v>2960.6</v>
      </c>
      <c r="U56" s="13">
        <f t="shared" si="14"/>
        <v>2343.9</v>
      </c>
      <c r="V56" s="13">
        <f t="shared" si="49"/>
        <v>-616.69999999999982</v>
      </c>
      <c r="W56" s="159">
        <f t="shared" si="8"/>
        <v>0.79169762885901507</v>
      </c>
      <c r="X56" s="7"/>
      <c r="Y56" s="7"/>
      <c r="Z56" s="79"/>
      <c r="AA56" s="7"/>
      <c r="AB56" s="7"/>
      <c r="AC56" s="7"/>
      <c r="AD56" s="7"/>
      <c r="AE56" s="7"/>
      <c r="AF56" s="7"/>
      <c r="AG56" s="7"/>
      <c r="AH56" s="7"/>
      <c r="AI56" s="7"/>
      <c r="AJ56" s="7"/>
      <c r="AK56" s="7"/>
      <c r="AL56" s="7"/>
      <c r="AM56" s="7"/>
      <c r="AN56" s="7"/>
      <c r="AO56" s="7"/>
      <c r="AP56" s="7"/>
      <c r="AQ56" s="7"/>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row>
    <row r="57" spans="1:196" s="1" customFormat="1" ht="48.75" customHeight="1" x14ac:dyDescent="0.25">
      <c r="A57" s="158"/>
      <c r="B57" s="53" t="s">
        <v>94</v>
      </c>
      <c r="C57" s="75" t="s">
        <v>298</v>
      </c>
      <c r="D57" s="75" t="s">
        <v>90</v>
      </c>
      <c r="E57" s="191" t="s">
        <v>299</v>
      </c>
      <c r="F57" s="26">
        <v>40</v>
      </c>
      <c r="G57" s="27">
        <v>30.1</v>
      </c>
      <c r="H57" s="80">
        <v>8.1999999999999993</v>
      </c>
      <c r="I57" s="37">
        <f t="shared" si="47"/>
        <v>1.7037176781901692E-5</v>
      </c>
      <c r="J57" s="13">
        <f t="shared" si="48"/>
        <v>-21.900000000000002</v>
      </c>
      <c r="K57" s="159">
        <f t="shared" si="13"/>
        <v>0.27242524916943517</v>
      </c>
      <c r="L57" s="214"/>
      <c r="M57" s="13"/>
      <c r="N57" s="13"/>
      <c r="O57" s="27"/>
      <c r="P57" s="12"/>
      <c r="Q57" s="231" t="str">
        <f t="shared" si="3"/>
        <v/>
      </c>
      <c r="R57" s="235">
        <f t="shared" si="50"/>
        <v>40</v>
      </c>
      <c r="S57" s="13">
        <f t="shared" si="52"/>
        <v>40</v>
      </c>
      <c r="T57" s="13">
        <f t="shared" si="52"/>
        <v>30.1</v>
      </c>
      <c r="U57" s="13">
        <f t="shared" si="14"/>
        <v>8.1999999999999993</v>
      </c>
      <c r="V57" s="13">
        <f t="shared" si="49"/>
        <v>-21.900000000000002</v>
      </c>
      <c r="W57" s="159">
        <f t="shared" si="8"/>
        <v>0.27242524916943517</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1" customFormat="1" ht="63.75" customHeight="1" x14ac:dyDescent="0.25">
      <c r="A58" s="158"/>
      <c r="B58" s="53" t="s">
        <v>12</v>
      </c>
      <c r="C58" s="75" t="s">
        <v>96</v>
      </c>
      <c r="D58" s="75" t="s">
        <v>97</v>
      </c>
      <c r="E58" s="193" t="s">
        <v>98</v>
      </c>
      <c r="F58" s="26">
        <v>6836.9</v>
      </c>
      <c r="G58" s="27">
        <v>5180.8</v>
      </c>
      <c r="H58" s="27">
        <v>4959.6000000000004</v>
      </c>
      <c r="I58" s="17">
        <f t="shared" si="47"/>
        <v>1.0304583166770688E-2</v>
      </c>
      <c r="J58" s="13">
        <f t="shared" si="48"/>
        <v>-221.19999999999982</v>
      </c>
      <c r="K58" s="159">
        <f t="shared" si="13"/>
        <v>0.95730389129092031</v>
      </c>
      <c r="L58" s="214">
        <v>42.1</v>
      </c>
      <c r="M58" s="13">
        <v>42.8</v>
      </c>
      <c r="N58" s="13">
        <v>4</v>
      </c>
      <c r="O58" s="27">
        <v>4</v>
      </c>
      <c r="P58" s="13">
        <f>O58-N58</f>
        <v>0</v>
      </c>
      <c r="Q58" s="231">
        <f t="shared" si="3"/>
        <v>1</v>
      </c>
      <c r="R58" s="235">
        <f t="shared" si="50"/>
        <v>6879</v>
      </c>
      <c r="S58" s="13">
        <f t="shared" si="52"/>
        <v>6879.7</v>
      </c>
      <c r="T58" s="13">
        <f t="shared" si="52"/>
        <v>5184.8</v>
      </c>
      <c r="U58" s="13">
        <f t="shared" si="14"/>
        <v>4963.6000000000004</v>
      </c>
      <c r="V58" s="13">
        <f t="shared" si="49"/>
        <v>-221.19999999999982</v>
      </c>
      <c r="W58" s="159">
        <f t="shared" si="8"/>
        <v>0.95733683073599751</v>
      </c>
      <c r="X58" s="7"/>
      <c r="Y58" s="7"/>
      <c r="Z58" s="7"/>
      <c r="AA58" s="7"/>
      <c r="AB58" s="7"/>
      <c r="AC58" s="7"/>
      <c r="AD58" s="7"/>
      <c r="AE58" s="7"/>
      <c r="AF58" s="7"/>
      <c r="AG58" s="7"/>
      <c r="AH58" s="7"/>
      <c r="AI58" s="7"/>
      <c r="AJ58" s="7"/>
      <c r="AK58" s="7"/>
      <c r="AL58" s="7"/>
      <c r="AM58" s="7"/>
      <c r="AN58" s="7"/>
      <c r="AO58" s="7"/>
      <c r="AP58" s="7"/>
      <c r="AQ58" s="7"/>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row>
    <row r="59" spans="1:196" s="1" customFormat="1" ht="33" customHeight="1" x14ac:dyDescent="0.25">
      <c r="A59" s="158"/>
      <c r="B59" s="53" t="s">
        <v>37</v>
      </c>
      <c r="C59" s="53" t="s">
        <v>99</v>
      </c>
      <c r="D59" s="75" t="s">
        <v>95</v>
      </c>
      <c r="E59" s="191" t="s">
        <v>120</v>
      </c>
      <c r="F59" s="26">
        <v>13420.8</v>
      </c>
      <c r="G59" s="27">
        <v>10277.200000000001</v>
      </c>
      <c r="H59" s="27">
        <v>9444.7000000000007</v>
      </c>
      <c r="I59" s="17">
        <f t="shared" si="47"/>
        <v>1.9623295555125236E-2</v>
      </c>
      <c r="J59" s="13">
        <f t="shared" si="48"/>
        <v>-832.5</v>
      </c>
      <c r="K59" s="159">
        <f t="shared" si="13"/>
        <v>0.91899544623049079</v>
      </c>
      <c r="L59" s="214">
        <v>243.2</v>
      </c>
      <c r="M59" s="13">
        <v>272.39999999999998</v>
      </c>
      <c r="N59" s="13">
        <v>250.7</v>
      </c>
      <c r="O59" s="27">
        <v>31.9</v>
      </c>
      <c r="P59" s="13">
        <f>O59-N59</f>
        <v>-218.79999999999998</v>
      </c>
      <c r="Q59" s="231">
        <f t="shared" si="3"/>
        <v>0.1272437175907459</v>
      </c>
      <c r="R59" s="235">
        <f t="shared" si="50"/>
        <v>13664</v>
      </c>
      <c r="S59" s="13">
        <f t="shared" si="52"/>
        <v>13693.199999999999</v>
      </c>
      <c r="T59" s="13">
        <f t="shared" si="52"/>
        <v>10527.900000000001</v>
      </c>
      <c r="U59" s="13">
        <f t="shared" si="14"/>
        <v>9476.6</v>
      </c>
      <c r="V59" s="13">
        <f t="shared" si="49"/>
        <v>-1051.3000000000011</v>
      </c>
      <c r="W59" s="159">
        <f t="shared" si="8"/>
        <v>0.90014152869993058</v>
      </c>
      <c r="X59" s="7"/>
      <c r="Y59" s="7"/>
      <c r="Z59" s="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81" customFormat="1" ht="34.15" hidden="1" customHeight="1" x14ac:dyDescent="0.3">
      <c r="A60" s="160"/>
      <c r="B60" s="58"/>
      <c r="C60" s="58"/>
      <c r="D60" s="76"/>
      <c r="E60" s="196" t="s">
        <v>195</v>
      </c>
      <c r="F60" s="28"/>
      <c r="G60" s="29"/>
      <c r="H60" s="29"/>
      <c r="I60" s="39">
        <f t="shared" si="47"/>
        <v>0</v>
      </c>
      <c r="J60" s="13">
        <f t="shared" si="48"/>
        <v>0</v>
      </c>
      <c r="K60" s="159" t="str">
        <f t="shared" si="13"/>
        <v/>
      </c>
      <c r="L60" s="215"/>
      <c r="M60" s="25"/>
      <c r="N60" s="25"/>
      <c r="O60" s="29"/>
      <c r="P60" s="12">
        <f>O60-N60</f>
        <v>0</v>
      </c>
      <c r="Q60" s="231" t="str">
        <f t="shared" si="3"/>
        <v/>
      </c>
      <c r="R60" s="236">
        <f t="shared" si="50"/>
        <v>0</v>
      </c>
      <c r="S60" s="25">
        <f t="shared" si="52"/>
        <v>0</v>
      </c>
      <c r="T60" s="25">
        <f t="shared" si="52"/>
        <v>0</v>
      </c>
      <c r="U60" s="13">
        <f t="shared" si="14"/>
        <v>0</v>
      </c>
      <c r="V60" s="25">
        <f t="shared" si="49"/>
        <v>0</v>
      </c>
      <c r="W60" s="159" t="str">
        <f t="shared" si="8"/>
        <v/>
      </c>
      <c r="X60" s="59"/>
      <c r="Y60" s="59"/>
      <c r="Z60" s="59"/>
      <c r="AA60" s="59"/>
      <c r="AB60" s="59"/>
      <c r="AC60" s="59"/>
      <c r="AD60" s="59"/>
      <c r="AE60" s="59"/>
      <c r="AF60" s="59"/>
      <c r="AG60" s="59"/>
      <c r="AH60" s="59"/>
      <c r="AI60" s="59"/>
      <c r="AJ60" s="59"/>
      <c r="AK60" s="59"/>
      <c r="AL60" s="59"/>
      <c r="AM60" s="59"/>
      <c r="AN60" s="59"/>
      <c r="AO60" s="59"/>
      <c r="AP60" s="59"/>
      <c r="AQ60" s="59"/>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row>
    <row r="61" spans="1:196" s="1" customFormat="1" ht="33" customHeight="1" x14ac:dyDescent="0.25">
      <c r="A61" s="158"/>
      <c r="B61" s="75" t="s">
        <v>8</v>
      </c>
      <c r="C61" s="75" t="s">
        <v>100</v>
      </c>
      <c r="D61" s="75" t="s">
        <v>92</v>
      </c>
      <c r="E61" s="186" t="s">
        <v>101</v>
      </c>
      <c r="F61" s="26">
        <v>85.8</v>
      </c>
      <c r="G61" s="27">
        <v>72</v>
      </c>
      <c r="H61" s="80">
        <v>31.5</v>
      </c>
      <c r="I61" s="38">
        <f t="shared" si="47"/>
        <v>6.5447691296329668E-5</v>
      </c>
      <c r="J61" s="13">
        <f t="shared" si="48"/>
        <v>-40.5</v>
      </c>
      <c r="K61" s="159">
        <f t="shared" si="13"/>
        <v>0.4375</v>
      </c>
      <c r="L61" s="214"/>
      <c r="M61" s="13"/>
      <c r="N61" s="13"/>
      <c r="O61" s="27"/>
      <c r="P61" s="13">
        <f>O61-N61</f>
        <v>0</v>
      </c>
      <c r="Q61" s="231" t="str">
        <f t="shared" si="3"/>
        <v/>
      </c>
      <c r="R61" s="235">
        <f t="shared" si="50"/>
        <v>85.8</v>
      </c>
      <c r="S61" s="13">
        <f t="shared" si="52"/>
        <v>85.8</v>
      </c>
      <c r="T61" s="13">
        <f t="shared" si="52"/>
        <v>72</v>
      </c>
      <c r="U61" s="13">
        <f t="shared" si="14"/>
        <v>31.5</v>
      </c>
      <c r="V61" s="13">
        <f t="shared" si="49"/>
        <v>-40.5</v>
      </c>
      <c r="W61" s="159">
        <f t="shared" si="8"/>
        <v>0.4375</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1" customFormat="1" ht="31.5" customHeight="1" x14ac:dyDescent="0.25">
      <c r="A62" s="158"/>
      <c r="B62" s="75" t="s">
        <v>9</v>
      </c>
      <c r="C62" s="75" t="s">
        <v>121</v>
      </c>
      <c r="D62" s="75" t="s">
        <v>92</v>
      </c>
      <c r="E62" s="193" t="s">
        <v>316</v>
      </c>
      <c r="F62" s="26">
        <v>5014.7</v>
      </c>
      <c r="G62" s="27">
        <v>3746</v>
      </c>
      <c r="H62" s="27">
        <v>3271.3</v>
      </c>
      <c r="I62" s="17">
        <f t="shared" si="47"/>
        <v>6.7967946837359768E-3</v>
      </c>
      <c r="J62" s="13">
        <f t="shared" si="48"/>
        <v>-474.69999999999982</v>
      </c>
      <c r="K62" s="159">
        <f t="shared" si="13"/>
        <v>0.87327816337426589</v>
      </c>
      <c r="L62" s="214">
        <v>25.5</v>
      </c>
      <c r="M62" s="13">
        <v>25.5</v>
      </c>
      <c r="N62" s="13">
        <v>25.5</v>
      </c>
      <c r="O62" s="27"/>
      <c r="P62" s="13">
        <f>O62-N62</f>
        <v>-25.5</v>
      </c>
      <c r="Q62" s="231">
        <f t="shared" si="3"/>
        <v>0</v>
      </c>
      <c r="R62" s="235">
        <f t="shared" si="50"/>
        <v>5040.2</v>
      </c>
      <c r="S62" s="13">
        <f t="shared" si="52"/>
        <v>5040.2</v>
      </c>
      <c r="T62" s="13">
        <f t="shared" si="52"/>
        <v>3771.5</v>
      </c>
      <c r="U62" s="13">
        <f t="shared" si="14"/>
        <v>3271.3</v>
      </c>
      <c r="V62" s="13">
        <f t="shared" si="49"/>
        <v>-500.19999999999982</v>
      </c>
      <c r="W62" s="159">
        <f t="shared" si="8"/>
        <v>0.86737372398250034</v>
      </c>
      <c r="X62" s="7"/>
      <c r="Y62" s="7"/>
      <c r="Z62" s="7"/>
      <c r="AA62" s="7"/>
      <c r="AB62" s="7"/>
      <c r="AC62" s="7"/>
      <c r="AD62" s="7"/>
      <c r="AE62" s="7"/>
      <c r="AF62" s="7"/>
      <c r="AG62" s="7"/>
      <c r="AH62" s="7"/>
      <c r="AI62" s="7"/>
      <c r="AJ62" s="7"/>
      <c r="AK62" s="7"/>
      <c r="AL62" s="7"/>
      <c r="AM62" s="7"/>
      <c r="AN62" s="7"/>
      <c r="AO62" s="7"/>
      <c r="AP62" s="7"/>
      <c r="AQ62" s="7"/>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row>
    <row r="63" spans="1:196" s="1" customFormat="1" ht="61.5" customHeight="1" x14ac:dyDescent="0.25">
      <c r="A63" s="158"/>
      <c r="B63" s="75" t="s">
        <v>9</v>
      </c>
      <c r="C63" s="75" t="s">
        <v>275</v>
      </c>
      <c r="D63" s="75" t="s">
        <v>92</v>
      </c>
      <c r="E63" s="193" t="s">
        <v>279</v>
      </c>
      <c r="F63" s="26">
        <v>37.5</v>
      </c>
      <c r="G63" s="27">
        <v>27.1</v>
      </c>
      <c r="H63" s="27">
        <v>0.1</v>
      </c>
      <c r="I63" s="38">
        <f t="shared" ref="I63:I64" si="53">H63/$H$6</f>
        <v>2.0777044855977676E-7</v>
      </c>
      <c r="J63" s="13">
        <f t="shared" ref="J63:J64" si="54">H63-G63</f>
        <v>-27</v>
      </c>
      <c r="K63" s="159">
        <f t="shared" si="13"/>
        <v>3.6900369003690036E-3</v>
      </c>
      <c r="L63" s="214"/>
      <c r="M63" s="13"/>
      <c r="N63" s="13"/>
      <c r="O63" s="27"/>
      <c r="P63" s="13">
        <f t="shared" ref="P63:P64" si="55">O63-N63</f>
        <v>0</v>
      </c>
      <c r="Q63" s="231" t="str">
        <f t="shared" si="3"/>
        <v/>
      </c>
      <c r="R63" s="235">
        <f t="shared" ref="R63:R64" si="56">SUM(F63,L63)</f>
        <v>37.5</v>
      </c>
      <c r="S63" s="13">
        <f t="shared" ref="S63:S64" si="57">SUM(F63,M63)</f>
        <v>37.5</v>
      </c>
      <c r="T63" s="13">
        <f t="shared" ref="T63:T64" si="58">SUM(G63,N63)</f>
        <v>27.1</v>
      </c>
      <c r="U63" s="13">
        <f t="shared" si="14"/>
        <v>0.1</v>
      </c>
      <c r="V63" s="13">
        <f t="shared" ref="V63:V64" si="59">U63-T63</f>
        <v>-27</v>
      </c>
      <c r="W63" s="159">
        <f t="shared" si="8"/>
        <v>3.6900369003690036E-3</v>
      </c>
      <c r="X63" s="7"/>
      <c r="Y63" s="7"/>
      <c r="Z63" s="7"/>
      <c r="AA63" s="7"/>
      <c r="AB63" s="7"/>
      <c r="AC63" s="7"/>
      <c r="AD63" s="7"/>
      <c r="AE63" s="7"/>
      <c r="AF63" s="7"/>
      <c r="AG63" s="7"/>
      <c r="AH63" s="7"/>
      <c r="AI63" s="7"/>
      <c r="AJ63" s="7"/>
      <c r="AK63" s="7"/>
      <c r="AL63" s="7"/>
      <c r="AM63" s="7"/>
      <c r="AN63" s="7"/>
      <c r="AO63" s="7"/>
      <c r="AP63" s="7"/>
      <c r="AQ63" s="7"/>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row>
    <row r="64" spans="1:196" s="73" customFormat="1" ht="78" hidden="1" customHeight="1" x14ac:dyDescent="0.3">
      <c r="A64" s="162"/>
      <c r="B64" s="65"/>
      <c r="C64" s="66"/>
      <c r="D64" s="65"/>
      <c r="E64" s="187" t="s">
        <v>307</v>
      </c>
      <c r="F64" s="24"/>
      <c r="G64" s="25"/>
      <c r="H64" s="25"/>
      <c r="I64" s="41">
        <f t="shared" si="53"/>
        <v>0</v>
      </c>
      <c r="J64" s="13">
        <f t="shared" si="54"/>
        <v>0</v>
      </c>
      <c r="K64" s="159" t="str">
        <f t="shared" si="13"/>
        <v/>
      </c>
      <c r="L64" s="217"/>
      <c r="M64" s="31"/>
      <c r="N64" s="31"/>
      <c r="O64" s="31"/>
      <c r="P64" s="46">
        <f t="shared" si="55"/>
        <v>0</v>
      </c>
      <c r="Q64" s="231" t="str">
        <f t="shared" si="3"/>
        <v/>
      </c>
      <c r="R64" s="237">
        <f t="shared" si="56"/>
        <v>0</v>
      </c>
      <c r="S64" s="31">
        <f t="shared" si="57"/>
        <v>0</v>
      </c>
      <c r="T64" s="31">
        <f t="shared" si="58"/>
        <v>0</v>
      </c>
      <c r="U64" s="13">
        <f t="shared" si="14"/>
        <v>0</v>
      </c>
      <c r="V64" s="25">
        <f t="shared" si="59"/>
        <v>0</v>
      </c>
      <c r="W64" s="159" t="str">
        <f t="shared" si="8"/>
        <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2"/>
      <c r="GF64" s="72"/>
      <c r="GG64" s="72"/>
      <c r="GH64" s="72"/>
      <c r="GI64" s="72"/>
      <c r="GJ64" s="72"/>
      <c r="GK64" s="72"/>
      <c r="GL64" s="72"/>
      <c r="GM64" s="72"/>
      <c r="GN64" s="72"/>
    </row>
    <row r="65" spans="1:196" ht="34.9" customHeight="1" x14ac:dyDescent="0.25">
      <c r="A65" s="158"/>
      <c r="B65" s="75" t="s">
        <v>11</v>
      </c>
      <c r="C65" s="75" t="s">
        <v>102</v>
      </c>
      <c r="D65" s="75" t="s">
        <v>92</v>
      </c>
      <c r="E65" s="193" t="s">
        <v>111</v>
      </c>
      <c r="F65" s="20">
        <v>2357.6</v>
      </c>
      <c r="G65" s="13">
        <v>1730.8</v>
      </c>
      <c r="H65" s="46">
        <v>1392.6</v>
      </c>
      <c r="I65" s="17">
        <f>H65/$H$6</f>
        <v>2.8934112666434506E-3</v>
      </c>
      <c r="J65" s="13">
        <f>H65-G65</f>
        <v>-338.20000000000005</v>
      </c>
      <c r="K65" s="159">
        <f t="shared" si="13"/>
        <v>0.80459902935058925</v>
      </c>
      <c r="L65" s="214">
        <v>19</v>
      </c>
      <c r="M65" s="13">
        <v>19</v>
      </c>
      <c r="N65" s="13">
        <v>19</v>
      </c>
      <c r="O65" s="13"/>
      <c r="P65" s="13">
        <f>O65-N65</f>
        <v>-19</v>
      </c>
      <c r="Q65" s="231">
        <f t="shared" si="3"/>
        <v>0</v>
      </c>
      <c r="R65" s="235">
        <f>SUM(F65,L65)</f>
        <v>2376.6</v>
      </c>
      <c r="S65" s="13">
        <f t="shared" ref="S65:T69" si="60">SUM(F65,M65)</f>
        <v>2376.6</v>
      </c>
      <c r="T65" s="13">
        <f t="shared" si="60"/>
        <v>1749.8</v>
      </c>
      <c r="U65" s="13">
        <f t="shared" si="14"/>
        <v>1392.6</v>
      </c>
      <c r="V65" s="13">
        <f>U65-T65</f>
        <v>-357.20000000000005</v>
      </c>
      <c r="W65" s="159">
        <f t="shared" si="8"/>
        <v>0.79586238427248823</v>
      </c>
      <c r="X65" s="7"/>
      <c r="Y65" s="7"/>
      <c r="Z65" s="7"/>
      <c r="AA65" s="7"/>
      <c r="AB65" s="7"/>
      <c r="AC65" s="7"/>
      <c r="AD65" s="7"/>
      <c r="AE65" s="7"/>
      <c r="AF65" s="7"/>
      <c r="AG65" s="7"/>
      <c r="AH65" s="7"/>
      <c r="AI65" s="7"/>
      <c r="AJ65" s="7"/>
      <c r="AK65" s="7"/>
      <c r="AL65" s="7"/>
      <c r="AM65" s="7"/>
      <c r="AN65" s="7"/>
      <c r="AO65" s="7"/>
      <c r="AP65" s="7"/>
      <c r="AQ65" s="7"/>
    </row>
    <row r="66" spans="1:196" ht="21.75" customHeight="1" x14ac:dyDescent="0.25">
      <c r="A66" s="158"/>
      <c r="B66" s="75" t="s">
        <v>10</v>
      </c>
      <c r="C66" s="75" t="s">
        <v>122</v>
      </c>
      <c r="D66" s="75" t="s">
        <v>92</v>
      </c>
      <c r="E66" s="193" t="s">
        <v>105</v>
      </c>
      <c r="F66" s="20">
        <v>1143.8</v>
      </c>
      <c r="G66" s="13">
        <v>844.8</v>
      </c>
      <c r="H66" s="46">
        <v>650.9</v>
      </c>
      <c r="I66" s="17">
        <f>H66/$H$6</f>
        <v>1.3523778496755867E-3</v>
      </c>
      <c r="J66" s="13">
        <f>H66-G66</f>
        <v>-193.89999999999998</v>
      </c>
      <c r="K66" s="159">
        <f t="shared" si="13"/>
        <v>0.77047821969696972</v>
      </c>
      <c r="L66" s="214"/>
      <c r="M66" s="13">
        <v>40.200000000000003</v>
      </c>
      <c r="N66" s="13">
        <v>27.4</v>
      </c>
      <c r="O66" s="13">
        <v>27.4</v>
      </c>
      <c r="P66" s="13">
        <f>O66-N66</f>
        <v>0</v>
      </c>
      <c r="Q66" s="231">
        <f t="shared" si="3"/>
        <v>1</v>
      </c>
      <c r="R66" s="235">
        <f>SUM(F66,L66)</f>
        <v>1143.8</v>
      </c>
      <c r="S66" s="13">
        <f t="shared" si="60"/>
        <v>1184</v>
      </c>
      <c r="T66" s="13">
        <f t="shared" si="60"/>
        <v>872.19999999999993</v>
      </c>
      <c r="U66" s="13">
        <f t="shared" si="14"/>
        <v>678.3</v>
      </c>
      <c r="V66" s="13">
        <f>U66-T66</f>
        <v>-193.89999999999998</v>
      </c>
      <c r="W66" s="159">
        <f t="shared" si="8"/>
        <v>0.7776886035313002</v>
      </c>
      <c r="X66" s="7"/>
      <c r="Y66" s="7"/>
      <c r="Z66" s="7"/>
      <c r="AA66" s="7"/>
      <c r="AB66" s="7"/>
      <c r="AC66" s="7"/>
      <c r="AD66" s="7"/>
      <c r="AE66" s="7"/>
      <c r="AF66" s="7"/>
      <c r="AG66" s="7"/>
      <c r="AH66" s="7"/>
      <c r="AI66" s="7"/>
      <c r="AJ66" s="7"/>
      <c r="AK66" s="7"/>
      <c r="AL66" s="7"/>
      <c r="AM66" s="7"/>
      <c r="AN66" s="7"/>
      <c r="AO66" s="7"/>
      <c r="AP66" s="7"/>
      <c r="AQ66" s="7"/>
    </row>
    <row r="67" spans="1:196" ht="81.75" customHeight="1" x14ac:dyDescent="0.25">
      <c r="A67" s="158"/>
      <c r="B67" s="75"/>
      <c r="C67" s="75" t="s">
        <v>147</v>
      </c>
      <c r="D67" s="75" t="s">
        <v>92</v>
      </c>
      <c r="E67" s="193" t="s">
        <v>148</v>
      </c>
      <c r="F67" s="20">
        <v>529.5</v>
      </c>
      <c r="G67" s="13">
        <v>517.70000000000005</v>
      </c>
      <c r="H67" s="46">
        <v>428.4</v>
      </c>
      <c r="I67" s="17">
        <f>H67/$H$6</f>
        <v>8.9008860163008357E-4</v>
      </c>
      <c r="J67" s="13">
        <f>H67-G67</f>
        <v>-89.300000000000068</v>
      </c>
      <c r="K67" s="159">
        <f t="shared" si="13"/>
        <v>0.82750627776704644</v>
      </c>
      <c r="L67" s="214"/>
      <c r="M67" s="13"/>
      <c r="N67" s="13"/>
      <c r="O67" s="13"/>
      <c r="P67" s="13">
        <f>O67-N67</f>
        <v>0</v>
      </c>
      <c r="Q67" s="231" t="str">
        <f t="shared" si="3"/>
        <v/>
      </c>
      <c r="R67" s="235">
        <f>SUM(F67,L67)</f>
        <v>529.5</v>
      </c>
      <c r="S67" s="13">
        <f t="shared" si="60"/>
        <v>529.5</v>
      </c>
      <c r="T67" s="13">
        <f t="shared" si="60"/>
        <v>517.70000000000005</v>
      </c>
      <c r="U67" s="13">
        <f t="shared" si="14"/>
        <v>428.4</v>
      </c>
      <c r="V67" s="13">
        <f>U67-T67</f>
        <v>-89.300000000000068</v>
      </c>
      <c r="W67" s="159">
        <f t="shared" si="8"/>
        <v>0.82750627776704644</v>
      </c>
      <c r="X67" s="7"/>
      <c r="Y67" s="7"/>
      <c r="Z67" s="7"/>
      <c r="AA67" s="7"/>
      <c r="AB67" s="7"/>
      <c r="AC67" s="7"/>
      <c r="AD67" s="7"/>
      <c r="AE67" s="7"/>
      <c r="AF67" s="7"/>
      <c r="AG67" s="7"/>
      <c r="AH67" s="7"/>
      <c r="AI67" s="7"/>
      <c r="AJ67" s="7"/>
      <c r="AK67" s="7"/>
      <c r="AL67" s="7"/>
      <c r="AM67" s="7"/>
      <c r="AN67" s="7"/>
      <c r="AO67" s="7"/>
      <c r="AP67" s="7"/>
      <c r="AQ67" s="7"/>
    </row>
    <row r="68" spans="1:196" ht="97.5" customHeight="1" x14ac:dyDescent="0.25">
      <c r="A68" s="158"/>
      <c r="B68" s="75" t="s">
        <v>35</v>
      </c>
      <c r="C68" s="75" t="s">
        <v>103</v>
      </c>
      <c r="D68" s="75" t="s">
        <v>95</v>
      </c>
      <c r="E68" s="191" t="s">
        <v>123</v>
      </c>
      <c r="F68" s="20">
        <v>350</v>
      </c>
      <c r="G68" s="13">
        <v>350</v>
      </c>
      <c r="H68" s="13">
        <v>350</v>
      </c>
      <c r="I68" s="17">
        <f>H68/$H$6</f>
        <v>7.2719656995921865E-4</v>
      </c>
      <c r="J68" s="13">
        <f>H68-G68</f>
        <v>0</v>
      </c>
      <c r="K68" s="159">
        <f t="shared" si="13"/>
        <v>1</v>
      </c>
      <c r="L68" s="214"/>
      <c r="M68" s="13"/>
      <c r="N68" s="13"/>
      <c r="O68" s="13"/>
      <c r="P68" s="12">
        <f>O68-N68</f>
        <v>0</v>
      </c>
      <c r="Q68" s="231" t="str">
        <f t="shared" si="3"/>
        <v/>
      </c>
      <c r="R68" s="235">
        <f>SUM(F68,L68)</f>
        <v>350</v>
      </c>
      <c r="S68" s="13">
        <f t="shared" si="60"/>
        <v>350</v>
      </c>
      <c r="T68" s="13">
        <f t="shared" si="60"/>
        <v>350</v>
      </c>
      <c r="U68" s="13">
        <f t="shared" si="14"/>
        <v>350</v>
      </c>
      <c r="V68" s="13">
        <f>U68-T68</f>
        <v>0</v>
      </c>
      <c r="W68" s="159">
        <f t="shared" si="8"/>
        <v>1</v>
      </c>
      <c r="X68" s="7"/>
      <c r="Y68" s="7"/>
      <c r="Z68" s="7"/>
      <c r="AA68" s="7"/>
      <c r="AB68" s="7"/>
      <c r="AC68" s="7"/>
      <c r="AD68" s="7"/>
      <c r="AE68" s="7"/>
      <c r="AF68" s="7"/>
      <c r="AG68" s="7"/>
      <c r="AH68" s="7"/>
      <c r="AI68" s="7"/>
      <c r="AJ68" s="7"/>
      <c r="AK68" s="7"/>
      <c r="AL68" s="7"/>
      <c r="AM68" s="7"/>
      <c r="AN68" s="7"/>
      <c r="AO68" s="7"/>
      <c r="AP68" s="7"/>
      <c r="AQ68" s="7"/>
    </row>
    <row r="69" spans="1:196" ht="49.5" customHeight="1" x14ac:dyDescent="0.25">
      <c r="A69" s="158"/>
      <c r="B69" s="75"/>
      <c r="C69" s="75" t="s">
        <v>150</v>
      </c>
      <c r="D69" s="75" t="s">
        <v>89</v>
      </c>
      <c r="E69" s="191" t="s">
        <v>149</v>
      </c>
      <c r="F69" s="20">
        <v>66.5</v>
      </c>
      <c r="G69" s="13">
        <v>61.3</v>
      </c>
      <c r="H69" s="13"/>
      <c r="I69" s="40">
        <f>H69/$H$6</f>
        <v>0</v>
      </c>
      <c r="J69" s="13">
        <f>H69-G69</f>
        <v>-61.3</v>
      </c>
      <c r="K69" s="159">
        <f t="shared" si="13"/>
        <v>0</v>
      </c>
      <c r="L69" s="214"/>
      <c r="M69" s="13"/>
      <c r="N69" s="13"/>
      <c r="O69" s="13"/>
      <c r="P69" s="12">
        <f>O69-N69</f>
        <v>0</v>
      </c>
      <c r="Q69" s="231" t="str">
        <f t="shared" si="3"/>
        <v/>
      </c>
      <c r="R69" s="235">
        <f>SUM(F69,L69)</f>
        <v>66.5</v>
      </c>
      <c r="S69" s="13">
        <f t="shared" si="60"/>
        <v>66.5</v>
      </c>
      <c r="T69" s="13">
        <f t="shared" si="60"/>
        <v>61.3</v>
      </c>
      <c r="U69" s="13">
        <f t="shared" si="14"/>
        <v>0</v>
      </c>
      <c r="V69" s="13">
        <f>U69-T69</f>
        <v>-61.3</v>
      </c>
      <c r="W69" s="159">
        <f t="shared" si="8"/>
        <v>0</v>
      </c>
      <c r="X69" s="7"/>
      <c r="Y69" s="7"/>
      <c r="Z69" s="7"/>
      <c r="AA69" s="7"/>
      <c r="AB69" s="7"/>
      <c r="AC69" s="7"/>
      <c r="AD69" s="7"/>
      <c r="AE69" s="7"/>
      <c r="AF69" s="7"/>
      <c r="AG69" s="7"/>
      <c r="AH69" s="7"/>
      <c r="AI69" s="7"/>
      <c r="AJ69" s="7"/>
      <c r="AK69" s="7"/>
      <c r="AL69" s="7"/>
      <c r="AM69" s="7"/>
      <c r="AN69" s="7"/>
      <c r="AO69" s="7"/>
      <c r="AP69" s="7"/>
      <c r="AQ69" s="7"/>
    </row>
    <row r="70" spans="1:196" s="62" customFormat="1" ht="204.6" hidden="1" customHeight="1" x14ac:dyDescent="0.3">
      <c r="A70" s="160"/>
      <c r="B70" s="76"/>
      <c r="C70" s="76" t="s">
        <v>282</v>
      </c>
      <c r="D70" s="76" t="s">
        <v>284</v>
      </c>
      <c r="E70" s="197" t="s">
        <v>291</v>
      </c>
      <c r="F70" s="24"/>
      <c r="G70" s="25"/>
      <c r="H70" s="25"/>
      <c r="I70" s="44">
        <f t="shared" ref="I70:I71" si="61">H70/$H$6</f>
        <v>0</v>
      </c>
      <c r="J70" s="25">
        <f t="shared" ref="J70:J71" si="62">H70-G70</f>
        <v>0</v>
      </c>
      <c r="K70" s="159" t="str">
        <f t="shared" si="13"/>
        <v/>
      </c>
      <c r="L70" s="215"/>
      <c r="M70" s="25"/>
      <c r="N70" s="25"/>
      <c r="O70" s="25"/>
      <c r="P70" s="25">
        <f t="shared" ref="P70:P71" si="63">O70-N70</f>
        <v>0</v>
      </c>
      <c r="Q70" s="231" t="str">
        <f t="shared" si="3"/>
        <v/>
      </c>
      <c r="R70" s="236">
        <f t="shared" ref="R70:R71" si="64">SUM(F70,L70)</f>
        <v>0</v>
      </c>
      <c r="S70" s="25">
        <f t="shared" ref="S70:S71" si="65">SUM(F70,M70)</f>
        <v>0</v>
      </c>
      <c r="T70" s="25">
        <f t="shared" ref="T70:T71" si="66">SUM(G70,N70)</f>
        <v>0</v>
      </c>
      <c r="U70" s="13">
        <f t="shared" si="14"/>
        <v>0</v>
      </c>
      <c r="V70" s="25">
        <f t="shared" ref="V70:V71" si="67">U70-T70</f>
        <v>0</v>
      </c>
      <c r="W70" s="159" t="str">
        <f t="shared" si="8"/>
        <v/>
      </c>
      <c r="X70" s="59"/>
      <c r="Y70" s="59"/>
      <c r="Z70" s="59"/>
      <c r="AA70" s="59"/>
      <c r="AB70" s="59"/>
      <c r="AC70" s="59"/>
      <c r="AD70" s="59"/>
      <c r="AE70" s="59"/>
      <c r="AF70" s="59"/>
      <c r="AG70" s="59"/>
      <c r="AH70" s="59"/>
      <c r="AI70" s="59"/>
      <c r="AJ70" s="59"/>
      <c r="AK70" s="59"/>
      <c r="AL70" s="59"/>
      <c r="AM70" s="59"/>
      <c r="AN70" s="59"/>
      <c r="AO70" s="59"/>
      <c r="AP70" s="59"/>
      <c r="AQ70" s="59"/>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1"/>
      <c r="GF70" s="61"/>
      <c r="GG70" s="61"/>
      <c r="GH70" s="61"/>
      <c r="GI70" s="61"/>
      <c r="GJ70" s="61"/>
      <c r="GK70" s="61"/>
      <c r="GL70" s="61"/>
      <c r="GM70" s="61"/>
      <c r="GN70" s="61"/>
    </row>
    <row r="71" spans="1:196" s="62" customFormat="1" ht="283.14999999999998" hidden="1" customHeight="1" x14ac:dyDescent="0.3">
      <c r="A71" s="160"/>
      <c r="B71" s="76"/>
      <c r="C71" s="76" t="s">
        <v>283</v>
      </c>
      <c r="D71" s="76" t="s">
        <v>89</v>
      </c>
      <c r="E71" s="198" t="s">
        <v>292</v>
      </c>
      <c r="F71" s="24"/>
      <c r="G71" s="25"/>
      <c r="H71" s="25"/>
      <c r="I71" s="44">
        <f t="shared" si="61"/>
        <v>0</v>
      </c>
      <c r="J71" s="25">
        <f t="shared" si="62"/>
        <v>0</v>
      </c>
      <c r="K71" s="159" t="str">
        <f t="shared" si="13"/>
        <v/>
      </c>
      <c r="L71" s="215"/>
      <c r="M71" s="25"/>
      <c r="N71" s="25"/>
      <c r="O71" s="25"/>
      <c r="P71" s="25">
        <f t="shared" si="63"/>
        <v>0</v>
      </c>
      <c r="Q71" s="231" t="str">
        <f t="shared" si="3"/>
        <v/>
      </c>
      <c r="R71" s="236">
        <f t="shared" si="64"/>
        <v>0</v>
      </c>
      <c r="S71" s="25">
        <f t="shared" si="65"/>
        <v>0</v>
      </c>
      <c r="T71" s="25">
        <f t="shared" si="66"/>
        <v>0</v>
      </c>
      <c r="U71" s="13">
        <f t="shared" si="14"/>
        <v>0</v>
      </c>
      <c r="V71" s="25">
        <f t="shared" si="67"/>
        <v>0</v>
      </c>
      <c r="W71" s="159" t="str">
        <f t="shared" si="8"/>
        <v/>
      </c>
      <c r="X71" s="59"/>
      <c r="Y71" s="59"/>
      <c r="Z71" s="59"/>
      <c r="AA71" s="59"/>
      <c r="AB71" s="59"/>
      <c r="AC71" s="59"/>
      <c r="AD71" s="59"/>
      <c r="AE71" s="59"/>
      <c r="AF71" s="59"/>
      <c r="AG71" s="59"/>
      <c r="AH71" s="59"/>
      <c r="AI71" s="59"/>
      <c r="AJ71" s="59"/>
      <c r="AK71" s="59"/>
      <c r="AL71" s="59"/>
      <c r="AM71" s="59"/>
      <c r="AN71" s="59"/>
      <c r="AO71" s="59"/>
      <c r="AP71" s="59"/>
      <c r="AQ71" s="59"/>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1"/>
      <c r="GF71" s="61"/>
      <c r="GG71" s="61"/>
      <c r="GH71" s="61"/>
      <c r="GI71" s="61"/>
      <c r="GJ71" s="61"/>
      <c r="GK71" s="61"/>
      <c r="GL71" s="61"/>
      <c r="GM71" s="61"/>
      <c r="GN71" s="61"/>
    </row>
    <row r="72" spans="1:196" s="83" customFormat="1" ht="34.5" customHeight="1" x14ac:dyDescent="0.25">
      <c r="A72" s="158"/>
      <c r="B72" s="53" t="s">
        <v>7</v>
      </c>
      <c r="C72" s="53" t="s">
        <v>124</v>
      </c>
      <c r="D72" s="53" t="s">
        <v>57</v>
      </c>
      <c r="E72" s="191" t="s">
        <v>125</v>
      </c>
      <c r="F72" s="20">
        <v>4309</v>
      </c>
      <c r="G72" s="13">
        <v>3444.8</v>
      </c>
      <c r="H72" s="13">
        <v>2567.6999999999998</v>
      </c>
      <c r="I72" s="17">
        <f>H72/$H$6</f>
        <v>5.3349218076693874E-3</v>
      </c>
      <c r="J72" s="13">
        <f>H72-G72</f>
        <v>-877.10000000000036</v>
      </c>
      <c r="K72" s="159">
        <f t="shared" si="13"/>
        <v>0.7453843474222015</v>
      </c>
      <c r="L72" s="214"/>
      <c r="M72" s="13"/>
      <c r="N72" s="13"/>
      <c r="O72" s="13"/>
      <c r="P72" s="12">
        <f>O72-N72</f>
        <v>0</v>
      </c>
      <c r="Q72" s="231" t="str">
        <f t="shared" si="3"/>
        <v/>
      </c>
      <c r="R72" s="235">
        <f>SUM(F72,L72)</f>
        <v>4309</v>
      </c>
      <c r="S72" s="13">
        <f>SUM(F72,M72)</f>
        <v>4309</v>
      </c>
      <c r="T72" s="13">
        <f>SUM(G72,N72)</f>
        <v>3444.8</v>
      </c>
      <c r="U72" s="13">
        <f t="shared" si="14"/>
        <v>2567.6999999999998</v>
      </c>
      <c r="V72" s="13">
        <f>U72-T72</f>
        <v>-877.10000000000036</v>
      </c>
      <c r="W72" s="159">
        <f t="shared" si="8"/>
        <v>0.7453843474222015</v>
      </c>
      <c r="X72" s="7"/>
      <c r="Y72" s="7"/>
      <c r="Z72" s="7"/>
      <c r="AA72" s="7"/>
      <c r="AB72" s="7"/>
      <c r="AC72" s="7"/>
      <c r="AD72" s="7"/>
      <c r="AE72" s="7"/>
      <c r="AF72" s="7"/>
      <c r="AG72" s="7"/>
      <c r="AH72" s="7"/>
      <c r="AI72" s="7"/>
      <c r="AJ72" s="7"/>
      <c r="AK72" s="7"/>
      <c r="AL72" s="7"/>
      <c r="AM72" s="7"/>
      <c r="AN72" s="7"/>
      <c r="AO72" s="7"/>
      <c r="AP72" s="7"/>
      <c r="AQ72" s="7"/>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82"/>
      <c r="GF72" s="82"/>
      <c r="GG72" s="82"/>
      <c r="GH72" s="82"/>
      <c r="GI72" s="82"/>
      <c r="GJ72" s="82"/>
      <c r="GK72" s="82"/>
      <c r="GL72" s="82"/>
      <c r="GM72" s="82"/>
      <c r="GN72" s="82"/>
    </row>
    <row r="73" spans="1:196" s="78" customFormat="1" ht="32.25" customHeight="1" x14ac:dyDescent="0.3">
      <c r="A73" s="156">
        <v>4</v>
      </c>
      <c r="B73" s="49" t="s">
        <v>14</v>
      </c>
      <c r="C73" s="49" t="s">
        <v>108</v>
      </c>
      <c r="D73" s="49"/>
      <c r="E73" s="192" t="s">
        <v>325</v>
      </c>
      <c r="F73" s="18">
        <f>SUM(F74:F77)</f>
        <v>15145.6</v>
      </c>
      <c r="G73" s="12">
        <f t="shared" ref="G73:H73" si="68">SUM(G74:G77)</f>
        <v>11975.300000000001</v>
      </c>
      <c r="H73" s="12">
        <f t="shared" si="68"/>
        <v>9491.7000000000007</v>
      </c>
      <c r="I73" s="21">
        <f t="shared" si="9"/>
        <v>1.972094766594833E-2</v>
      </c>
      <c r="J73" s="12">
        <f t="shared" si="15"/>
        <v>-2483.6000000000004</v>
      </c>
      <c r="K73" s="157">
        <f t="shared" si="13"/>
        <v>0.79260644827269466</v>
      </c>
      <c r="L73" s="152">
        <f>SUM(L74:L77)</f>
        <v>479</v>
      </c>
      <c r="M73" s="12">
        <f t="shared" ref="M73" si="69">SUM(M74:M77)</f>
        <v>556.1</v>
      </c>
      <c r="N73" s="12">
        <f>SUM(N74:N77)</f>
        <v>354.1</v>
      </c>
      <c r="O73" s="12">
        <f t="shared" ref="O73" si="70">SUM(O74:O77)</f>
        <v>138.80000000000001</v>
      </c>
      <c r="P73" s="12">
        <f t="shared" si="11"/>
        <v>-215.3</v>
      </c>
      <c r="Q73" s="230">
        <f t="shared" ref="Q73:Q137" si="71">IFERROR(100%*(O73/N73),"")</f>
        <v>0.39197966676080204</v>
      </c>
      <c r="R73" s="228">
        <f>SUM(R74:R77)</f>
        <v>15624.6</v>
      </c>
      <c r="S73" s="12">
        <f t="shared" ref="S73:T73" si="72">SUM(S74:S77)</f>
        <v>15701.7</v>
      </c>
      <c r="T73" s="12">
        <f t="shared" si="72"/>
        <v>12329.4</v>
      </c>
      <c r="U73" s="12">
        <f t="shared" si="14"/>
        <v>9630.5</v>
      </c>
      <c r="V73" s="12">
        <f t="shared" si="7"/>
        <v>-2698.8999999999996</v>
      </c>
      <c r="W73" s="157">
        <f t="shared" ref="W73:W106" si="73">IFERROR(100%*(U73/T73),"")</f>
        <v>0.78110045906532355</v>
      </c>
      <c r="X73" s="50"/>
      <c r="Y73" s="50"/>
      <c r="Z73" s="50"/>
      <c r="AA73" s="50"/>
      <c r="AB73" s="50"/>
      <c r="AC73" s="50"/>
      <c r="AD73" s="50"/>
      <c r="AE73" s="50"/>
      <c r="AF73" s="50"/>
      <c r="AG73" s="50"/>
      <c r="AH73" s="50"/>
      <c r="AI73" s="50"/>
      <c r="AJ73" s="50"/>
      <c r="AK73" s="50"/>
      <c r="AL73" s="50"/>
      <c r="AM73" s="50"/>
      <c r="AN73" s="50"/>
      <c r="AO73" s="50"/>
      <c r="AP73" s="50"/>
      <c r="AQ73" s="50"/>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77"/>
      <c r="GF73" s="77"/>
      <c r="GG73" s="77"/>
      <c r="GH73" s="77"/>
      <c r="GI73" s="77"/>
      <c r="GJ73" s="77"/>
      <c r="GK73" s="77"/>
      <c r="GL73" s="77"/>
      <c r="GM73" s="77"/>
      <c r="GN73" s="77"/>
    </row>
    <row r="74" spans="1:196" ht="24.75" customHeight="1" x14ac:dyDescent="0.25">
      <c r="A74" s="158"/>
      <c r="B74" s="53" t="s">
        <v>27</v>
      </c>
      <c r="C74" s="75" t="s">
        <v>134</v>
      </c>
      <c r="D74" s="75" t="s">
        <v>62</v>
      </c>
      <c r="E74" s="186" t="s">
        <v>133</v>
      </c>
      <c r="F74" s="20">
        <v>6201.5</v>
      </c>
      <c r="G74" s="13">
        <v>4916.8999999999996</v>
      </c>
      <c r="H74" s="13">
        <v>4488.6000000000004</v>
      </c>
      <c r="I74" s="17">
        <f t="shared" si="9"/>
        <v>9.3259843540541391E-3</v>
      </c>
      <c r="J74" s="13">
        <f t="shared" si="15"/>
        <v>-428.29999999999927</v>
      </c>
      <c r="K74" s="159">
        <f t="shared" si="13"/>
        <v>0.91289226951941282</v>
      </c>
      <c r="L74" s="214">
        <v>194.2</v>
      </c>
      <c r="M74" s="13">
        <v>250.7</v>
      </c>
      <c r="N74" s="13">
        <v>207</v>
      </c>
      <c r="O74" s="13">
        <v>56.4</v>
      </c>
      <c r="P74" s="13">
        <f t="shared" si="11"/>
        <v>-150.6</v>
      </c>
      <c r="Q74" s="231">
        <f t="shared" si="71"/>
        <v>0.27246376811594203</v>
      </c>
      <c r="R74" s="235">
        <f t="shared" si="4"/>
        <v>6395.7</v>
      </c>
      <c r="S74" s="13">
        <f t="shared" si="5"/>
        <v>6452.2</v>
      </c>
      <c r="T74" s="13">
        <f t="shared" si="6"/>
        <v>5123.8999999999996</v>
      </c>
      <c r="U74" s="13">
        <f t="shared" si="14"/>
        <v>4545</v>
      </c>
      <c r="V74" s="13">
        <f t="shared" si="7"/>
        <v>-578.89999999999964</v>
      </c>
      <c r="W74" s="159">
        <f t="shared" si="73"/>
        <v>0.88701965299869245</v>
      </c>
      <c r="X74" s="7"/>
      <c r="Y74" s="7"/>
      <c r="Z74" s="7"/>
      <c r="AA74" s="7"/>
      <c r="AB74" s="7"/>
      <c r="AC74" s="7"/>
      <c r="AD74" s="7"/>
      <c r="AE74" s="7"/>
      <c r="AF74" s="7"/>
      <c r="AG74" s="7"/>
      <c r="AH74" s="7"/>
      <c r="AI74" s="7"/>
      <c r="AJ74" s="7"/>
      <c r="AK74" s="7"/>
      <c r="AL74" s="7"/>
      <c r="AM74" s="7"/>
      <c r="AN74" s="7"/>
      <c r="AO74" s="7"/>
      <c r="AP74" s="7"/>
      <c r="AQ74" s="7"/>
    </row>
    <row r="75" spans="1:196" ht="53.45" customHeight="1" x14ac:dyDescent="0.25">
      <c r="A75" s="158"/>
      <c r="B75" s="53" t="s">
        <v>32</v>
      </c>
      <c r="C75" s="75" t="s">
        <v>61</v>
      </c>
      <c r="D75" s="75" t="s">
        <v>63</v>
      </c>
      <c r="E75" s="193" t="s">
        <v>135</v>
      </c>
      <c r="F75" s="20">
        <v>3878.5</v>
      </c>
      <c r="G75" s="13">
        <v>3029</v>
      </c>
      <c r="H75" s="13">
        <v>2434.1</v>
      </c>
      <c r="I75" s="17">
        <f t="shared" si="9"/>
        <v>5.0573404883935257E-3</v>
      </c>
      <c r="J75" s="13">
        <f t="shared" si="15"/>
        <v>-594.90000000000009</v>
      </c>
      <c r="K75" s="159">
        <f t="shared" si="13"/>
        <v>0.8035985473753714</v>
      </c>
      <c r="L75" s="214">
        <v>168</v>
      </c>
      <c r="M75" s="13">
        <v>170.4</v>
      </c>
      <c r="N75" s="13">
        <v>29.4</v>
      </c>
      <c r="O75" s="13">
        <v>29.4</v>
      </c>
      <c r="P75" s="13">
        <f t="shared" si="11"/>
        <v>0</v>
      </c>
      <c r="Q75" s="231">
        <f t="shared" si="71"/>
        <v>1</v>
      </c>
      <c r="R75" s="235">
        <f t="shared" si="4"/>
        <v>4046.5</v>
      </c>
      <c r="S75" s="13">
        <f t="shared" si="5"/>
        <v>4048.9</v>
      </c>
      <c r="T75" s="13">
        <f t="shared" si="6"/>
        <v>3058.4</v>
      </c>
      <c r="U75" s="13">
        <f t="shared" si="14"/>
        <v>2463.5</v>
      </c>
      <c r="V75" s="13">
        <f t="shared" si="7"/>
        <v>-594.90000000000009</v>
      </c>
      <c r="W75" s="159">
        <f t="shared" si="73"/>
        <v>0.80548652890400207</v>
      </c>
      <c r="X75" s="7"/>
      <c r="Y75" s="7"/>
      <c r="Z75" s="7"/>
      <c r="AA75" s="7"/>
      <c r="AB75" s="7"/>
      <c r="AC75" s="7"/>
      <c r="AD75" s="7"/>
      <c r="AE75" s="7"/>
      <c r="AF75" s="7"/>
      <c r="AG75" s="7"/>
      <c r="AH75" s="7"/>
      <c r="AI75" s="7"/>
      <c r="AJ75" s="7"/>
      <c r="AK75" s="7"/>
      <c r="AL75" s="7"/>
      <c r="AM75" s="7"/>
      <c r="AN75" s="7"/>
      <c r="AO75" s="7"/>
      <c r="AP75" s="7"/>
      <c r="AQ75" s="7"/>
    </row>
    <row r="76" spans="1:196" ht="31.5" customHeight="1" x14ac:dyDescent="0.25">
      <c r="A76" s="158"/>
      <c r="B76" s="53" t="s">
        <v>28</v>
      </c>
      <c r="C76" s="75" t="s">
        <v>136</v>
      </c>
      <c r="D76" s="75" t="s">
        <v>64</v>
      </c>
      <c r="E76" s="186" t="s">
        <v>137</v>
      </c>
      <c r="F76" s="20">
        <v>3430.5</v>
      </c>
      <c r="G76" s="13">
        <v>2639.3</v>
      </c>
      <c r="H76" s="13">
        <v>2436.8000000000002</v>
      </c>
      <c r="I76" s="17">
        <f t="shared" si="9"/>
        <v>5.0629502905046404E-3</v>
      </c>
      <c r="J76" s="13">
        <f t="shared" si="15"/>
        <v>-202.5</v>
      </c>
      <c r="K76" s="159">
        <f t="shared" ref="K76:K140" si="74">IFERROR(100%*(H76/G76),"")</f>
        <v>0.92327511082483993</v>
      </c>
      <c r="L76" s="214">
        <v>86.8</v>
      </c>
      <c r="M76" s="13">
        <v>105</v>
      </c>
      <c r="N76" s="13">
        <v>87.7</v>
      </c>
      <c r="O76" s="13">
        <v>53</v>
      </c>
      <c r="P76" s="13">
        <f t="shared" si="11"/>
        <v>-34.700000000000003</v>
      </c>
      <c r="Q76" s="231">
        <f t="shared" si="71"/>
        <v>0.60433295324971492</v>
      </c>
      <c r="R76" s="235">
        <f t="shared" si="4"/>
        <v>3517.3</v>
      </c>
      <c r="S76" s="13">
        <f t="shared" si="5"/>
        <v>3535.5</v>
      </c>
      <c r="T76" s="13">
        <f t="shared" si="6"/>
        <v>2727</v>
      </c>
      <c r="U76" s="13">
        <f t="shared" si="14"/>
        <v>2489.8000000000002</v>
      </c>
      <c r="V76" s="13">
        <f t="shared" si="7"/>
        <v>-237.19999999999982</v>
      </c>
      <c r="W76" s="159">
        <f t="shared" si="73"/>
        <v>0.91301796846351313</v>
      </c>
      <c r="X76" s="7"/>
      <c r="Y76" s="7"/>
      <c r="Z76" s="7"/>
      <c r="AA76" s="7"/>
      <c r="AB76" s="7"/>
      <c r="AC76" s="7"/>
      <c r="AD76" s="7"/>
      <c r="AE76" s="7"/>
      <c r="AF76" s="7"/>
      <c r="AG76" s="7"/>
      <c r="AH76" s="7"/>
      <c r="AI76" s="7"/>
      <c r="AJ76" s="7"/>
      <c r="AK76" s="7"/>
      <c r="AL76" s="7"/>
      <c r="AM76" s="7"/>
      <c r="AN76" s="7"/>
      <c r="AO76" s="7"/>
      <c r="AP76" s="7"/>
      <c r="AQ76" s="7"/>
    </row>
    <row r="77" spans="1:196" ht="24.75" customHeight="1" thickBot="1" x14ac:dyDescent="0.3">
      <c r="A77" s="158"/>
      <c r="B77" s="53" t="s">
        <v>29</v>
      </c>
      <c r="C77" s="75" t="s">
        <v>138</v>
      </c>
      <c r="D77" s="75" t="s">
        <v>64</v>
      </c>
      <c r="E77" s="191" t="s">
        <v>139</v>
      </c>
      <c r="F77" s="20">
        <v>1635.1</v>
      </c>
      <c r="G77" s="13">
        <v>1390.1</v>
      </c>
      <c r="H77" s="13">
        <v>132.19999999999999</v>
      </c>
      <c r="I77" s="37">
        <f t="shared" si="9"/>
        <v>2.7467253299602481E-4</v>
      </c>
      <c r="J77" s="13">
        <f t="shared" si="15"/>
        <v>-1257.8999999999999</v>
      </c>
      <c r="K77" s="159">
        <f t="shared" si="74"/>
        <v>9.5101071865333425E-2</v>
      </c>
      <c r="L77" s="214">
        <v>30</v>
      </c>
      <c r="M77" s="13">
        <v>30</v>
      </c>
      <c r="N77" s="13">
        <v>30</v>
      </c>
      <c r="O77" s="13"/>
      <c r="P77" s="13">
        <f t="shared" si="11"/>
        <v>-30</v>
      </c>
      <c r="Q77" s="231">
        <f t="shared" si="71"/>
        <v>0</v>
      </c>
      <c r="R77" s="235">
        <f t="shared" si="4"/>
        <v>1665.1</v>
      </c>
      <c r="S77" s="13">
        <f t="shared" si="5"/>
        <v>1665.1</v>
      </c>
      <c r="T77" s="13">
        <f t="shared" si="6"/>
        <v>1420.1</v>
      </c>
      <c r="U77" s="13">
        <f t="shared" si="6"/>
        <v>132.19999999999999</v>
      </c>
      <c r="V77" s="13">
        <f t="shared" si="7"/>
        <v>-1287.8999999999999</v>
      </c>
      <c r="W77" s="159">
        <f t="shared" si="73"/>
        <v>9.3092035772128726E-2</v>
      </c>
      <c r="X77" s="7"/>
      <c r="Y77" s="7"/>
      <c r="Z77" s="7"/>
      <c r="AA77" s="7"/>
      <c r="AB77" s="7"/>
      <c r="AC77" s="7"/>
      <c r="AD77" s="7"/>
      <c r="AE77" s="7"/>
      <c r="AF77" s="7"/>
      <c r="AG77" s="7"/>
      <c r="AH77" s="7"/>
      <c r="AI77" s="7"/>
      <c r="AJ77" s="7"/>
      <c r="AK77" s="7"/>
      <c r="AL77" s="7"/>
      <c r="AM77" s="7"/>
      <c r="AN77" s="7"/>
      <c r="AO77" s="7"/>
      <c r="AP77" s="7"/>
      <c r="AQ77" s="7"/>
    </row>
    <row r="78" spans="1:196" s="85" customFormat="1" ht="31.5" customHeight="1" thickBot="1" x14ac:dyDescent="0.35">
      <c r="A78" s="156">
        <v>5</v>
      </c>
      <c r="B78" s="49" t="s">
        <v>15</v>
      </c>
      <c r="C78" s="49" t="s">
        <v>110</v>
      </c>
      <c r="D78" s="49"/>
      <c r="E78" s="185" t="s">
        <v>324</v>
      </c>
      <c r="F78" s="18">
        <f>SUM(F79:F83)</f>
        <v>5630.7</v>
      </c>
      <c r="G78" s="12">
        <f t="shared" ref="G78:H78" si="75">SUM(G79:G83)</f>
        <v>4536.6000000000004</v>
      </c>
      <c r="H78" s="12">
        <f t="shared" si="75"/>
        <v>2941.0000000000005</v>
      </c>
      <c r="I78" s="21">
        <f t="shared" si="9"/>
        <v>6.1105288921430353E-3</v>
      </c>
      <c r="J78" s="12">
        <f t="shared" si="15"/>
        <v>-1595.6</v>
      </c>
      <c r="K78" s="157">
        <f t="shared" si="74"/>
        <v>0.64828285500154303</v>
      </c>
      <c r="L78" s="152">
        <f>SUM(L79:L83)</f>
        <v>194.7</v>
      </c>
      <c r="M78" s="12">
        <f t="shared" ref="M78" si="76">SUM(M79:M83)</f>
        <v>203</v>
      </c>
      <c r="N78" s="12">
        <f t="shared" ref="N78:O78" si="77">SUM(N79:N83)</f>
        <v>37.9</v>
      </c>
      <c r="O78" s="12">
        <f t="shared" si="77"/>
        <v>7.9</v>
      </c>
      <c r="P78" s="12">
        <f t="shared" si="11"/>
        <v>-30</v>
      </c>
      <c r="Q78" s="230">
        <f t="shared" si="71"/>
        <v>0.20844327176781005</v>
      </c>
      <c r="R78" s="228">
        <f>SUM(R79:R83)</f>
        <v>5825.4</v>
      </c>
      <c r="S78" s="12">
        <f t="shared" ref="S78:T78" si="78">SUM(S79:S83)</f>
        <v>5833.7</v>
      </c>
      <c r="T78" s="12">
        <f t="shared" si="78"/>
        <v>4574.5</v>
      </c>
      <c r="U78" s="12">
        <f t="shared" si="6"/>
        <v>2948.9000000000005</v>
      </c>
      <c r="V78" s="12">
        <f t="shared" si="7"/>
        <v>-1625.5999999999995</v>
      </c>
      <c r="W78" s="157">
        <f t="shared" si="73"/>
        <v>0.64463875833424433</v>
      </c>
      <c r="X78" s="7"/>
      <c r="Y78" s="7"/>
      <c r="Z78" s="7"/>
      <c r="AA78" s="7"/>
      <c r="AB78" s="7"/>
      <c r="AC78" s="7"/>
      <c r="AD78" s="7"/>
      <c r="AE78" s="7"/>
      <c r="AF78" s="7"/>
      <c r="AG78" s="7"/>
      <c r="AH78" s="7"/>
      <c r="AI78" s="7"/>
      <c r="AJ78" s="7"/>
      <c r="AK78" s="7"/>
      <c r="AL78" s="7"/>
      <c r="AM78" s="7"/>
      <c r="AN78" s="7"/>
      <c r="AO78" s="7"/>
      <c r="AP78" s="7"/>
      <c r="AQ78" s="7"/>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84"/>
      <c r="GF78" s="84"/>
      <c r="GG78" s="84"/>
      <c r="GH78" s="84"/>
      <c r="GI78" s="84"/>
      <c r="GJ78" s="84"/>
      <c r="GK78" s="84"/>
      <c r="GL78" s="84"/>
      <c r="GM78" s="84"/>
      <c r="GN78" s="84"/>
    </row>
    <row r="79" spans="1:196" ht="33.6" customHeight="1" x14ac:dyDescent="0.25">
      <c r="A79" s="158"/>
      <c r="B79" s="53" t="s">
        <v>31</v>
      </c>
      <c r="C79" s="75" t="s">
        <v>65</v>
      </c>
      <c r="D79" s="75" t="s">
        <v>66</v>
      </c>
      <c r="E79" s="186" t="s">
        <v>67</v>
      </c>
      <c r="F79" s="20">
        <v>1398.8</v>
      </c>
      <c r="G79" s="13">
        <v>1260.2</v>
      </c>
      <c r="H79" s="13">
        <v>577.5</v>
      </c>
      <c r="I79" s="17">
        <f t="shared" si="9"/>
        <v>1.1998743404327107E-3</v>
      </c>
      <c r="J79" s="13">
        <f t="shared" si="15"/>
        <v>-682.7</v>
      </c>
      <c r="K79" s="159">
        <f t="shared" si="74"/>
        <v>0.45826059355657828</v>
      </c>
      <c r="L79" s="214">
        <v>30</v>
      </c>
      <c r="M79" s="13">
        <v>30</v>
      </c>
      <c r="N79" s="13">
        <v>30</v>
      </c>
      <c r="O79" s="13"/>
      <c r="P79" s="13">
        <f t="shared" si="11"/>
        <v>-30</v>
      </c>
      <c r="Q79" s="231">
        <f t="shared" si="71"/>
        <v>0</v>
      </c>
      <c r="R79" s="235">
        <f t="shared" si="4"/>
        <v>1428.8</v>
      </c>
      <c r="S79" s="13">
        <f t="shared" si="5"/>
        <v>1428.8</v>
      </c>
      <c r="T79" s="13">
        <f t="shared" si="6"/>
        <v>1290.2</v>
      </c>
      <c r="U79" s="13">
        <f t="shared" si="6"/>
        <v>577.5</v>
      </c>
      <c r="V79" s="13">
        <f t="shared" si="7"/>
        <v>-712.7</v>
      </c>
      <c r="W79" s="159">
        <f t="shared" si="73"/>
        <v>0.44760502247713529</v>
      </c>
      <c r="X79" s="7"/>
      <c r="Y79" s="7"/>
      <c r="Z79" s="7"/>
      <c r="AA79" s="7"/>
      <c r="AB79" s="7"/>
      <c r="AC79" s="7"/>
      <c r="AD79" s="7"/>
      <c r="AE79" s="7"/>
      <c r="AF79" s="7"/>
      <c r="AG79" s="7"/>
      <c r="AH79" s="7"/>
      <c r="AI79" s="7"/>
      <c r="AJ79" s="7"/>
      <c r="AK79" s="7"/>
      <c r="AL79" s="7"/>
      <c r="AM79" s="7"/>
      <c r="AN79" s="7"/>
      <c r="AO79" s="7"/>
      <c r="AP79" s="7"/>
      <c r="AQ79" s="7"/>
    </row>
    <row r="80" spans="1:196" ht="36" customHeight="1" x14ac:dyDescent="0.25">
      <c r="A80" s="158"/>
      <c r="B80" s="53" t="s">
        <v>31</v>
      </c>
      <c r="C80" s="75" t="s">
        <v>68</v>
      </c>
      <c r="D80" s="75" t="s">
        <v>66</v>
      </c>
      <c r="E80" s="186" t="s">
        <v>69</v>
      </c>
      <c r="F80" s="20">
        <v>329.7</v>
      </c>
      <c r="G80" s="13">
        <v>277.10000000000002</v>
      </c>
      <c r="H80" s="13">
        <v>36.299999999999997</v>
      </c>
      <c r="I80" s="38">
        <f t="shared" si="9"/>
        <v>7.542067282719895E-5</v>
      </c>
      <c r="J80" s="13">
        <f t="shared" si="15"/>
        <v>-240.8</v>
      </c>
      <c r="K80" s="159">
        <f t="shared" si="74"/>
        <v>0.13099963911945145</v>
      </c>
      <c r="L80" s="214"/>
      <c r="M80" s="13"/>
      <c r="N80" s="13"/>
      <c r="O80" s="13"/>
      <c r="P80" s="13">
        <f t="shared" si="11"/>
        <v>0</v>
      </c>
      <c r="Q80" s="231" t="str">
        <f t="shared" si="71"/>
        <v/>
      </c>
      <c r="R80" s="235">
        <f t="shared" si="4"/>
        <v>329.7</v>
      </c>
      <c r="S80" s="13">
        <f t="shared" si="5"/>
        <v>329.7</v>
      </c>
      <c r="T80" s="13">
        <f t="shared" si="6"/>
        <v>277.10000000000002</v>
      </c>
      <c r="U80" s="13">
        <f t="shared" si="6"/>
        <v>36.299999999999997</v>
      </c>
      <c r="V80" s="13">
        <f t="shared" si="7"/>
        <v>-240.8</v>
      </c>
      <c r="W80" s="159">
        <f t="shared" si="73"/>
        <v>0.13099963911945145</v>
      </c>
      <c r="X80" s="7"/>
      <c r="Y80" s="7"/>
      <c r="Z80" s="7"/>
      <c r="AA80" s="7"/>
      <c r="AB80" s="7"/>
      <c r="AC80" s="7"/>
      <c r="AD80" s="7"/>
      <c r="AE80" s="7"/>
      <c r="AF80" s="7"/>
      <c r="AG80" s="7"/>
      <c r="AH80" s="7"/>
      <c r="AI80" s="7"/>
      <c r="AJ80" s="7"/>
      <c r="AK80" s="7"/>
      <c r="AL80" s="7"/>
      <c r="AM80" s="7"/>
      <c r="AN80" s="7"/>
      <c r="AO80" s="7"/>
      <c r="AP80" s="7"/>
      <c r="AQ80" s="7"/>
    </row>
    <row r="81" spans="1:196" s="87" customFormat="1" ht="39" customHeight="1" x14ac:dyDescent="0.25">
      <c r="A81" s="158"/>
      <c r="B81" s="53" t="s">
        <v>21</v>
      </c>
      <c r="C81" s="75" t="s">
        <v>70</v>
      </c>
      <c r="D81" s="75" t="s">
        <v>66</v>
      </c>
      <c r="E81" s="193" t="s">
        <v>71</v>
      </c>
      <c r="F81" s="20">
        <v>3661</v>
      </c>
      <c r="G81" s="13">
        <v>2793.8</v>
      </c>
      <c r="H81" s="13">
        <v>2146.3000000000002</v>
      </c>
      <c r="I81" s="17">
        <f t="shared" si="9"/>
        <v>4.459377137438489E-3</v>
      </c>
      <c r="J81" s="13">
        <f t="shared" si="15"/>
        <v>-647.5</v>
      </c>
      <c r="K81" s="159">
        <f t="shared" si="74"/>
        <v>0.76823681007946165</v>
      </c>
      <c r="L81" s="214">
        <v>164.7</v>
      </c>
      <c r="M81" s="13">
        <v>173</v>
      </c>
      <c r="N81" s="13">
        <v>7.9</v>
      </c>
      <c r="O81" s="120">
        <v>7.9</v>
      </c>
      <c r="P81" s="13">
        <f t="shared" si="11"/>
        <v>0</v>
      </c>
      <c r="Q81" s="231">
        <f t="shared" si="71"/>
        <v>1</v>
      </c>
      <c r="R81" s="235">
        <f t="shared" si="4"/>
        <v>3825.7</v>
      </c>
      <c r="S81" s="13">
        <f t="shared" si="5"/>
        <v>3834</v>
      </c>
      <c r="T81" s="13">
        <f t="shared" si="6"/>
        <v>2801.7000000000003</v>
      </c>
      <c r="U81" s="13">
        <f t="shared" si="6"/>
        <v>2154.2000000000003</v>
      </c>
      <c r="V81" s="13">
        <f t="shared" si="7"/>
        <v>-647.5</v>
      </c>
      <c r="W81" s="159">
        <f t="shared" si="73"/>
        <v>0.76889031659349683</v>
      </c>
      <c r="X81" s="7"/>
      <c r="Y81" s="7"/>
      <c r="Z81" s="7"/>
      <c r="AA81" s="7"/>
      <c r="AB81" s="7"/>
      <c r="AC81" s="7"/>
      <c r="AD81" s="7"/>
      <c r="AE81" s="7"/>
      <c r="AF81" s="7"/>
      <c r="AG81" s="7"/>
      <c r="AH81" s="7"/>
      <c r="AI81" s="7"/>
      <c r="AJ81" s="7"/>
      <c r="AK81" s="7"/>
      <c r="AL81" s="7"/>
      <c r="AM81" s="7"/>
      <c r="AN81" s="7"/>
      <c r="AO81" s="7"/>
      <c r="AP81" s="7"/>
      <c r="AQ81" s="7"/>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86"/>
      <c r="GF81" s="86"/>
      <c r="GG81" s="86"/>
      <c r="GH81" s="86"/>
      <c r="GI81" s="86"/>
      <c r="GJ81" s="86"/>
      <c r="GK81" s="86"/>
      <c r="GL81" s="86"/>
      <c r="GM81" s="86"/>
      <c r="GN81" s="86"/>
    </row>
    <row r="82" spans="1:196" s="87" customFormat="1" ht="51" hidden="1" customHeight="1" x14ac:dyDescent="0.25">
      <c r="A82" s="158"/>
      <c r="B82" s="53" t="s">
        <v>21</v>
      </c>
      <c r="C82" s="75" t="s">
        <v>252</v>
      </c>
      <c r="D82" s="75" t="s">
        <v>66</v>
      </c>
      <c r="E82" s="193" t="s">
        <v>253</v>
      </c>
      <c r="F82" s="20"/>
      <c r="G82" s="13"/>
      <c r="H82" s="13"/>
      <c r="I82" s="17">
        <f t="shared" ref="I82" si="79">H82/$H$6</f>
        <v>0</v>
      </c>
      <c r="J82" s="13">
        <f t="shared" ref="J82" si="80">H82-G82</f>
        <v>0</v>
      </c>
      <c r="K82" s="159" t="str">
        <f t="shared" si="74"/>
        <v/>
      </c>
      <c r="L82" s="214"/>
      <c r="M82" s="13"/>
      <c r="N82" s="13"/>
      <c r="O82" s="13"/>
      <c r="P82" s="13">
        <f t="shared" ref="P82" si="81">O82-N82</f>
        <v>0</v>
      </c>
      <c r="Q82" s="231" t="str">
        <f t="shared" si="71"/>
        <v/>
      </c>
      <c r="R82" s="235">
        <f t="shared" si="4"/>
        <v>0</v>
      </c>
      <c r="S82" s="13">
        <f t="shared" si="5"/>
        <v>0</v>
      </c>
      <c r="T82" s="13">
        <f t="shared" si="6"/>
        <v>0</v>
      </c>
      <c r="U82" s="13">
        <f t="shared" si="6"/>
        <v>0</v>
      </c>
      <c r="V82" s="13">
        <f t="shared" si="7"/>
        <v>0</v>
      </c>
      <c r="W82" s="159" t="str">
        <f t="shared" si="73"/>
        <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86"/>
      <c r="GF82" s="86"/>
      <c r="GG82" s="86"/>
      <c r="GH82" s="86"/>
      <c r="GI82" s="86"/>
      <c r="GJ82" s="86"/>
      <c r="GK82" s="86"/>
      <c r="GL82" s="86"/>
      <c r="GM82" s="86"/>
      <c r="GN82" s="86"/>
    </row>
    <row r="83" spans="1:196" s="87" customFormat="1" ht="52.9" customHeight="1" thickBot="1" x14ac:dyDescent="0.3">
      <c r="A83" s="158"/>
      <c r="B83" s="53" t="s">
        <v>21</v>
      </c>
      <c r="C83" s="75" t="s">
        <v>187</v>
      </c>
      <c r="D83" s="75" t="s">
        <v>66</v>
      </c>
      <c r="E83" s="193" t="s">
        <v>193</v>
      </c>
      <c r="F83" s="20">
        <v>241.2</v>
      </c>
      <c r="G83" s="13">
        <v>205.5</v>
      </c>
      <c r="H83" s="13">
        <v>180.9</v>
      </c>
      <c r="I83" s="38">
        <f t="shared" si="9"/>
        <v>3.7585674144463614E-4</v>
      </c>
      <c r="J83" s="13">
        <f t="shared" si="15"/>
        <v>-24.599999999999994</v>
      </c>
      <c r="K83" s="159">
        <f t="shared" si="74"/>
        <v>0.88029197080291977</v>
      </c>
      <c r="L83" s="214"/>
      <c r="M83" s="13"/>
      <c r="N83" s="13"/>
      <c r="O83" s="13"/>
      <c r="P83" s="13">
        <f t="shared" si="11"/>
        <v>0</v>
      </c>
      <c r="Q83" s="231" t="str">
        <f t="shared" si="71"/>
        <v/>
      </c>
      <c r="R83" s="235">
        <f t="shared" si="4"/>
        <v>241.2</v>
      </c>
      <c r="S83" s="13">
        <f t="shared" si="5"/>
        <v>241.2</v>
      </c>
      <c r="T83" s="13">
        <f t="shared" si="6"/>
        <v>205.5</v>
      </c>
      <c r="U83" s="13">
        <f t="shared" si="6"/>
        <v>180.9</v>
      </c>
      <c r="V83" s="13">
        <f t="shared" si="7"/>
        <v>-24.599999999999994</v>
      </c>
      <c r="W83" s="159">
        <f t="shared" si="73"/>
        <v>0.88029197080291977</v>
      </c>
      <c r="X83" s="7"/>
      <c r="Y83" s="7"/>
      <c r="Z83" s="7"/>
      <c r="AA83" s="7"/>
      <c r="AB83" s="7"/>
      <c r="AC83" s="7"/>
      <c r="AD83" s="7"/>
      <c r="AE83" s="7"/>
      <c r="AF83" s="7"/>
      <c r="AG83" s="7"/>
      <c r="AH83" s="7"/>
      <c r="AI83" s="7"/>
      <c r="AJ83" s="7"/>
      <c r="AK83" s="7"/>
      <c r="AL83" s="7"/>
      <c r="AM83" s="7"/>
      <c r="AN83" s="7"/>
      <c r="AO83" s="7"/>
      <c r="AP83" s="7"/>
      <c r="AQ83" s="7"/>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86"/>
      <c r="GF83" s="86"/>
      <c r="GG83" s="86"/>
      <c r="GH83" s="86"/>
      <c r="GI83" s="86"/>
      <c r="GJ83" s="86"/>
      <c r="GK83" s="86"/>
      <c r="GL83" s="86"/>
      <c r="GM83" s="86"/>
      <c r="GN83" s="86"/>
    </row>
    <row r="84" spans="1:196" s="85" customFormat="1" ht="78" customHeight="1" thickBot="1" x14ac:dyDescent="0.3">
      <c r="A84" s="156">
        <v>6</v>
      </c>
      <c r="B84" s="49" t="s">
        <v>16</v>
      </c>
      <c r="C84" s="49" t="s">
        <v>140</v>
      </c>
      <c r="D84" s="49" t="s">
        <v>51</v>
      </c>
      <c r="E84" s="199" t="s">
        <v>117</v>
      </c>
      <c r="F84" s="18">
        <v>43457.599999999999</v>
      </c>
      <c r="G84" s="12">
        <v>34114</v>
      </c>
      <c r="H84" s="12">
        <v>31135.8</v>
      </c>
      <c r="I84" s="21">
        <f t="shared" si="9"/>
        <v>6.4690991322674959E-2</v>
      </c>
      <c r="J84" s="12">
        <f t="shared" si="15"/>
        <v>-2978.2000000000007</v>
      </c>
      <c r="K84" s="157">
        <f t="shared" si="74"/>
        <v>0.91269859881573545</v>
      </c>
      <c r="L84" s="152">
        <v>170</v>
      </c>
      <c r="M84" s="12">
        <v>170.7</v>
      </c>
      <c r="N84" s="12">
        <v>170.7</v>
      </c>
      <c r="O84" s="12">
        <v>0.7</v>
      </c>
      <c r="P84" s="12">
        <f t="shared" si="11"/>
        <v>-170</v>
      </c>
      <c r="Q84" s="230">
        <f t="shared" si="71"/>
        <v>4.1007615700058581E-3</v>
      </c>
      <c r="R84" s="228">
        <f t="shared" si="4"/>
        <v>43627.6</v>
      </c>
      <c r="S84" s="12">
        <f t="shared" si="5"/>
        <v>43628.299999999996</v>
      </c>
      <c r="T84" s="12">
        <f t="shared" si="6"/>
        <v>34284.699999999997</v>
      </c>
      <c r="U84" s="12">
        <f t="shared" si="6"/>
        <v>31136.5</v>
      </c>
      <c r="V84" s="12">
        <f t="shared" si="7"/>
        <v>-3148.1999999999971</v>
      </c>
      <c r="W84" s="157">
        <f t="shared" si="73"/>
        <v>0.90817478350401204</v>
      </c>
      <c r="X84" s="7"/>
      <c r="Y84" s="7"/>
      <c r="Z84" s="7"/>
      <c r="AA84" s="7"/>
      <c r="AB84" s="7"/>
      <c r="AC84" s="7"/>
      <c r="AD84" s="7"/>
      <c r="AE84" s="7"/>
      <c r="AF84" s="7"/>
      <c r="AG84" s="7"/>
      <c r="AH84" s="7"/>
      <c r="AI84" s="7"/>
      <c r="AJ84" s="7"/>
      <c r="AK84" s="7"/>
      <c r="AL84" s="7"/>
      <c r="AM84" s="7"/>
      <c r="AN84" s="7"/>
      <c r="AO84" s="7"/>
      <c r="AP84" s="7"/>
      <c r="AQ84" s="7"/>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84"/>
      <c r="GF84" s="84"/>
      <c r="GG84" s="84"/>
      <c r="GH84" s="84"/>
      <c r="GI84" s="84"/>
      <c r="GJ84" s="84"/>
      <c r="GK84" s="84"/>
      <c r="GL84" s="84"/>
      <c r="GM84" s="84"/>
      <c r="GN84" s="84"/>
    </row>
    <row r="85" spans="1:196" s="5" customFormat="1" ht="45.75" customHeight="1" thickBot="1" x14ac:dyDescent="0.3">
      <c r="A85" s="156">
        <v>7</v>
      </c>
      <c r="B85" s="49" t="s">
        <v>16</v>
      </c>
      <c r="C85" s="49" t="s">
        <v>141</v>
      </c>
      <c r="D85" s="49" t="s">
        <v>51</v>
      </c>
      <c r="E85" s="199" t="s">
        <v>228</v>
      </c>
      <c r="F85" s="114">
        <v>51181.599999999999</v>
      </c>
      <c r="G85" s="12">
        <v>40802</v>
      </c>
      <c r="H85" s="139">
        <v>36397.9</v>
      </c>
      <c r="I85" s="21">
        <f t="shared" ref="I85:I149" si="82">H85/$H$6</f>
        <v>7.5624080096338989E-2</v>
      </c>
      <c r="J85" s="12">
        <f t="shared" ref="J85:J146" si="83">H85-G85</f>
        <v>-4404.0999999999985</v>
      </c>
      <c r="K85" s="157">
        <f t="shared" si="74"/>
        <v>0.89206166364393902</v>
      </c>
      <c r="L85" s="152">
        <v>448.1</v>
      </c>
      <c r="M85" s="12">
        <v>3518.4</v>
      </c>
      <c r="N85" s="12">
        <v>3518.4</v>
      </c>
      <c r="O85" s="12">
        <v>3070.3</v>
      </c>
      <c r="P85" s="12">
        <f t="shared" ref="P85:P148" si="84">O85-N85</f>
        <v>-448.09999999999991</v>
      </c>
      <c r="Q85" s="230">
        <f t="shared" si="71"/>
        <v>0.87264097316962264</v>
      </c>
      <c r="R85" s="228">
        <f t="shared" ref="R85:R159" si="85">SUM(F85,L85)</f>
        <v>51629.7</v>
      </c>
      <c r="S85" s="12">
        <f t="shared" ref="S85:U165" si="86">SUM(F85,M85)</f>
        <v>54700</v>
      </c>
      <c r="T85" s="12">
        <f t="shared" ref="T85:U160" si="87">SUM(G85,N85)</f>
        <v>44320.4</v>
      </c>
      <c r="U85" s="12">
        <f t="shared" si="87"/>
        <v>39468.200000000004</v>
      </c>
      <c r="V85" s="12">
        <f t="shared" ref="V85:V160" si="88">U85-T85</f>
        <v>-4852.1999999999971</v>
      </c>
      <c r="W85" s="157">
        <f t="shared" si="73"/>
        <v>0.89051994115576583</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9"/>
      <c r="GF85" s="9"/>
      <c r="GG85" s="9"/>
      <c r="GH85" s="9"/>
      <c r="GI85" s="9"/>
      <c r="GJ85" s="9"/>
      <c r="GK85" s="9"/>
      <c r="GL85" s="9"/>
      <c r="GM85" s="9"/>
      <c r="GN85" s="9"/>
    </row>
    <row r="86" spans="1:196" s="5" customFormat="1" ht="28.5" customHeight="1" thickBot="1" x14ac:dyDescent="0.3">
      <c r="A86" s="156">
        <v>8</v>
      </c>
      <c r="B86" s="49" t="s">
        <v>16</v>
      </c>
      <c r="C86" s="49" t="s">
        <v>50</v>
      </c>
      <c r="D86" s="49" t="s">
        <v>85</v>
      </c>
      <c r="E86" s="199" t="s">
        <v>178</v>
      </c>
      <c r="F86" s="18">
        <v>1905.8</v>
      </c>
      <c r="G86" s="12">
        <v>1655.2</v>
      </c>
      <c r="H86" s="12">
        <v>824.7</v>
      </c>
      <c r="I86" s="21">
        <f t="shared" si="82"/>
        <v>1.7134828892724789E-3</v>
      </c>
      <c r="J86" s="12">
        <f t="shared" si="83"/>
        <v>-830.5</v>
      </c>
      <c r="K86" s="157">
        <f t="shared" si="74"/>
        <v>0.49824794586756888</v>
      </c>
      <c r="L86" s="152"/>
      <c r="M86" s="12">
        <v>886.7</v>
      </c>
      <c r="N86" s="12">
        <v>886.7</v>
      </c>
      <c r="O86" s="12">
        <v>886.7</v>
      </c>
      <c r="P86" s="12">
        <f t="shared" si="84"/>
        <v>0</v>
      </c>
      <c r="Q86" s="230">
        <f t="shared" si="71"/>
        <v>1</v>
      </c>
      <c r="R86" s="228">
        <f t="shared" si="85"/>
        <v>1905.8</v>
      </c>
      <c r="S86" s="12">
        <f t="shared" si="86"/>
        <v>2792.5</v>
      </c>
      <c r="T86" s="12">
        <f t="shared" si="87"/>
        <v>2541.9</v>
      </c>
      <c r="U86" s="12">
        <f t="shared" si="87"/>
        <v>1711.4</v>
      </c>
      <c r="V86" s="12">
        <f t="shared" si="88"/>
        <v>-830.5</v>
      </c>
      <c r="W86" s="157">
        <f t="shared" si="73"/>
        <v>0.67327589598331961</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9"/>
      <c r="GF86" s="9"/>
      <c r="GG86" s="9"/>
      <c r="GH86" s="9"/>
      <c r="GI86" s="9"/>
      <c r="GJ86" s="9"/>
      <c r="GK86" s="9"/>
      <c r="GL86" s="9"/>
      <c r="GM86" s="9"/>
      <c r="GN86" s="9"/>
    </row>
    <row r="87" spans="1:196" s="5" customFormat="1" ht="30" customHeight="1" thickBot="1" x14ac:dyDescent="0.35">
      <c r="A87" s="156">
        <v>9</v>
      </c>
      <c r="B87" s="49" t="s">
        <v>30</v>
      </c>
      <c r="C87" s="49" t="s">
        <v>109</v>
      </c>
      <c r="D87" s="49"/>
      <c r="E87" s="185" t="s">
        <v>75</v>
      </c>
      <c r="F87" s="18">
        <f>SUM(F88:F93,F95:F98)</f>
        <v>65950.2</v>
      </c>
      <c r="G87" s="12">
        <f t="shared" ref="G87" si="89">SUM(G88:G93,G95:G98)</f>
        <v>56972.6</v>
      </c>
      <c r="H87" s="12">
        <f t="shared" ref="H87" si="90">SUM(H88:H93,H95:H98)</f>
        <v>47083</v>
      </c>
      <c r="I87" s="21">
        <f t="shared" si="82"/>
        <v>9.7824560295399682E-2</v>
      </c>
      <c r="J87" s="12">
        <f t="shared" si="83"/>
        <v>-9889.5999999999985</v>
      </c>
      <c r="K87" s="157">
        <f t="shared" si="74"/>
        <v>0.82641480290525626</v>
      </c>
      <c r="L87" s="152">
        <f>SUM(L88:L93,L95:L98)</f>
        <v>1522.9</v>
      </c>
      <c r="M87" s="12">
        <f t="shared" ref="M87:O87" si="91">SUM(M88:M93,M95:M98)</f>
        <v>1522.9</v>
      </c>
      <c r="N87" s="12">
        <f t="shared" si="91"/>
        <v>1301.9000000000001</v>
      </c>
      <c r="O87" s="12">
        <f t="shared" si="91"/>
        <v>0</v>
      </c>
      <c r="P87" s="12">
        <f t="shared" si="84"/>
        <v>-1301.9000000000001</v>
      </c>
      <c r="Q87" s="230">
        <f t="shared" si="71"/>
        <v>0</v>
      </c>
      <c r="R87" s="228">
        <f>SUM(R88:R93,R95:R98)</f>
        <v>67473.100000000006</v>
      </c>
      <c r="S87" s="12">
        <f t="shared" ref="S87" si="92">SUM(S88:S93,S95:S98)</f>
        <v>67473.100000000006</v>
      </c>
      <c r="T87" s="12">
        <f t="shared" ref="T87" si="93">SUM(T88:T93,T95:T98)</f>
        <v>58274.5</v>
      </c>
      <c r="U87" s="12">
        <f t="shared" si="87"/>
        <v>47083</v>
      </c>
      <c r="V87" s="12">
        <f t="shared" si="88"/>
        <v>-11191.5</v>
      </c>
      <c r="W87" s="157">
        <f t="shared" si="73"/>
        <v>0.80795202018035328</v>
      </c>
      <c r="X87" s="7"/>
      <c r="Y87" s="7"/>
      <c r="Z87" s="7"/>
      <c r="AA87" s="7"/>
      <c r="AB87" s="7"/>
      <c r="AC87" s="7"/>
      <c r="AD87" s="7"/>
      <c r="AE87" s="7"/>
      <c r="AF87" s="7"/>
      <c r="AG87" s="7"/>
      <c r="AH87" s="7"/>
      <c r="AI87" s="7"/>
      <c r="AJ87" s="7"/>
      <c r="AK87" s="7"/>
      <c r="AL87" s="7"/>
      <c r="AM87" s="7"/>
      <c r="AN87" s="7"/>
      <c r="AO87" s="7"/>
      <c r="AP87" s="7"/>
      <c r="AQ87" s="7"/>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9"/>
      <c r="GF87" s="9"/>
      <c r="GG87" s="9"/>
      <c r="GH87" s="9"/>
      <c r="GI87" s="9"/>
      <c r="GJ87" s="9"/>
      <c r="GK87" s="9"/>
      <c r="GL87" s="9"/>
      <c r="GM87" s="9"/>
      <c r="GN87" s="9"/>
    </row>
    <row r="88" spans="1:196" ht="31.5" hidden="1" customHeight="1" x14ac:dyDescent="0.25">
      <c r="A88" s="158"/>
      <c r="B88" s="53"/>
      <c r="C88" s="75" t="s">
        <v>156</v>
      </c>
      <c r="D88" s="75" t="s">
        <v>72</v>
      </c>
      <c r="E88" s="193" t="s">
        <v>157</v>
      </c>
      <c r="F88" s="20"/>
      <c r="G88" s="13"/>
      <c r="H88" s="13"/>
      <c r="I88" s="17">
        <f t="shared" si="82"/>
        <v>0</v>
      </c>
      <c r="J88" s="13">
        <f t="shared" ref="J88:J98" si="94">H88-G88</f>
        <v>0</v>
      </c>
      <c r="K88" s="159" t="str">
        <f t="shared" si="74"/>
        <v/>
      </c>
      <c r="L88" s="214"/>
      <c r="M88" s="13"/>
      <c r="N88" s="13"/>
      <c r="O88" s="13"/>
      <c r="P88" s="13">
        <f t="shared" si="84"/>
        <v>0</v>
      </c>
      <c r="Q88" s="231" t="str">
        <f t="shared" si="71"/>
        <v/>
      </c>
      <c r="R88" s="235">
        <f t="shared" si="85"/>
        <v>0</v>
      </c>
      <c r="S88" s="13">
        <f t="shared" si="86"/>
        <v>0</v>
      </c>
      <c r="T88" s="13">
        <f t="shared" si="87"/>
        <v>0</v>
      </c>
      <c r="U88" s="13">
        <f t="shared" si="87"/>
        <v>0</v>
      </c>
      <c r="V88" s="13">
        <f t="shared" si="88"/>
        <v>0</v>
      </c>
      <c r="W88" s="159" t="str">
        <f t="shared" si="73"/>
        <v/>
      </c>
      <c r="X88" s="7"/>
      <c r="Y88" s="79"/>
      <c r="Z88" s="7"/>
      <c r="AA88" s="7"/>
      <c r="AB88" s="7"/>
      <c r="AC88" s="7"/>
      <c r="AD88" s="7"/>
      <c r="AE88" s="7"/>
      <c r="AF88" s="7"/>
      <c r="AG88" s="7"/>
      <c r="AH88" s="7"/>
      <c r="AI88" s="7"/>
      <c r="AJ88" s="7"/>
      <c r="AK88" s="7"/>
      <c r="AL88" s="7"/>
      <c r="AM88" s="7"/>
      <c r="AN88" s="7"/>
      <c r="AO88" s="7"/>
      <c r="AP88" s="7"/>
      <c r="AQ88" s="7"/>
    </row>
    <row r="89" spans="1:196" ht="33.75" hidden="1" customHeight="1" x14ac:dyDescent="0.25">
      <c r="A89" s="158"/>
      <c r="B89" s="53" t="s">
        <v>34</v>
      </c>
      <c r="C89" s="75" t="s">
        <v>152</v>
      </c>
      <c r="D89" s="75" t="s">
        <v>73</v>
      </c>
      <c r="E89" s="193" t="s">
        <v>153</v>
      </c>
      <c r="F89" s="20"/>
      <c r="G89" s="13"/>
      <c r="H89" s="13"/>
      <c r="I89" s="38">
        <f t="shared" si="82"/>
        <v>0</v>
      </c>
      <c r="J89" s="13">
        <f t="shared" si="94"/>
        <v>0</v>
      </c>
      <c r="K89" s="159" t="str">
        <f t="shared" si="74"/>
        <v/>
      </c>
      <c r="L89" s="214"/>
      <c r="M89" s="13"/>
      <c r="N89" s="13"/>
      <c r="O89" s="13"/>
      <c r="P89" s="13">
        <f t="shared" si="84"/>
        <v>0</v>
      </c>
      <c r="Q89" s="231" t="str">
        <f t="shared" si="71"/>
        <v/>
      </c>
      <c r="R89" s="235">
        <f t="shared" si="85"/>
        <v>0</v>
      </c>
      <c r="S89" s="13">
        <f t="shared" si="86"/>
        <v>0</v>
      </c>
      <c r="T89" s="13">
        <f t="shared" si="87"/>
        <v>0</v>
      </c>
      <c r="U89" s="13">
        <f t="shared" si="87"/>
        <v>0</v>
      </c>
      <c r="V89" s="13">
        <f t="shared" si="88"/>
        <v>0</v>
      </c>
      <c r="W89" s="159" t="str">
        <f t="shared" si="73"/>
        <v/>
      </c>
      <c r="X89" s="7"/>
      <c r="Y89" s="7"/>
      <c r="Z89" s="7"/>
      <c r="AA89" s="7"/>
      <c r="AB89" s="7"/>
      <c r="AC89" s="7"/>
      <c r="AD89" s="7"/>
      <c r="AE89" s="7"/>
      <c r="AF89" s="7"/>
      <c r="AG89" s="7"/>
      <c r="AH89" s="7"/>
      <c r="AI89" s="7"/>
      <c r="AJ89" s="7"/>
      <c r="AK89" s="7"/>
      <c r="AL89" s="7"/>
      <c r="AM89" s="7"/>
      <c r="AN89" s="7"/>
      <c r="AO89" s="7"/>
      <c r="AP89" s="7"/>
      <c r="AQ89" s="7"/>
    </row>
    <row r="90" spans="1:196" ht="34.5" hidden="1" customHeight="1" x14ac:dyDescent="0.25">
      <c r="A90" s="158"/>
      <c r="B90" s="53" t="s">
        <v>34</v>
      </c>
      <c r="C90" s="75" t="s">
        <v>154</v>
      </c>
      <c r="D90" s="75" t="s">
        <v>73</v>
      </c>
      <c r="E90" s="193" t="s">
        <v>155</v>
      </c>
      <c r="F90" s="20"/>
      <c r="G90" s="13"/>
      <c r="H90" s="13"/>
      <c r="I90" s="17">
        <f t="shared" si="82"/>
        <v>0</v>
      </c>
      <c r="J90" s="13">
        <f t="shared" si="94"/>
        <v>0</v>
      </c>
      <c r="K90" s="159" t="str">
        <f t="shared" si="74"/>
        <v/>
      </c>
      <c r="L90" s="214"/>
      <c r="M90" s="13"/>
      <c r="N90" s="13"/>
      <c r="O90" s="13"/>
      <c r="P90" s="13">
        <f t="shared" si="84"/>
        <v>0</v>
      </c>
      <c r="Q90" s="231" t="str">
        <f t="shared" si="71"/>
        <v/>
      </c>
      <c r="R90" s="235">
        <f t="shared" si="85"/>
        <v>0</v>
      </c>
      <c r="S90" s="13">
        <f t="shared" si="86"/>
        <v>0</v>
      </c>
      <c r="T90" s="13">
        <f t="shared" si="87"/>
        <v>0</v>
      </c>
      <c r="U90" s="13">
        <f t="shared" si="87"/>
        <v>0</v>
      </c>
      <c r="V90" s="13">
        <f t="shared" si="88"/>
        <v>0</v>
      </c>
      <c r="W90" s="159" t="str">
        <f t="shared" si="73"/>
        <v/>
      </c>
      <c r="X90" s="7"/>
      <c r="Y90" s="7"/>
      <c r="Z90" s="7"/>
      <c r="AA90" s="7"/>
      <c r="AB90" s="7"/>
      <c r="AC90" s="7"/>
      <c r="AD90" s="7"/>
      <c r="AE90" s="7"/>
      <c r="AF90" s="7"/>
      <c r="AG90" s="7"/>
      <c r="AH90" s="7"/>
      <c r="AI90" s="7"/>
      <c r="AJ90" s="7"/>
      <c r="AK90" s="7"/>
      <c r="AL90" s="7"/>
      <c r="AM90" s="7"/>
      <c r="AN90" s="7"/>
      <c r="AO90" s="7"/>
      <c r="AP90" s="7"/>
      <c r="AQ90" s="7"/>
    </row>
    <row r="91" spans="1:196" ht="48.75" hidden="1" customHeight="1" x14ac:dyDescent="0.25">
      <c r="A91" s="158"/>
      <c r="B91" s="53"/>
      <c r="C91" s="75" t="s">
        <v>168</v>
      </c>
      <c r="D91" s="75" t="s">
        <v>73</v>
      </c>
      <c r="E91" s="200" t="s">
        <v>74</v>
      </c>
      <c r="F91" s="20"/>
      <c r="G91" s="13"/>
      <c r="H91" s="13"/>
      <c r="I91" s="38">
        <f t="shared" ref="I91" si="95">H91/$H$6</f>
        <v>0</v>
      </c>
      <c r="J91" s="13">
        <f t="shared" si="94"/>
        <v>0</v>
      </c>
      <c r="K91" s="159" t="str">
        <f t="shared" si="74"/>
        <v/>
      </c>
      <c r="L91" s="214"/>
      <c r="M91" s="13"/>
      <c r="N91" s="13"/>
      <c r="O91" s="13"/>
      <c r="P91" s="13">
        <f t="shared" si="84"/>
        <v>0</v>
      </c>
      <c r="Q91" s="231" t="str">
        <f t="shared" si="71"/>
        <v/>
      </c>
      <c r="R91" s="235">
        <f t="shared" ref="R91" si="96">SUM(F91,L91)</f>
        <v>0</v>
      </c>
      <c r="S91" s="13">
        <f t="shared" ref="S91" si="97">SUM(F91,M91)</f>
        <v>0</v>
      </c>
      <c r="T91" s="13">
        <f t="shared" ref="T91" si="98">SUM(G91,N91)</f>
        <v>0</v>
      </c>
      <c r="U91" s="13">
        <f t="shared" si="87"/>
        <v>0</v>
      </c>
      <c r="V91" s="13">
        <f t="shared" ref="V91" si="99">U91-T91</f>
        <v>0</v>
      </c>
      <c r="W91" s="159" t="str">
        <f t="shared" si="73"/>
        <v/>
      </c>
      <c r="X91" s="7"/>
      <c r="Y91" s="7"/>
      <c r="Z91" s="7"/>
      <c r="AA91" s="7"/>
      <c r="AB91" s="7"/>
      <c r="AC91" s="7"/>
      <c r="AD91" s="7"/>
      <c r="AE91" s="7"/>
      <c r="AF91" s="7"/>
      <c r="AG91" s="7"/>
      <c r="AH91" s="7"/>
      <c r="AI91" s="7"/>
      <c r="AJ91" s="7"/>
      <c r="AK91" s="7"/>
      <c r="AL91" s="7"/>
      <c r="AM91" s="7"/>
      <c r="AN91" s="7"/>
      <c r="AO91" s="7"/>
      <c r="AP91" s="7"/>
      <c r="AQ91" s="7"/>
    </row>
    <row r="92" spans="1:196" ht="65.45" customHeight="1" x14ac:dyDescent="0.25">
      <c r="A92" s="158"/>
      <c r="B92" s="53" t="s">
        <v>34</v>
      </c>
      <c r="C92" s="75" t="s">
        <v>182</v>
      </c>
      <c r="D92" s="75" t="s">
        <v>73</v>
      </c>
      <c r="E92" s="200" t="s">
        <v>183</v>
      </c>
      <c r="F92" s="20">
        <v>17900.099999999999</v>
      </c>
      <c r="G92" s="13">
        <v>13425.1</v>
      </c>
      <c r="H92" s="13">
        <v>13425.1</v>
      </c>
      <c r="I92" s="17">
        <f t="shared" si="82"/>
        <v>2.7893390489598588E-2</v>
      </c>
      <c r="J92" s="13">
        <f t="shared" si="94"/>
        <v>0</v>
      </c>
      <c r="K92" s="159">
        <f t="shared" si="74"/>
        <v>1</v>
      </c>
      <c r="L92" s="214"/>
      <c r="M92" s="13"/>
      <c r="N92" s="13"/>
      <c r="O92" s="13"/>
      <c r="P92" s="13">
        <f t="shared" si="84"/>
        <v>0</v>
      </c>
      <c r="Q92" s="231" t="str">
        <f t="shared" si="71"/>
        <v/>
      </c>
      <c r="R92" s="235">
        <f t="shared" si="85"/>
        <v>17900.099999999999</v>
      </c>
      <c r="S92" s="13">
        <f t="shared" si="86"/>
        <v>17900.099999999999</v>
      </c>
      <c r="T92" s="13">
        <f t="shared" si="87"/>
        <v>13425.1</v>
      </c>
      <c r="U92" s="13">
        <f t="shared" si="87"/>
        <v>13425.1</v>
      </c>
      <c r="V92" s="13">
        <f t="shared" si="88"/>
        <v>0</v>
      </c>
      <c r="W92" s="159">
        <f t="shared" si="73"/>
        <v>1</v>
      </c>
      <c r="X92" s="7"/>
      <c r="Y92" s="7"/>
      <c r="Z92" s="7"/>
      <c r="AA92" s="7"/>
      <c r="AB92" s="7"/>
      <c r="AC92" s="7"/>
      <c r="AD92" s="7"/>
      <c r="AE92" s="7"/>
      <c r="AF92" s="7"/>
      <c r="AG92" s="7"/>
      <c r="AH92" s="7"/>
      <c r="AI92" s="7"/>
      <c r="AJ92" s="7"/>
      <c r="AK92" s="7"/>
      <c r="AL92" s="7"/>
      <c r="AM92" s="7"/>
      <c r="AN92" s="7"/>
      <c r="AO92" s="7"/>
      <c r="AP92" s="7"/>
      <c r="AQ92" s="7"/>
    </row>
    <row r="93" spans="1:196" ht="27" customHeight="1" x14ac:dyDescent="0.25">
      <c r="A93" s="158"/>
      <c r="B93" s="53" t="s">
        <v>17</v>
      </c>
      <c r="C93" s="75" t="s">
        <v>142</v>
      </c>
      <c r="D93" s="75" t="s">
        <v>73</v>
      </c>
      <c r="E93" s="201" t="s">
        <v>143</v>
      </c>
      <c r="F93" s="26">
        <v>48050.1</v>
      </c>
      <c r="G93" s="27">
        <v>43547.5</v>
      </c>
      <c r="H93" s="27">
        <v>33657.9</v>
      </c>
      <c r="I93" s="17">
        <f t="shared" si="82"/>
        <v>6.9931169805801094E-2</v>
      </c>
      <c r="J93" s="13">
        <f t="shared" si="94"/>
        <v>-9889.5999999999985</v>
      </c>
      <c r="K93" s="159">
        <f t="shared" si="74"/>
        <v>0.77290085538779496</v>
      </c>
      <c r="L93" s="214">
        <v>522.9</v>
      </c>
      <c r="M93" s="13">
        <v>522.9</v>
      </c>
      <c r="N93" s="13">
        <v>301.89999999999998</v>
      </c>
      <c r="O93" s="13"/>
      <c r="P93" s="13">
        <f t="shared" si="84"/>
        <v>-301.89999999999998</v>
      </c>
      <c r="Q93" s="231">
        <f t="shared" si="71"/>
        <v>0</v>
      </c>
      <c r="R93" s="235">
        <f t="shared" si="85"/>
        <v>48573</v>
      </c>
      <c r="S93" s="13">
        <f t="shared" si="86"/>
        <v>48573</v>
      </c>
      <c r="T93" s="13">
        <f t="shared" si="87"/>
        <v>43849.4</v>
      </c>
      <c r="U93" s="13">
        <f t="shared" si="87"/>
        <v>33657.9</v>
      </c>
      <c r="V93" s="13">
        <f t="shared" si="88"/>
        <v>-10191.5</v>
      </c>
      <c r="W93" s="159">
        <f t="shared" si="73"/>
        <v>0.76757948797474995</v>
      </c>
      <c r="X93" s="7"/>
      <c r="Y93" s="7"/>
      <c r="Z93" s="7"/>
      <c r="AA93" s="7"/>
      <c r="AB93" s="7"/>
      <c r="AC93" s="7"/>
      <c r="AD93" s="7"/>
      <c r="AE93" s="7"/>
      <c r="AF93" s="7"/>
      <c r="AG93" s="7"/>
      <c r="AH93" s="7"/>
      <c r="AI93" s="7"/>
      <c r="AJ93" s="7"/>
      <c r="AK93" s="7"/>
      <c r="AL93" s="7"/>
      <c r="AM93" s="7"/>
      <c r="AN93" s="7"/>
      <c r="AO93" s="7"/>
      <c r="AP93" s="7"/>
      <c r="AQ93" s="7"/>
    </row>
    <row r="94" spans="1:196" s="62" customFormat="1" ht="69" hidden="1" customHeight="1" x14ac:dyDescent="0.3">
      <c r="A94" s="160"/>
      <c r="B94" s="58"/>
      <c r="C94" s="58"/>
      <c r="D94" s="58"/>
      <c r="E94" s="187" t="s">
        <v>304</v>
      </c>
      <c r="F94" s="24"/>
      <c r="G94" s="25"/>
      <c r="H94" s="25"/>
      <c r="I94" s="39">
        <f t="shared" si="82"/>
        <v>0</v>
      </c>
      <c r="J94" s="25">
        <f t="shared" si="94"/>
        <v>0</v>
      </c>
      <c r="K94" s="159" t="str">
        <f t="shared" si="74"/>
        <v/>
      </c>
      <c r="L94" s="215"/>
      <c r="M94" s="25"/>
      <c r="N94" s="25"/>
      <c r="O94" s="42"/>
      <c r="P94" s="13">
        <f t="shared" si="84"/>
        <v>0</v>
      </c>
      <c r="Q94" s="231" t="str">
        <f t="shared" si="71"/>
        <v/>
      </c>
      <c r="R94" s="236">
        <f t="shared" si="85"/>
        <v>0</v>
      </c>
      <c r="S94" s="25">
        <f t="shared" si="86"/>
        <v>0</v>
      </c>
      <c r="T94" s="25">
        <f t="shared" si="87"/>
        <v>0</v>
      </c>
      <c r="U94" s="13">
        <f t="shared" si="87"/>
        <v>0</v>
      </c>
      <c r="V94" s="13">
        <f t="shared" si="88"/>
        <v>0</v>
      </c>
      <c r="W94" s="159" t="str">
        <f t="shared" si="73"/>
        <v/>
      </c>
      <c r="X94" s="59"/>
      <c r="Y94" s="59"/>
      <c r="Z94" s="59"/>
      <c r="AA94" s="59"/>
      <c r="AB94" s="59"/>
      <c r="AC94" s="59"/>
      <c r="AD94" s="59"/>
      <c r="AE94" s="59"/>
      <c r="AF94" s="59"/>
      <c r="AG94" s="59"/>
      <c r="AH94" s="59"/>
      <c r="AI94" s="59"/>
      <c r="AJ94" s="59"/>
      <c r="AK94" s="59"/>
      <c r="AL94" s="59"/>
      <c r="AM94" s="59"/>
      <c r="AN94" s="59"/>
      <c r="AO94" s="59"/>
      <c r="AP94" s="59"/>
      <c r="AQ94" s="59"/>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1"/>
      <c r="GF94" s="61"/>
      <c r="GG94" s="61"/>
      <c r="GH94" s="61"/>
      <c r="GI94" s="61"/>
      <c r="GJ94" s="61"/>
      <c r="GK94" s="61"/>
      <c r="GL94" s="61"/>
      <c r="GM94" s="61"/>
      <c r="GN94" s="61"/>
    </row>
    <row r="95" spans="1:196" s="62" customFormat="1" ht="135.6" hidden="1" customHeight="1" x14ac:dyDescent="0.3">
      <c r="A95" s="160"/>
      <c r="B95" s="58" t="s">
        <v>17</v>
      </c>
      <c r="C95" s="76" t="s">
        <v>303</v>
      </c>
      <c r="D95" s="76" t="s">
        <v>278</v>
      </c>
      <c r="E95" s="202" t="s">
        <v>306</v>
      </c>
      <c r="F95" s="28"/>
      <c r="G95" s="29"/>
      <c r="H95" s="29"/>
      <c r="I95" s="39">
        <f t="shared" ref="I95:I97" si="100">H95/$H$6</f>
        <v>0</v>
      </c>
      <c r="J95" s="25">
        <f t="shared" si="94"/>
        <v>0</v>
      </c>
      <c r="K95" s="159" t="str">
        <f t="shared" si="74"/>
        <v/>
      </c>
      <c r="L95" s="215"/>
      <c r="M95" s="25"/>
      <c r="N95" s="25"/>
      <c r="O95" s="42"/>
      <c r="P95" s="25">
        <f t="shared" si="84"/>
        <v>0</v>
      </c>
      <c r="Q95" s="231" t="str">
        <f t="shared" si="71"/>
        <v/>
      </c>
      <c r="R95" s="236">
        <f t="shared" si="85"/>
        <v>0</v>
      </c>
      <c r="S95" s="25">
        <f t="shared" si="86"/>
        <v>0</v>
      </c>
      <c r="T95" s="25">
        <f t="shared" si="87"/>
        <v>0</v>
      </c>
      <c r="U95" s="13">
        <f t="shared" si="87"/>
        <v>0</v>
      </c>
      <c r="V95" s="25">
        <f t="shared" si="88"/>
        <v>0</v>
      </c>
      <c r="W95" s="159" t="str">
        <f t="shared" si="73"/>
        <v/>
      </c>
      <c r="X95" s="59"/>
      <c r="Y95" s="59"/>
      <c r="Z95" s="59"/>
      <c r="AA95" s="59"/>
      <c r="AB95" s="59"/>
      <c r="AC95" s="59"/>
      <c r="AD95" s="59"/>
      <c r="AE95" s="59"/>
      <c r="AF95" s="59"/>
      <c r="AG95" s="59"/>
      <c r="AH95" s="59"/>
      <c r="AI95" s="59"/>
      <c r="AJ95" s="59"/>
      <c r="AK95" s="59"/>
      <c r="AL95" s="59"/>
      <c r="AM95" s="59"/>
      <c r="AN95" s="59"/>
      <c r="AO95" s="59"/>
      <c r="AP95" s="59"/>
      <c r="AQ95" s="59"/>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0"/>
      <c r="BZ95" s="60"/>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1"/>
      <c r="GF95" s="61"/>
      <c r="GG95" s="61"/>
      <c r="GH95" s="61"/>
      <c r="GI95" s="61"/>
      <c r="GJ95" s="61"/>
      <c r="GK95" s="61"/>
      <c r="GL95" s="61"/>
      <c r="GM95" s="61"/>
      <c r="GN95" s="61"/>
    </row>
    <row r="96" spans="1:196" ht="36.6" customHeight="1" x14ac:dyDescent="0.25">
      <c r="A96" s="158"/>
      <c r="B96" s="53" t="s">
        <v>17</v>
      </c>
      <c r="C96" s="75" t="s">
        <v>174</v>
      </c>
      <c r="D96" s="75" t="s">
        <v>72</v>
      </c>
      <c r="E96" s="201" t="s">
        <v>175</v>
      </c>
      <c r="F96" s="26"/>
      <c r="G96" s="27"/>
      <c r="H96" s="27"/>
      <c r="I96" s="17">
        <f t="shared" si="100"/>
        <v>0</v>
      </c>
      <c r="J96" s="13">
        <f t="shared" si="94"/>
        <v>0</v>
      </c>
      <c r="K96" s="159" t="str">
        <f t="shared" si="74"/>
        <v/>
      </c>
      <c r="L96" s="214">
        <v>1000</v>
      </c>
      <c r="M96" s="13">
        <v>1000</v>
      </c>
      <c r="N96" s="13">
        <v>1000</v>
      </c>
      <c r="O96" s="13"/>
      <c r="P96" s="13">
        <f t="shared" si="84"/>
        <v>-1000</v>
      </c>
      <c r="Q96" s="231">
        <f t="shared" si="71"/>
        <v>0</v>
      </c>
      <c r="R96" s="235">
        <f t="shared" si="85"/>
        <v>1000</v>
      </c>
      <c r="S96" s="13">
        <f t="shared" si="86"/>
        <v>1000</v>
      </c>
      <c r="T96" s="13">
        <f t="shared" si="87"/>
        <v>1000</v>
      </c>
      <c r="U96" s="13">
        <f t="shared" si="87"/>
        <v>0</v>
      </c>
      <c r="V96" s="13">
        <f t="shared" si="88"/>
        <v>-1000</v>
      </c>
      <c r="W96" s="159">
        <f t="shared" si="73"/>
        <v>0</v>
      </c>
      <c r="X96" s="7"/>
      <c r="Y96" s="7"/>
      <c r="Z96" s="7"/>
      <c r="AA96" s="7"/>
      <c r="AB96" s="7"/>
      <c r="AC96" s="7"/>
      <c r="AD96" s="7"/>
      <c r="AE96" s="7"/>
      <c r="AF96" s="7"/>
      <c r="AG96" s="7"/>
      <c r="AH96" s="7"/>
      <c r="AI96" s="7"/>
      <c r="AJ96" s="7"/>
      <c r="AK96" s="7"/>
      <c r="AL96" s="7"/>
      <c r="AM96" s="7"/>
      <c r="AN96" s="7"/>
      <c r="AO96" s="7"/>
      <c r="AP96" s="7"/>
      <c r="AQ96" s="7"/>
    </row>
    <row r="97" spans="1:196" s="62" customFormat="1" ht="121.15" hidden="1" customHeight="1" x14ac:dyDescent="0.3">
      <c r="A97" s="160"/>
      <c r="B97" s="58" t="s">
        <v>17</v>
      </c>
      <c r="C97" s="76" t="s">
        <v>202</v>
      </c>
      <c r="D97" s="76" t="s">
        <v>72</v>
      </c>
      <c r="E97" s="202" t="s">
        <v>302</v>
      </c>
      <c r="F97" s="28"/>
      <c r="G97" s="29"/>
      <c r="H97" s="29"/>
      <c r="I97" s="39">
        <f t="shared" si="100"/>
        <v>0</v>
      </c>
      <c r="J97" s="25">
        <f t="shared" si="94"/>
        <v>0</v>
      </c>
      <c r="K97" s="159" t="str">
        <f t="shared" si="74"/>
        <v/>
      </c>
      <c r="L97" s="215"/>
      <c r="M97" s="25"/>
      <c r="N97" s="25"/>
      <c r="O97" s="25"/>
      <c r="P97" s="25">
        <f t="shared" si="84"/>
        <v>0</v>
      </c>
      <c r="Q97" s="231" t="str">
        <f t="shared" si="71"/>
        <v/>
      </c>
      <c r="R97" s="236">
        <f t="shared" si="85"/>
        <v>0</v>
      </c>
      <c r="S97" s="25">
        <f t="shared" si="86"/>
        <v>0</v>
      </c>
      <c r="T97" s="25">
        <f t="shared" si="87"/>
        <v>0</v>
      </c>
      <c r="U97" s="13">
        <f t="shared" si="87"/>
        <v>0</v>
      </c>
      <c r="V97" s="47">
        <f t="shared" si="88"/>
        <v>0</v>
      </c>
      <c r="W97" s="159" t="str">
        <f t="shared" si="73"/>
        <v/>
      </c>
      <c r="X97" s="59"/>
      <c r="Y97" s="59"/>
      <c r="Z97" s="59"/>
      <c r="AA97" s="59"/>
      <c r="AB97" s="59"/>
      <c r="AC97" s="59"/>
      <c r="AD97" s="59"/>
      <c r="AE97" s="59"/>
      <c r="AF97" s="59"/>
      <c r="AG97" s="59"/>
      <c r="AH97" s="59"/>
      <c r="AI97" s="59"/>
      <c r="AJ97" s="59"/>
      <c r="AK97" s="59"/>
      <c r="AL97" s="59"/>
      <c r="AM97" s="59"/>
      <c r="AN97" s="59"/>
      <c r="AO97" s="59"/>
      <c r="AP97" s="59"/>
      <c r="AQ97" s="59"/>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c r="BY97" s="60"/>
      <c r="BZ97" s="60"/>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1"/>
      <c r="GF97" s="61"/>
      <c r="GG97" s="61"/>
      <c r="GH97" s="61"/>
      <c r="GI97" s="61"/>
      <c r="GJ97" s="61"/>
      <c r="GK97" s="61"/>
      <c r="GL97" s="61"/>
      <c r="GM97" s="61"/>
      <c r="GN97" s="61"/>
    </row>
    <row r="98" spans="1:196" ht="36.6" hidden="1" customHeight="1" x14ac:dyDescent="0.25">
      <c r="A98" s="158"/>
      <c r="B98" s="53" t="s">
        <v>17</v>
      </c>
      <c r="C98" s="75" t="s">
        <v>276</v>
      </c>
      <c r="D98" s="75" t="s">
        <v>278</v>
      </c>
      <c r="E98" s="201" t="s">
        <v>277</v>
      </c>
      <c r="F98" s="26"/>
      <c r="G98" s="27"/>
      <c r="H98" s="27"/>
      <c r="I98" s="38">
        <f t="shared" ref="I98" si="101">H98/$H$6</f>
        <v>0</v>
      </c>
      <c r="J98" s="13">
        <f t="shared" si="94"/>
        <v>0</v>
      </c>
      <c r="K98" s="159" t="str">
        <f t="shared" si="74"/>
        <v/>
      </c>
      <c r="L98" s="214"/>
      <c r="M98" s="13"/>
      <c r="N98" s="13"/>
      <c r="O98" s="13"/>
      <c r="P98" s="13">
        <f t="shared" ref="P98" si="102">O98-N98</f>
        <v>0</v>
      </c>
      <c r="Q98" s="231" t="str">
        <f t="shared" si="71"/>
        <v/>
      </c>
      <c r="R98" s="235">
        <f t="shared" ref="R98:R99" si="103">SUM(F98,L98)</f>
        <v>0</v>
      </c>
      <c r="S98" s="13">
        <f t="shared" ref="S98:S99" si="104">SUM(F98,M98)</f>
        <v>0</v>
      </c>
      <c r="T98" s="13">
        <f t="shared" ref="T98:T99" si="105">SUM(G98,N98)</f>
        <v>0</v>
      </c>
      <c r="U98" s="13">
        <f t="shared" si="87"/>
        <v>0</v>
      </c>
      <c r="V98" s="13">
        <f t="shared" ref="V98" si="106">U98-T98</f>
        <v>0</v>
      </c>
      <c r="W98" s="159" t="str">
        <f t="shared" si="73"/>
        <v/>
      </c>
      <c r="X98" s="7"/>
      <c r="Y98" s="7"/>
      <c r="Z98" s="7"/>
      <c r="AA98" s="7"/>
      <c r="AB98" s="7"/>
      <c r="AC98" s="7"/>
      <c r="AD98" s="7"/>
      <c r="AE98" s="7"/>
      <c r="AF98" s="7"/>
      <c r="AG98" s="7"/>
      <c r="AH98" s="7"/>
      <c r="AI98" s="7"/>
      <c r="AJ98" s="7"/>
      <c r="AK98" s="7"/>
      <c r="AL98" s="7"/>
      <c r="AM98" s="7"/>
      <c r="AN98" s="7"/>
      <c r="AO98" s="7"/>
      <c r="AP98" s="7"/>
      <c r="AQ98" s="7"/>
    </row>
    <row r="99" spans="1:196" s="5" customFormat="1" ht="27.75" customHeight="1" thickBot="1" x14ac:dyDescent="0.35">
      <c r="A99" s="156">
        <v>10</v>
      </c>
      <c r="B99" s="49" t="s">
        <v>30</v>
      </c>
      <c r="C99" s="49" t="s">
        <v>271</v>
      </c>
      <c r="D99" s="49"/>
      <c r="E99" s="185" t="s">
        <v>272</v>
      </c>
      <c r="F99" s="18">
        <f>F100+F101+F102+F104+F105+F106+F107+F108+F109+F110+F113+F114+F116+F117+F130+F132+F133+F134</f>
        <v>6464.6</v>
      </c>
      <c r="G99" s="12">
        <f t="shared" ref="G99:H99" si="107">G100+G101+G102+G104+G105+G106+G107+G108+G109+G110+G113+G114+G116+G117+G130+G132+G133+G134</f>
        <v>6464.6</v>
      </c>
      <c r="H99" s="12">
        <f t="shared" si="107"/>
        <v>2319.4</v>
      </c>
      <c r="I99" s="21">
        <f t="shared" ref="I99" si="108">H99/$H$6</f>
        <v>4.8190277838954616E-3</v>
      </c>
      <c r="J99" s="12">
        <f t="shared" ref="J99" si="109">H99-G99</f>
        <v>-4145.2000000000007</v>
      </c>
      <c r="K99" s="157">
        <f t="shared" si="74"/>
        <v>0.35878476626550754</v>
      </c>
      <c r="L99" s="137">
        <f>L100+L101+L102+L104+L105+L106+L107+L108+L109+L110+L113+L114+L116+L117+L130+L132+L133+L134</f>
        <v>382</v>
      </c>
      <c r="M99" s="12">
        <f t="shared" ref="M99:O99" si="110">M100+M101+M102+M104+M105+M106+M107+M108+M109+M110+M113+M114+M116+M117+M130+M132+M133+M134</f>
        <v>382</v>
      </c>
      <c r="N99" s="12">
        <f t="shared" si="110"/>
        <v>382</v>
      </c>
      <c r="O99" s="12">
        <f t="shared" si="110"/>
        <v>12</v>
      </c>
      <c r="P99" s="12">
        <f t="shared" ref="P99" si="111">O99-N99</f>
        <v>-370</v>
      </c>
      <c r="Q99" s="231">
        <f t="shared" si="71"/>
        <v>3.1413612565445025E-2</v>
      </c>
      <c r="R99" s="228">
        <f t="shared" si="103"/>
        <v>6846.6</v>
      </c>
      <c r="S99" s="12">
        <f t="shared" si="104"/>
        <v>6846.6</v>
      </c>
      <c r="T99" s="12">
        <f t="shared" si="105"/>
        <v>6846.6</v>
      </c>
      <c r="U99" s="12">
        <f>U100+U101+U102+U104+U105+U106+U107+U108+U109+U110+U113+U114+U116+U117+U130+U132+U133+U134</f>
        <v>2331.4</v>
      </c>
      <c r="V99" s="12">
        <f t="shared" ref="V99" si="112">U99-T99</f>
        <v>-4515.2000000000007</v>
      </c>
      <c r="W99" s="157">
        <f t="shared" si="73"/>
        <v>0.34051938188297842</v>
      </c>
      <c r="X99" s="7"/>
      <c r="Y99" s="7"/>
      <c r="Z99" s="7"/>
      <c r="AA99" s="7"/>
      <c r="AB99" s="7"/>
      <c r="AC99" s="7"/>
      <c r="AD99" s="7"/>
      <c r="AE99" s="7"/>
      <c r="AF99" s="7"/>
      <c r="AG99" s="7"/>
      <c r="AH99" s="7"/>
      <c r="AI99" s="7"/>
      <c r="AJ99" s="7"/>
      <c r="AK99" s="7"/>
      <c r="AL99" s="7"/>
      <c r="AM99" s="7"/>
      <c r="AN99" s="7"/>
      <c r="AO99" s="7"/>
      <c r="AP99" s="7"/>
      <c r="AQ99" s="7"/>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9"/>
      <c r="GF99" s="9"/>
      <c r="GG99" s="9"/>
      <c r="GH99" s="9"/>
      <c r="GI99" s="9"/>
      <c r="GJ99" s="9"/>
      <c r="GK99" s="9"/>
      <c r="GL99" s="9"/>
      <c r="GM99" s="9"/>
      <c r="GN99" s="9"/>
    </row>
    <row r="100" spans="1:196" s="5" customFormat="1" ht="1.5" hidden="1" customHeight="1" thickBot="1" x14ac:dyDescent="0.3">
      <c r="A100" s="158"/>
      <c r="B100" s="88">
        <v>180404</v>
      </c>
      <c r="C100" s="75" t="s">
        <v>203</v>
      </c>
      <c r="D100" s="75" t="s">
        <v>205</v>
      </c>
      <c r="E100" s="193" t="s">
        <v>204</v>
      </c>
      <c r="F100" s="19"/>
      <c r="G100" s="15"/>
      <c r="H100" s="15"/>
      <c r="I100" s="38">
        <f t="shared" si="82"/>
        <v>0</v>
      </c>
      <c r="J100" s="13">
        <f t="shared" si="83"/>
        <v>0</v>
      </c>
      <c r="K100" s="159" t="str">
        <f t="shared" si="74"/>
        <v/>
      </c>
      <c r="L100" s="218"/>
      <c r="M100" s="13"/>
      <c r="N100" s="13"/>
      <c r="O100" s="15"/>
      <c r="P100" s="13">
        <f t="shared" si="84"/>
        <v>0</v>
      </c>
      <c r="Q100" s="231" t="str">
        <f t="shared" si="71"/>
        <v/>
      </c>
      <c r="R100" s="235">
        <f t="shared" si="85"/>
        <v>0</v>
      </c>
      <c r="S100" s="13">
        <f t="shared" si="86"/>
        <v>0</v>
      </c>
      <c r="T100" s="13">
        <f t="shared" si="87"/>
        <v>0</v>
      </c>
      <c r="U100" s="13">
        <f t="shared" si="87"/>
        <v>0</v>
      </c>
      <c r="V100" s="13">
        <f>U100-T100</f>
        <v>0</v>
      </c>
      <c r="W100" s="159" t="str">
        <f t="shared" si="73"/>
        <v/>
      </c>
      <c r="X100" s="7"/>
      <c r="Y100" s="7"/>
      <c r="Z100" s="7"/>
      <c r="AA100" s="7"/>
      <c r="AB100" s="7"/>
      <c r="AC100" s="7"/>
      <c r="AD100" s="7"/>
      <c r="AE100" s="7"/>
      <c r="AF100" s="7"/>
      <c r="AG100" s="7"/>
      <c r="AH100" s="7"/>
      <c r="AI100" s="7"/>
      <c r="AJ100" s="7"/>
      <c r="AK100" s="7"/>
      <c r="AL100" s="7"/>
      <c r="AM100" s="7"/>
      <c r="AN100" s="7"/>
      <c r="AO100" s="7"/>
      <c r="AP100" s="7"/>
      <c r="AQ100" s="7"/>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9"/>
      <c r="GF100" s="9"/>
      <c r="GG100" s="9"/>
      <c r="GH100" s="9"/>
      <c r="GI100" s="9"/>
      <c r="GJ100" s="9"/>
      <c r="GK100" s="9"/>
      <c r="GL100" s="9"/>
      <c r="GM100" s="9"/>
      <c r="GN100" s="9"/>
    </row>
    <row r="101" spans="1:196" s="5" customFormat="1" ht="33.75" customHeight="1" thickBot="1" x14ac:dyDescent="0.3">
      <c r="A101" s="158"/>
      <c r="B101" s="88">
        <v>180404</v>
      </c>
      <c r="C101" s="75" t="s">
        <v>77</v>
      </c>
      <c r="D101" s="75" t="s">
        <v>158</v>
      </c>
      <c r="E101" s="193" t="s">
        <v>159</v>
      </c>
      <c r="F101" s="19"/>
      <c r="G101" s="15"/>
      <c r="H101" s="15"/>
      <c r="I101" s="17">
        <f t="shared" si="82"/>
        <v>0</v>
      </c>
      <c r="J101" s="13">
        <f t="shared" si="83"/>
        <v>0</v>
      </c>
      <c r="K101" s="159" t="str">
        <f t="shared" si="74"/>
        <v/>
      </c>
      <c r="L101" s="218">
        <v>12</v>
      </c>
      <c r="M101" s="13">
        <v>12</v>
      </c>
      <c r="N101" s="13">
        <v>12</v>
      </c>
      <c r="O101" s="15">
        <v>12</v>
      </c>
      <c r="P101" s="13">
        <f t="shared" si="84"/>
        <v>0</v>
      </c>
      <c r="Q101" s="231">
        <f t="shared" si="71"/>
        <v>1</v>
      </c>
      <c r="R101" s="235">
        <f t="shared" si="85"/>
        <v>12</v>
      </c>
      <c r="S101" s="13">
        <f t="shared" si="86"/>
        <v>12</v>
      </c>
      <c r="T101" s="13">
        <f t="shared" si="87"/>
        <v>12</v>
      </c>
      <c r="U101" s="13">
        <f t="shared" si="87"/>
        <v>12</v>
      </c>
      <c r="V101" s="13">
        <f t="shared" si="88"/>
        <v>0</v>
      </c>
      <c r="W101" s="159">
        <f t="shared" si="73"/>
        <v>1</v>
      </c>
      <c r="X101" s="7"/>
      <c r="Y101" s="7"/>
      <c r="Z101" s="7"/>
      <c r="AA101" s="7"/>
      <c r="AB101" s="7"/>
      <c r="AC101" s="7"/>
      <c r="AD101" s="7"/>
      <c r="AE101" s="7"/>
      <c r="AF101" s="7"/>
      <c r="AG101" s="7"/>
      <c r="AH101" s="7"/>
      <c r="AI101" s="7"/>
      <c r="AJ101" s="7"/>
      <c r="AK101" s="7"/>
      <c r="AL101" s="7"/>
      <c r="AM101" s="7"/>
      <c r="AN101" s="7"/>
      <c r="AO101" s="7"/>
      <c r="AP101" s="7"/>
      <c r="AQ101" s="7"/>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9"/>
      <c r="GF101" s="9"/>
      <c r="GG101" s="9"/>
      <c r="GH101" s="9"/>
      <c r="GI101" s="9"/>
      <c r="GJ101" s="9"/>
      <c r="GK101" s="9"/>
      <c r="GL101" s="9"/>
      <c r="GM101" s="9"/>
      <c r="GN101" s="9"/>
    </row>
    <row r="102" spans="1:196" s="5" customFormat="1" ht="23.25" hidden="1" customHeight="1" thickBot="1" x14ac:dyDescent="0.3">
      <c r="A102" s="158"/>
      <c r="B102" s="88">
        <v>180404</v>
      </c>
      <c r="C102" s="75" t="s">
        <v>179</v>
      </c>
      <c r="D102" s="75" t="s">
        <v>158</v>
      </c>
      <c r="E102" s="193" t="s">
        <v>180</v>
      </c>
      <c r="F102" s="19"/>
      <c r="G102" s="15"/>
      <c r="H102" s="15"/>
      <c r="I102" s="17">
        <f t="shared" si="82"/>
        <v>0</v>
      </c>
      <c r="J102" s="13">
        <f t="shared" si="83"/>
        <v>0</v>
      </c>
      <c r="K102" s="159" t="str">
        <f t="shared" si="74"/>
        <v/>
      </c>
      <c r="L102" s="218"/>
      <c r="M102" s="13"/>
      <c r="N102" s="13"/>
      <c r="O102" s="15"/>
      <c r="P102" s="13">
        <f t="shared" si="84"/>
        <v>0</v>
      </c>
      <c r="Q102" s="231" t="str">
        <f t="shared" si="71"/>
        <v/>
      </c>
      <c r="R102" s="235">
        <f t="shared" si="85"/>
        <v>0</v>
      </c>
      <c r="S102" s="13">
        <f t="shared" si="86"/>
        <v>0</v>
      </c>
      <c r="T102" s="13">
        <f t="shared" si="87"/>
        <v>0</v>
      </c>
      <c r="U102" s="13">
        <f t="shared" si="87"/>
        <v>0</v>
      </c>
      <c r="V102" s="13">
        <f t="shared" si="88"/>
        <v>0</v>
      </c>
      <c r="W102" s="159" t="str">
        <f t="shared" si="73"/>
        <v/>
      </c>
      <c r="X102" s="7"/>
      <c r="Y102" s="7"/>
      <c r="Z102" s="7"/>
      <c r="AA102" s="7"/>
      <c r="AB102" s="7"/>
      <c r="AC102" s="7"/>
      <c r="AD102" s="7"/>
      <c r="AE102" s="7"/>
      <c r="AF102" s="7"/>
      <c r="AG102" s="7"/>
      <c r="AH102" s="7"/>
      <c r="AI102" s="7"/>
      <c r="AJ102" s="7"/>
      <c r="AK102" s="7"/>
      <c r="AL102" s="7"/>
      <c r="AM102" s="7"/>
      <c r="AN102" s="7"/>
      <c r="AO102" s="7"/>
      <c r="AP102" s="7"/>
      <c r="AQ102" s="7"/>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9"/>
      <c r="GF102" s="9"/>
      <c r="GG102" s="9"/>
      <c r="GH102" s="9"/>
      <c r="GI102" s="9"/>
      <c r="GJ102" s="9"/>
      <c r="GK102" s="9"/>
      <c r="GL102" s="9"/>
      <c r="GM102" s="9"/>
      <c r="GN102" s="9"/>
    </row>
    <row r="103" spans="1:196" s="62" customFormat="1" ht="66.599999999999994" hidden="1" customHeight="1" x14ac:dyDescent="0.3">
      <c r="A103" s="160"/>
      <c r="B103" s="58"/>
      <c r="C103" s="58"/>
      <c r="D103" s="58"/>
      <c r="E103" s="187" t="s">
        <v>290</v>
      </c>
      <c r="F103" s="24"/>
      <c r="G103" s="25"/>
      <c r="H103" s="25"/>
      <c r="I103" s="39">
        <f t="shared" si="82"/>
        <v>0</v>
      </c>
      <c r="J103" s="25">
        <f t="shared" si="83"/>
        <v>0</v>
      </c>
      <c r="K103" s="159" t="str">
        <f t="shared" si="74"/>
        <v/>
      </c>
      <c r="L103" s="149"/>
      <c r="M103" s="25"/>
      <c r="N103" s="25"/>
      <c r="O103" s="25"/>
      <c r="P103" s="25">
        <f t="shared" si="84"/>
        <v>0</v>
      </c>
      <c r="Q103" s="231" t="str">
        <f t="shared" si="71"/>
        <v/>
      </c>
      <c r="R103" s="236">
        <f t="shared" si="85"/>
        <v>0</v>
      </c>
      <c r="S103" s="25">
        <f t="shared" si="86"/>
        <v>0</v>
      </c>
      <c r="T103" s="25">
        <f t="shared" si="87"/>
        <v>0</v>
      </c>
      <c r="U103" s="13">
        <f t="shared" si="87"/>
        <v>0</v>
      </c>
      <c r="V103" s="25">
        <f t="shared" si="88"/>
        <v>0</v>
      </c>
      <c r="W103" s="159" t="str">
        <f t="shared" si="73"/>
        <v/>
      </c>
      <c r="X103" s="59"/>
      <c r="Y103" s="59"/>
      <c r="Z103" s="59"/>
      <c r="AA103" s="59"/>
      <c r="AB103" s="59"/>
      <c r="AC103" s="59"/>
      <c r="AD103" s="59"/>
      <c r="AE103" s="59"/>
      <c r="AF103" s="59"/>
      <c r="AG103" s="59"/>
      <c r="AH103" s="59"/>
      <c r="AI103" s="59"/>
      <c r="AJ103" s="59"/>
      <c r="AK103" s="59"/>
      <c r="AL103" s="59"/>
      <c r="AM103" s="59"/>
      <c r="AN103" s="59"/>
      <c r="AO103" s="59"/>
      <c r="AP103" s="59"/>
      <c r="AQ103" s="59"/>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60"/>
      <c r="BV103" s="60"/>
      <c r="BW103" s="60"/>
      <c r="BX103" s="60"/>
      <c r="BY103" s="60"/>
      <c r="BZ103" s="60"/>
      <c r="CA103" s="60"/>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60"/>
      <c r="EX103" s="60"/>
      <c r="EY103" s="60"/>
      <c r="EZ103" s="60"/>
      <c r="FA103" s="60"/>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1"/>
      <c r="GF103" s="61"/>
      <c r="GG103" s="61"/>
      <c r="GH103" s="61"/>
      <c r="GI103" s="61"/>
      <c r="GJ103" s="61"/>
      <c r="GK103" s="61"/>
      <c r="GL103" s="61"/>
      <c r="GM103" s="61"/>
      <c r="GN103" s="61"/>
    </row>
    <row r="104" spans="1:196" s="5" customFormat="1" ht="25.9" hidden="1" customHeight="1" thickBot="1" x14ac:dyDescent="0.3">
      <c r="A104" s="158"/>
      <c r="B104" s="88"/>
      <c r="C104" s="75" t="s">
        <v>225</v>
      </c>
      <c r="D104" s="75" t="s">
        <v>158</v>
      </c>
      <c r="E104" s="193" t="s">
        <v>226</v>
      </c>
      <c r="F104" s="19"/>
      <c r="G104" s="15"/>
      <c r="H104" s="15"/>
      <c r="I104" s="17">
        <f t="shared" si="82"/>
        <v>0</v>
      </c>
      <c r="J104" s="13">
        <f t="shared" si="83"/>
        <v>0</v>
      </c>
      <c r="K104" s="159" t="str">
        <f t="shared" si="74"/>
        <v/>
      </c>
      <c r="L104" s="218"/>
      <c r="M104" s="13"/>
      <c r="N104" s="13"/>
      <c r="O104" s="15"/>
      <c r="P104" s="13">
        <f t="shared" si="84"/>
        <v>0</v>
      </c>
      <c r="Q104" s="231" t="str">
        <f t="shared" si="71"/>
        <v/>
      </c>
      <c r="R104" s="235">
        <f t="shared" si="85"/>
        <v>0</v>
      </c>
      <c r="S104" s="13">
        <f t="shared" si="86"/>
        <v>0</v>
      </c>
      <c r="T104" s="13">
        <f t="shared" si="87"/>
        <v>0</v>
      </c>
      <c r="U104" s="13">
        <f t="shared" si="87"/>
        <v>0</v>
      </c>
      <c r="V104" s="13">
        <f t="shared" si="88"/>
        <v>0</v>
      </c>
      <c r="W104" s="159" t="str">
        <f t="shared" si="73"/>
        <v/>
      </c>
      <c r="X104" s="7"/>
      <c r="Y104" s="7"/>
      <c r="Z104" s="7"/>
      <c r="AA104" s="7"/>
      <c r="AB104" s="7"/>
      <c r="AC104" s="7"/>
      <c r="AD104" s="7"/>
      <c r="AE104" s="7"/>
      <c r="AF104" s="7"/>
      <c r="AG104" s="7"/>
      <c r="AH104" s="7"/>
      <c r="AI104" s="7"/>
      <c r="AJ104" s="7"/>
      <c r="AK104" s="7"/>
      <c r="AL104" s="7"/>
      <c r="AM104" s="7"/>
      <c r="AN104" s="7"/>
      <c r="AO104" s="7"/>
      <c r="AP104" s="7"/>
      <c r="AQ104" s="7"/>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9"/>
      <c r="GF104" s="9"/>
      <c r="GG104" s="9"/>
      <c r="GH104" s="9"/>
      <c r="GI104" s="9"/>
      <c r="GJ104" s="9"/>
      <c r="GK104" s="9"/>
      <c r="GL104" s="9"/>
      <c r="GM104" s="9"/>
      <c r="GN104" s="9"/>
    </row>
    <row r="105" spans="1:196" s="5" customFormat="1" ht="25.9" hidden="1" customHeight="1" thickBot="1" x14ac:dyDescent="0.3">
      <c r="A105" s="158"/>
      <c r="B105" s="88"/>
      <c r="C105" s="75" t="s">
        <v>255</v>
      </c>
      <c r="D105" s="75" t="s">
        <v>158</v>
      </c>
      <c r="E105" s="193" t="s">
        <v>256</v>
      </c>
      <c r="F105" s="19"/>
      <c r="G105" s="15"/>
      <c r="H105" s="15"/>
      <c r="I105" s="17">
        <f t="shared" ref="I105" si="113">H105/$H$6</f>
        <v>0</v>
      </c>
      <c r="J105" s="13">
        <f t="shared" ref="J105" si="114">H105-G105</f>
        <v>0</v>
      </c>
      <c r="K105" s="159" t="str">
        <f t="shared" si="74"/>
        <v/>
      </c>
      <c r="L105" s="218"/>
      <c r="M105" s="13"/>
      <c r="N105" s="13"/>
      <c r="O105" s="15"/>
      <c r="P105" s="13">
        <f t="shared" ref="P105" si="115">O105-N105</f>
        <v>0</v>
      </c>
      <c r="Q105" s="231" t="str">
        <f t="shared" si="71"/>
        <v/>
      </c>
      <c r="R105" s="235">
        <f t="shared" ref="R105" si="116">SUM(F105,L105)</f>
        <v>0</v>
      </c>
      <c r="S105" s="13">
        <f t="shared" ref="S105" si="117">SUM(F105,M105)</f>
        <v>0</v>
      </c>
      <c r="T105" s="13">
        <f t="shared" ref="T105" si="118">SUM(G105,N105)</f>
        <v>0</v>
      </c>
      <c r="U105" s="13">
        <f t="shared" si="87"/>
        <v>0</v>
      </c>
      <c r="V105" s="13">
        <f t="shared" ref="V105" si="119">U105-T105</f>
        <v>0</v>
      </c>
      <c r="W105" s="159" t="str">
        <f t="shared" si="73"/>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34.15" hidden="1" customHeight="1" thickBot="1" x14ac:dyDescent="0.3">
      <c r="A106" s="158"/>
      <c r="B106" s="88"/>
      <c r="C106" s="75" t="s">
        <v>285</v>
      </c>
      <c r="D106" s="75" t="s">
        <v>158</v>
      </c>
      <c r="E106" s="193" t="s">
        <v>286</v>
      </c>
      <c r="F106" s="19"/>
      <c r="G106" s="15"/>
      <c r="H106" s="15"/>
      <c r="I106" s="17">
        <f t="shared" ref="I106" si="120">H106/$H$6</f>
        <v>0</v>
      </c>
      <c r="J106" s="13">
        <f t="shared" ref="J106" si="121">H106-G106</f>
        <v>0</v>
      </c>
      <c r="K106" s="159" t="str">
        <f t="shared" si="74"/>
        <v/>
      </c>
      <c r="L106" s="218"/>
      <c r="M106" s="13"/>
      <c r="N106" s="13"/>
      <c r="O106" s="15"/>
      <c r="P106" s="13">
        <f t="shared" ref="P106" si="122">O106-N106</f>
        <v>0</v>
      </c>
      <c r="Q106" s="231" t="str">
        <f t="shared" si="71"/>
        <v/>
      </c>
      <c r="R106" s="235">
        <f t="shared" ref="R106" si="123">SUM(F106,L106)</f>
        <v>0</v>
      </c>
      <c r="S106" s="13">
        <f t="shared" ref="S106" si="124">SUM(F106,M106)</f>
        <v>0</v>
      </c>
      <c r="T106" s="13">
        <f t="shared" ref="T106" si="125">SUM(G106,N106)</f>
        <v>0</v>
      </c>
      <c r="U106" s="13">
        <f t="shared" si="87"/>
        <v>0</v>
      </c>
      <c r="V106" s="13">
        <f t="shared" ref="V106" si="126">U106-T106</f>
        <v>0</v>
      </c>
      <c r="W106" s="159" t="str">
        <f t="shared" si="73"/>
        <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34.9" hidden="1" customHeight="1" thickBot="1" x14ac:dyDescent="0.3">
      <c r="A107" s="158"/>
      <c r="B107" s="88">
        <v>180404</v>
      </c>
      <c r="C107" s="75" t="s">
        <v>160</v>
      </c>
      <c r="D107" s="75" t="s">
        <v>158</v>
      </c>
      <c r="E107" s="193" t="s">
        <v>186</v>
      </c>
      <c r="F107" s="19"/>
      <c r="G107" s="15"/>
      <c r="H107" s="15"/>
      <c r="I107" s="17">
        <f t="shared" si="82"/>
        <v>0</v>
      </c>
      <c r="J107" s="13">
        <f t="shared" si="83"/>
        <v>0</v>
      </c>
      <c r="K107" s="159" t="str">
        <f t="shared" si="74"/>
        <v/>
      </c>
      <c r="L107" s="214"/>
      <c r="M107" s="13"/>
      <c r="N107" s="13"/>
      <c r="O107" s="15"/>
      <c r="P107" s="13">
        <f t="shared" si="84"/>
        <v>0</v>
      </c>
      <c r="Q107" s="231" t="str">
        <f t="shared" si="71"/>
        <v/>
      </c>
      <c r="R107" s="235">
        <f t="shared" si="85"/>
        <v>0</v>
      </c>
      <c r="S107" s="13">
        <f t="shared" si="86"/>
        <v>0</v>
      </c>
      <c r="T107" s="13">
        <f t="shared" si="87"/>
        <v>0</v>
      </c>
      <c r="U107" s="13">
        <f t="shared" si="87"/>
        <v>0</v>
      </c>
      <c r="V107" s="13">
        <f t="shared" si="88"/>
        <v>0</v>
      </c>
      <c r="W107" s="159" t="str">
        <f t="shared" ref="W107:W167" si="127">IFERROR(100%*(U107/T107),"")</f>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5" customFormat="1" ht="40.9" customHeight="1" thickBot="1" x14ac:dyDescent="0.3">
      <c r="A108" s="158"/>
      <c r="B108" s="88">
        <v>180404</v>
      </c>
      <c r="C108" s="75" t="s">
        <v>176</v>
      </c>
      <c r="D108" s="75" t="s">
        <v>158</v>
      </c>
      <c r="E108" s="193" t="s">
        <v>177</v>
      </c>
      <c r="F108" s="19"/>
      <c r="G108" s="15"/>
      <c r="H108" s="15"/>
      <c r="I108" s="17">
        <f t="shared" si="82"/>
        <v>0</v>
      </c>
      <c r="J108" s="13">
        <f t="shared" si="83"/>
        <v>0</v>
      </c>
      <c r="K108" s="159" t="str">
        <f t="shared" si="74"/>
        <v/>
      </c>
      <c r="L108" s="214">
        <v>120</v>
      </c>
      <c r="M108" s="13">
        <v>120</v>
      </c>
      <c r="N108" s="13">
        <v>120</v>
      </c>
      <c r="O108" s="15"/>
      <c r="P108" s="13">
        <f t="shared" si="84"/>
        <v>-120</v>
      </c>
      <c r="Q108" s="231">
        <f t="shared" si="71"/>
        <v>0</v>
      </c>
      <c r="R108" s="235">
        <f t="shared" si="85"/>
        <v>120</v>
      </c>
      <c r="S108" s="13">
        <f t="shared" si="86"/>
        <v>120</v>
      </c>
      <c r="T108" s="13">
        <f t="shared" si="87"/>
        <v>120</v>
      </c>
      <c r="U108" s="13">
        <f t="shared" si="87"/>
        <v>0</v>
      </c>
      <c r="V108" s="13">
        <f t="shared" si="88"/>
        <v>-120</v>
      </c>
      <c r="W108" s="159">
        <f t="shared" si="127"/>
        <v>0</v>
      </c>
      <c r="X108" s="7"/>
      <c r="Y108" s="7"/>
      <c r="Z108" s="7"/>
      <c r="AA108" s="7"/>
      <c r="AB108" s="7"/>
      <c r="AC108" s="7"/>
      <c r="AD108" s="7"/>
      <c r="AE108" s="7"/>
      <c r="AF108" s="7"/>
      <c r="AG108" s="7"/>
      <c r="AH108" s="7"/>
      <c r="AI108" s="7"/>
      <c r="AJ108" s="7"/>
      <c r="AK108" s="7"/>
      <c r="AL108" s="7"/>
      <c r="AM108" s="7"/>
      <c r="AN108" s="7"/>
      <c r="AO108" s="7"/>
      <c r="AP108" s="7"/>
      <c r="AQ108" s="7"/>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9"/>
      <c r="GF108" s="9"/>
      <c r="GG108" s="9"/>
      <c r="GH108" s="9"/>
      <c r="GI108" s="9"/>
      <c r="GJ108" s="9"/>
      <c r="GK108" s="9"/>
      <c r="GL108" s="9"/>
      <c r="GM108" s="9"/>
      <c r="GN108" s="9"/>
    </row>
    <row r="109" spans="1:196" s="5" customFormat="1" ht="39.6" hidden="1" customHeight="1" thickBot="1" x14ac:dyDescent="0.3">
      <c r="A109" s="158"/>
      <c r="B109" s="88"/>
      <c r="C109" s="75" t="s">
        <v>314</v>
      </c>
      <c r="D109" s="75" t="s">
        <v>158</v>
      </c>
      <c r="E109" s="193" t="s">
        <v>315</v>
      </c>
      <c r="F109" s="19"/>
      <c r="G109" s="15"/>
      <c r="H109" s="15"/>
      <c r="I109" s="17">
        <f t="shared" si="82"/>
        <v>0</v>
      </c>
      <c r="J109" s="13">
        <f t="shared" si="83"/>
        <v>0</v>
      </c>
      <c r="K109" s="159" t="str">
        <f t="shared" si="74"/>
        <v/>
      </c>
      <c r="L109" s="214"/>
      <c r="M109" s="13"/>
      <c r="N109" s="13"/>
      <c r="O109" s="15"/>
      <c r="P109" s="13">
        <f t="shared" si="84"/>
        <v>0</v>
      </c>
      <c r="Q109" s="231" t="str">
        <f t="shared" si="71"/>
        <v/>
      </c>
      <c r="R109" s="235">
        <f t="shared" si="85"/>
        <v>0</v>
      </c>
      <c r="S109" s="13">
        <f t="shared" si="86"/>
        <v>0</v>
      </c>
      <c r="T109" s="13">
        <f t="shared" si="87"/>
        <v>0</v>
      </c>
      <c r="U109" s="13">
        <f t="shared" si="87"/>
        <v>0</v>
      </c>
      <c r="V109" s="13">
        <f t="shared" si="88"/>
        <v>0</v>
      </c>
      <c r="W109" s="159" t="str">
        <f t="shared" si="127"/>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5" customFormat="1" ht="54.6" hidden="1" customHeight="1" thickBot="1" x14ac:dyDescent="0.3">
      <c r="A110" s="158"/>
      <c r="B110" s="88">
        <v>180404</v>
      </c>
      <c r="C110" s="75" t="s">
        <v>190</v>
      </c>
      <c r="D110" s="75" t="s">
        <v>76</v>
      </c>
      <c r="E110" s="193" t="s">
        <v>214</v>
      </c>
      <c r="F110" s="19"/>
      <c r="G110" s="15"/>
      <c r="H110" s="15"/>
      <c r="I110" s="17">
        <f t="shared" si="82"/>
        <v>0</v>
      </c>
      <c r="J110" s="13">
        <f t="shared" si="83"/>
        <v>0</v>
      </c>
      <c r="K110" s="159" t="str">
        <f t="shared" si="74"/>
        <v/>
      </c>
      <c r="L110" s="214"/>
      <c r="M110" s="13"/>
      <c r="N110" s="13"/>
      <c r="O110" s="13"/>
      <c r="P110" s="13">
        <f t="shared" si="84"/>
        <v>0</v>
      </c>
      <c r="Q110" s="231" t="str">
        <f t="shared" si="71"/>
        <v/>
      </c>
      <c r="R110" s="235">
        <f t="shared" si="85"/>
        <v>0</v>
      </c>
      <c r="S110" s="13">
        <f t="shared" si="86"/>
        <v>0</v>
      </c>
      <c r="T110" s="13">
        <f t="shared" si="87"/>
        <v>0</v>
      </c>
      <c r="U110" s="13">
        <f t="shared" si="87"/>
        <v>0</v>
      </c>
      <c r="V110" s="13">
        <f t="shared" si="88"/>
        <v>0</v>
      </c>
      <c r="W110" s="159" t="str">
        <f t="shared" si="127"/>
        <v/>
      </c>
      <c r="X110" s="7"/>
      <c r="Y110" s="7"/>
      <c r="Z110" s="7"/>
      <c r="AA110" s="7"/>
      <c r="AB110" s="7"/>
      <c r="AC110" s="7"/>
      <c r="AD110" s="7"/>
      <c r="AE110" s="7"/>
      <c r="AF110" s="7"/>
      <c r="AG110" s="7"/>
      <c r="AH110" s="7"/>
      <c r="AI110" s="7"/>
      <c r="AJ110" s="7"/>
      <c r="AK110" s="7"/>
      <c r="AL110" s="7"/>
      <c r="AM110" s="7"/>
      <c r="AN110" s="7"/>
      <c r="AO110" s="7"/>
      <c r="AP110" s="7"/>
      <c r="AQ110" s="7"/>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9"/>
      <c r="GF110" s="9"/>
      <c r="GG110" s="9"/>
      <c r="GH110" s="9"/>
      <c r="GI110" s="9"/>
      <c r="GJ110" s="9"/>
      <c r="GK110" s="9"/>
      <c r="GL110" s="9"/>
      <c r="GM110" s="9"/>
      <c r="GN110" s="9"/>
    </row>
    <row r="111" spans="1:196" s="91" customFormat="1" ht="69" hidden="1" customHeight="1" thickBot="1" x14ac:dyDescent="0.35">
      <c r="A111" s="160"/>
      <c r="B111" s="89"/>
      <c r="C111" s="76"/>
      <c r="D111" s="76"/>
      <c r="E111" s="196" t="s">
        <v>289</v>
      </c>
      <c r="F111" s="24"/>
      <c r="G111" s="25"/>
      <c r="H111" s="25"/>
      <c r="I111" s="39">
        <f t="shared" si="82"/>
        <v>0</v>
      </c>
      <c r="J111" s="25">
        <f t="shared" si="83"/>
        <v>0</v>
      </c>
      <c r="K111" s="159" t="str">
        <f t="shared" si="74"/>
        <v/>
      </c>
      <c r="L111" s="215"/>
      <c r="M111" s="25"/>
      <c r="N111" s="25"/>
      <c r="O111" s="25"/>
      <c r="P111" s="25">
        <f t="shared" si="84"/>
        <v>0</v>
      </c>
      <c r="Q111" s="231" t="str">
        <f t="shared" si="71"/>
        <v/>
      </c>
      <c r="R111" s="236">
        <f t="shared" si="85"/>
        <v>0</v>
      </c>
      <c r="S111" s="25">
        <f t="shared" si="86"/>
        <v>0</v>
      </c>
      <c r="T111" s="25">
        <f t="shared" si="87"/>
        <v>0</v>
      </c>
      <c r="U111" s="13">
        <f t="shared" si="87"/>
        <v>0</v>
      </c>
      <c r="V111" s="25">
        <f t="shared" si="88"/>
        <v>0</v>
      </c>
      <c r="W111" s="159" t="str">
        <f t="shared" si="127"/>
        <v/>
      </c>
      <c r="X111" s="59"/>
      <c r="Y111" s="59"/>
      <c r="Z111" s="59"/>
      <c r="AA111" s="59"/>
      <c r="AB111" s="59"/>
      <c r="AC111" s="59"/>
      <c r="AD111" s="59"/>
      <c r="AE111" s="59"/>
      <c r="AF111" s="59"/>
      <c r="AG111" s="59"/>
      <c r="AH111" s="59"/>
      <c r="AI111" s="59"/>
      <c r="AJ111" s="59"/>
      <c r="AK111" s="59"/>
      <c r="AL111" s="59"/>
      <c r="AM111" s="59"/>
      <c r="AN111" s="59"/>
      <c r="AO111" s="59"/>
      <c r="AP111" s="59"/>
      <c r="AQ111" s="59"/>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DQ111" s="60"/>
      <c r="DR111" s="60"/>
      <c r="DS111" s="60"/>
      <c r="DT111" s="60"/>
      <c r="DU111" s="60"/>
      <c r="DV111" s="60"/>
      <c r="DW111" s="60"/>
      <c r="DX111" s="60"/>
      <c r="DY111" s="60"/>
      <c r="DZ111" s="60"/>
      <c r="EA111" s="60"/>
      <c r="EB111" s="60"/>
      <c r="EC111" s="60"/>
      <c r="ED111" s="60"/>
      <c r="EE111" s="60"/>
      <c r="EF111" s="60"/>
      <c r="EG111" s="60"/>
      <c r="EH111" s="60"/>
      <c r="EI111" s="60"/>
      <c r="EJ111" s="60"/>
      <c r="EK111" s="60"/>
      <c r="EL111" s="60"/>
      <c r="EM111" s="60"/>
      <c r="EN111" s="60"/>
      <c r="EO111" s="60"/>
      <c r="EP111" s="60"/>
      <c r="EQ111" s="60"/>
      <c r="ER111" s="60"/>
      <c r="ES111" s="60"/>
      <c r="ET111" s="60"/>
      <c r="EU111" s="60"/>
      <c r="EV111" s="60"/>
      <c r="EW111" s="60"/>
      <c r="EX111" s="60"/>
      <c r="EY111" s="60"/>
      <c r="EZ111" s="60"/>
      <c r="FA111" s="60"/>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90"/>
      <c r="GF111" s="90"/>
      <c r="GG111" s="90"/>
      <c r="GH111" s="90"/>
      <c r="GI111" s="90"/>
      <c r="GJ111" s="90"/>
      <c r="GK111" s="90"/>
      <c r="GL111" s="90"/>
      <c r="GM111" s="90"/>
      <c r="GN111" s="90"/>
    </row>
    <row r="112" spans="1:196" s="91" customFormat="1" ht="63.6" hidden="1" customHeight="1" thickBot="1" x14ac:dyDescent="0.35">
      <c r="A112" s="160"/>
      <c r="B112" s="89"/>
      <c r="C112" s="76"/>
      <c r="D112" s="76"/>
      <c r="E112" s="196" t="s">
        <v>288</v>
      </c>
      <c r="F112" s="24"/>
      <c r="G112" s="25"/>
      <c r="H112" s="25"/>
      <c r="I112" s="39">
        <f t="shared" ref="I112" si="128">H112/$H$6</f>
        <v>0</v>
      </c>
      <c r="J112" s="25">
        <f t="shared" ref="J112" si="129">H112-G112</f>
        <v>0</v>
      </c>
      <c r="K112" s="159" t="str">
        <f t="shared" si="74"/>
        <v/>
      </c>
      <c r="L112" s="215"/>
      <c r="M112" s="25"/>
      <c r="N112" s="25"/>
      <c r="O112" s="25"/>
      <c r="P112" s="25">
        <f t="shared" ref="P112" si="130">O112-N112</f>
        <v>0</v>
      </c>
      <c r="Q112" s="231" t="str">
        <f t="shared" si="71"/>
        <v/>
      </c>
      <c r="R112" s="236">
        <f t="shared" ref="R112" si="131">SUM(F112,L112)</f>
        <v>0</v>
      </c>
      <c r="S112" s="25">
        <f t="shared" ref="S112" si="132">SUM(F112,M112)</f>
        <v>0</v>
      </c>
      <c r="T112" s="25">
        <f t="shared" ref="T112" si="133">SUM(G112,N112)</f>
        <v>0</v>
      </c>
      <c r="U112" s="13">
        <f t="shared" si="87"/>
        <v>0</v>
      </c>
      <c r="V112" s="25">
        <f t="shared" ref="V112" si="134">U112-T112</f>
        <v>0</v>
      </c>
      <c r="W112" s="159" t="str">
        <f t="shared" si="127"/>
        <v/>
      </c>
      <c r="X112" s="59"/>
      <c r="Y112" s="59"/>
      <c r="Z112" s="59"/>
      <c r="AA112" s="59"/>
      <c r="AB112" s="59"/>
      <c r="AC112" s="59"/>
      <c r="AD112" s="59"/>
      <c r="AE112" s="59"/>
      <c r="AF112" s="59"/>
      <c r="AG112" s="59"/>
      <c r="AH112" s="59"/>
      <c r="AI112" s="59"/>
      <c r="AJ112" s="59"/>
      <c r="AK112" s="59"/>
      <c r="AL112" s="59"/>
      <c r="AM112" s="59"/>
      <c r="AN112" s="59"/>
      <c r="AO112" s="59"/>
      <c r="AP112" s="59"/>
      <c r="AQ112" s="59"/>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60"/>
      <c r="CD112" s="60"/>
      <c r="CE112" s="60"/>
      <c r="CF112" s="60"/>
      <c r="CG112" s="60"/>
      <c r="CH112" s="60"/>
      <c r="CI112" s="60"/>
      <c r="CJ112" s="60"/>
      <c r="CK112" s="60"/>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c r="DQ112" s="60"/>
      <c r="DR112" s="60"/>
      <c r="DS112" s="60"/>
      <c r="DT112" s="60"/>
      <c r="DU112" s="60"/>
      <c r="DV112" s="60"/>
      <c r="DW112" s="60"/>
      <c r="DX112" s="60"/>
      <c r="DY112" s="60"/>
      <c r="DZ112" s="60"/>
      <c r="EA112" s="60"/>
      <c r="EB112" s="60"/>
      <c r="EC112" s="60"/>
      <c r="ED112" s="60"/>
      <c r="EE112" s="60"/>
      <c r="EF112" s="60"/>
      <c r="EG112" s="60"/>
      <c r="EH112" s="60"/>
      <c r="EI112" s="60"/>
      <c r="EJ112" s="60"/>
      <c r="EK112" s="60"/>
      <c r="EL112" s="60"/>
      <c r="EM112" s="60"/>
      <c r="EN112" s="60"/>
      <c r="EO112" s="60"/>
      <c r="EP112" s="60"/>
      <c r="EQ112" s="60"/>
      <c r="ER112" s="60"/>
      <c r="ES112" s="60"/>
      <c r="ET112" s="60"/>
      <c r="EU112" s="60"/>
      <c r="EV112" s="60"/>
      <c r="EW112" s="60"/>
      <c r="EX112" s="60"/>
      <c r="EY112" s="60"/>
      <c r="EZ112" s="60"/>
      <c r="FA112" s="60"/>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90"/>
      <c r="GF112" s="90"/>
      <c r="GG112" s="90"/>
      <c r="GH112" s="90"/>
      <c r="GI112" s="90"/>
      <c r="GJ112" s="90"/>
      <c r="GK112" s="90"/>
      <c r="GL112" s="90"/>
      <c r="GM112" s="90"/>
      <c r="GN112" s="90"/>
    </row>
    <row r="113" spans="1:196" s="5" customFormat="1" ht="40.15" hidden="1" customHeight="1" thickBot="1" x14ac:dyDescent="0.3">
      <c r="A113" s="158"/>
      <c r="B113" s="88"/>
      <c r="C113" s="75" t="s">
        <v>200</v>
      </c>
      <c r="D113" s="75" t="s">
        <v>76</v>
      </c>
      <c r="E113" s="193" t="s">
        <v>201</v>
      </c>
      <c r="F113" s="19"/>
      <c r="G113" s="15"/>
      <c r="H113" s="15"/>
      <c r="I113" s="17">
        <f t="shared" si="82"/>
        <v>0</v>
      </c>
      <c r="J113" s="13">
        <f t="shared" si="83"/>
        <v>0</v>
      </c>
      <c r="K113" s="159" t="str">
        <f t="shared" si="74"/>
        <v/>
      </c>
      <c r="L113" s="214"/>
      <c r="M113" s="13"/>
      <c r="N113" s="13"/>
      <c r="O113" s="15"/>
      <c r="P113" s="13">
        <f t="shared" si="84"/>
        <v>0</v>
      </c>
      <c r="Q113" s="231" t="str">
        <f t="shared" si="71"/>
        <v/>
      </c>
      <c r="R113" s="235">
        <f t="shared" si="85"/>
        <v>0</v>
      </c>
      <c r="S113" s="13">
        <f t="shared" si="86"/>
        <v>0</v>
      </c>
      <c r="T113" s="13">
        <f t="shared" si="87"/>
        <v>0</v>
      </c>
      <c r="U113" s="13">
        <f t="shared" si="87"/>
        <v>0</v>
      </c>
      <c r="V113" s="13">
        <f t="shared" si="88"/>
        <v>0</v>
      </c>
      <c r="W113" s="159" t="str">
        <f t="shared" si="127"/>
        <v/>
      </c>
      <c r="X113" s="7"/>
      <c r="Y113" s="7"/>
      <c r="Z113" s="7"/>
      <c r="AA113" s="7"/>
      <c r="AB113" s="7"/>
      <c r="AC113" s="7"/>
      <c r="AD113" s="7"/>
      <c r="AE113" s="7"/>
      <c r="AF113" s="7"/>
      <c r="AG113" s="7"/>
      <c r="AH113" s="7"/>
      <c r="AI113" s="7"/>
      <c r="AJ113" s="7"/>
      <c r="AK113" s="7"/>
      <c r="AL113" s="7"/>
      <c r="AM113" s="7"/>
      <c r="AN113" s="7"/>
      <c r="AO113" s="7"/>
      <c r="AP113" s="7"/>
      <c r="AQ113" s="7"/>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9"/>
      <c r="GF113" s="9"/>
      <c r="GG113" s="9"/>
      <c r="GH113" s="9"/>
      <c r="GI113" s="9"/>
      <c r="GJ113" s="9"/>
      <c r="GK113" s="9"/>
      <c r="GL113" s="9"/>
      <c r="GM113" s="9"/>
      <c r="GN113" s="9"/>
    </row>
    <row r="114" spans="1:196" s="5" customFormat="1" ht="31.9" hidden="1" customHeight="1" thickBot="1" x14ac:dyDescent="0.3">
      <c r="A114" s="158"/>
      <c r="B114" s="88"/>
      <c r="C114" s="75" t="s">
        <v>267</v>
      </c>
      <c r="D114" s="75" t="s">
        <v>76</v>
      </c>
      <c r="E114" s="193" t="s">
        <v>268</v>
      </c>
      <c r="F114" s="19"/>
      <c r="G114" s="15"/>
      <c r="H114" s="15"/>
      <c r="I114" s="17">
        <f t="shared" ref="I114" si="135">H114/$H$6</f>
        <v>0</v>
      </c>
      <c r="J114" s="13">
        <f t="shared" ref="J114" si="136">H114-G114</f>
        <v>0</v>
      </c>
      <c r="K114" s="159" t="str">
        <f t="shared" si="74"/>
        <v/>
      </c>
      <c r="L114" s="214"/>
      <c r="M114" s="13"/>
      <c r="N114" s="13"/>
      <c r="O114" s="15"/>
      <c r="P114" s="13">
        <f t="shared" ref="P114" si="137">O114-N114</f>
        <v>0</v>
      </c>
      <c r="Q114" s="231" t="str">
        <f t="shared" si="71"/>
        <v/>
      </c>
      <c r="R114" s="235">
        <f t="shared" ref="R114" si="138">SUM(F114,L114)</f>
        <v>0</v>
      </c>
      <c r="S114" s="13">
        <f t="shared" ref="S114" si="139">SUM(F114,M114)</f>
        <v>0</v>
      </c>
      <c r="T114" s="13">
        <f t="shared" ref="T114" si="140">SUM(G114,N114)</f>
        <v>0</v>
      </c>
      <c r="U114" s="13">
        <f t="shared" si="87"/>
        <v>0</v>
      </c>
      <c r="V114" s="13">
        <f t="shared" ref="V114" si="141">U114-T114</f>
        <v>0</v>
      </c>
      <c r="W114" s="159" t="str">
        <f t="shared" si="127"/>
        <v/>
      </c>
      <c r="X114" s="7"/>
      <c r="Y114" s="7"/>
      <c r="Z114" s="7"/>
      <c r="AA114" s="7"/>
      <c r="AB114" s="7"/>
      <c r="AC114" s="7"/>
      <c r="AD114" s="7"/>
      <c r="AE114" s="7"/>
      <c r="AF114" s="7"/>
      <c r="AG114" s="7"/>
      <c r="AH114" s="7"/>
      <c r="AI114" s="7"/>
      <c r="AJ114" s="7"/>
      <c r="AK114" s="7"/>
      <c r="AL114" s="7"/>
      <c r="AM114" s="7"/>
      <c r="AN114" s="7"/>
      <c r="AO114" s="7"/>
      <c r="AP114" s="7"/>
      <c r="AQ114" s="7"/>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9"/>
      <c r="GF114" s="9"/>
      <c r="GG114" s="9"/>
      <c r="GH114" s="9"/>
      <c r="GI114" s="9"/>
      <c r="GJ114" s="9"/>
      <c r="GK114" s="9"/>
      <c r="GL114" s="9"/>
      <c r="GM114" s="9"/>
      <c r="GN114" s="9"/>
    </row>
    <row r="115" spans="1:196" s="91" customFormat="1" ht="52.9" hidden="1" customHeight="1" thickBot="1" x14ac:dyDescent="0.35">
      <c r="A115" s="160"/>
      <c r="B115" s="89"/>
      <c r="C115" s="76"/>
      <c r="D115" s="76"/>
      <c r="E115" s="196" t="s">
        <v>269</v>
      </c>
      <c r="F115" s="24"/>
      <c r="G115" s="25"/>
      <c r="H115" s="25"/>
      <c r="I115" s="39">
        <f t="shared" ref="I115" si="142">H115/$H$6</f>
        <v>0</v>
      </c>
      <c r="J115" s="25">
        <f t="shared" ref="J115" si="143">H115-G115</f>
        <v>0</v>
      </c>
      <c r="K115" s="159" t="str">
        <f t="shared" si="74"/>
        <v/>
      </c>
      <c r="L115" s="215"/>
      <c r="M115" s="25"/>
      <c r="N115" s="25"/>
      <c r="O115" s="25"/>
      <c r="P115" s="25">
        <f t="shared" ref="P115" si="144">O115-N115</f>
        <v>0</v>
      </c>
      <c r="Q115" s="231" t="str">
        <f t="shared" si="71"/>
        <v/>
      </c>
      <c r="R115" s="236">
        <f t="shared" ref="R115" si="145">SUM(F115,L115)</f>
        <v>0</v>
      </c>
      <c r="S115" s="25">
        <f t="shared" ref="S115" si="146">SUM(F115,M115)</f>
        <v>0</v>
      </c>
      <c r="T115" s="25">
        <f t="shared" ref="T115" si="147">SUM(G115,N115)</f>
        <v>0</v>
      </c>
      <c r="U115" s="13">
        <f t="shared" si="87"/>
        <v>0</v>
      </c>
      <c r="V115" s="25">
        <f t="shared" ref="V115" si="148">U115-T115</f>
        <v>0</v>
      </c>
      <c r="W115" s="159" t="str">
        <f t="shared" si="127"/>
        <v/>
      </c>
      <c r="X115" s="59"/>
      <c r="Y115" s="59"/>
      <c r="Z115" s="59"/>
      <c r="AA115" s="59"/>
      <c r="AB115" s="59"/>
      <c r="AC115" s="59"/>
      <c r="AD115" s="59"/>
      <c r="AE115" s="59"/>
      <c r="AF115" s="59"/>
      <c r="AG115" s="59"/>
      <c r="AH115" s="59"/>
      <c r="AI115" s="59"/>
      <c r="AJ115" s="59"/>
      <c r="AK115" s="59"/>
      <c r="AL115" s="59"/>
      <c r="AM115" s="59"/>
      <c r="AN115" s="59"/>
      <c r="AO115" s="59"/>
      <c r="AP115" s="59"/>
      <c r="AQ115" s="59"/>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60"/>
      <c r="CD115" s="60"/>
      <c r="CE115" s="60"/>
      <c r="CF115" s="60"/>
      <c r="CG115" s="60"/>
      <c r="CH115" s="60"/>
      <c r="CI115" s="60"/>
      <c r="CJ115" s="60"/>
      <c r="CK115" s="60"/>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c r="DQ115" s="60"/>
      <c r="DR115" s="60"/>
      <c r="DS115" s="60"/>
      <c r="DT115" s="60"/>
      <c r="DU115" s="60"/>
      <c r="DV115" s="60"/>
      <c r="DW115" s="60"/>
      <c r="DX115" s="60"/>
      <c r="DY115" s="60"/>
      <c r="DZ115" s="60"/>
      <c r="EA115" s="60"/>
      <c r="EB115" s="60"/>
      <c r="EC115" s="60"/>
      <c r="ED115" s="60"/>
      <c r="EE115" s="60"/>
      <c r="EF115" s="60"/>
      <c r="EG115" s="60"/>
      <c r="EH115" s="60"/>
      <c r="EI115" s="60"/>
      <c r="EJ115" s="60"/>
      <c r="EK115" s="60"/>
      <c r="EL115" s="60"/>
      <c r="EM115" s="60"/>
      <c r="EN115" s="60"/>
      <c r="EO115" s="60"/>
      <c r="EP115" s="60"/>
      <c r="EQ115" s="60"/>
      <c r="ER115" s="60"/>
      <c r="ES115" s="60"/>
      <c r="ET115" s="60"/>
      <c r="EU115" s="60"/>
      <c r="EV115" s="60"/>
      <c r="EW115" s="60"/>
      <c r="EX115" s="60"/>
      <c r="EY115" s="60"/>
      <c r="EZ115" s="60"/>
      <c r="FA115" s="60"/>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60"/>
      <c r="GD115" s="60"/>
      <c r="GE115" s="90"/>
      <c r="GF115" s="90"/>
      <c r="GG115" s="90"/>
      <c r="GH115" s="90"/>
      <c r="GI115" s="90"/>
      <c r="GJ115" s="90"/>
      <c r="GK115" s="90"/>
      <c r="GL115" s="90"/>
      <c r="GM115" s="90"/>
      <c r="GN115" s="90"/>
    </row>
    <row r="116" spans="1:196" s="5" customFormat="1" ht="52.15" customHeight="1" thickBot="1" x14ac:dyDescent="0.3">
      <c r="A116" s="158"/>
      <c r="B116" s="88"/>
      <c r="C116" s="75" t="s">
        <v>169</v>
      </c>
      <c r="D116" s="75" t="s">
        <v>78</v>
      </c>
      <c r="E116" s="193" t="s">
        <v>170</v>
      </c>
      <c r="F116" s="19">
        <v>3597.6</v>
      </c>
      <c r="G116" s="15">
        <v>3597.6</v>
      </c>
      <c r="H116" s="15">
        <v>1829.4</v>
      </c>
      <c r="I116" s="17">
        <f t="shared" si="82"/>
        <v>3.8009525859525558E-3</v>
      </c>
      <c r="J116" s="13">
        <f t="shared" si="83"/>
        <v>-1768.1999999999998</v>
      </c>
      <c r="K116" s="159">
        <f t="shared" si="74"/>
        <v>0.50850567044696471</v>
      </c>
      <c r="L116" s="214"/>
      <c r="M116" s="13"/>
      <c r="N116" s="13"/>
      <c r="O116" s="15"/>
      <c r="P116" s="13">
        <f t="shared" si="84"/>
        <v>0</v>
      </c>
      <c r="Q116" s="231" t="str">
        <f t="shared" si="71"/>
        <v/>
      </c>
      <c r="R116" s="235">
        <f t="shared" si="85"/>
        <v>3597.6</v>
      </c>
      <c r="S116" s="13">
        <f t="shared" si="86"/>
        <v>3597.6</v>
      </c>
      <c r="T116" s="13">
        <f t="shared" si="87"/>
        <v>3597.6</v>
      </c>
      <c r="U116" s="13">
        <f t="shared" si="87"/>
        <v>1829.4</v>
      </c>
      <c r="V116" s="13">
        <f t="shared" si="88"/>
        <v>-1768.1999999999998</v>
      </c>
      <c r="W116" s="159">
        <f t="shared" si="127"/>
        <v>0.50850567044696471</v>
      </c>
      <c r="X116" s="7"/>
      <c r="Y116" s="7"/>
      <c r="Z116" s="7"/>
      <c r="AA116" s="7"/>
      <c r="AB116" s="7"/>
      <c r="AC116" s="7"/>
      <c r="AD116" s="7"/>
      <c r="AE116" s="7"/>
      <c r="AF116" s="7"/>
      <c r="AG116" s="7"/>
      <c r="AH116" s="7"/>
      <c r="AI116" s="7"/>
      <c r="AJ116" s="7"/>
      <c r="AK116" s="7"/>
      <c r="AL116" s="7"/>
      <c r="AM116" s="7"/>
      <c r="AN116" s="7"/>
      <c r="AO116" s="7"/>
      <c r="AP116" s="7"/>
      <c r="AQ116" s="7"/>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9"/>
      <c r="GF116" s="9"/>
      <c r="GG116" s="9"/>
      <c r="GH116" s="9"/>
      <c r="GI116" s="9"/>
      <c r="GJ116" s="9"/>
      <c r="GK116" s="9"/>
      <c r="GL116" s="9"/>
      <c r="GM116" s="9"/>
      <c r="GN116" s="9"/>
    </row>
    <row r="117" spans="1:196" s="5" customFormat="1" ht="34.5" customHeight="1" thickBot="1" x14ac:dyDescent="0.3">
      <c r="A117" s="158"/>
      <c r="B117" s="88"/>
      <c r="C117" s="75" t="s">
        <v>229</v>
      </c>
      <c r="D117" s="75" t="s">
        <v>230</v>
      </c>
      <c r="E117" s="193" t="s">
        <v>231</v>
      </c>
      <c r="F117" s="19">
        <v>2600</v>
      </c>
      <c r="G117" s="15">
        <v>2600</v>
      </c>
      <c r="H117" s="15">
        <v>490</v>
      </c>
      <c r="I117" s="17">
        <f t="shared" si="82"/>
        <v>1.018075197942906E-3</v>
      </c>
      <c r="J117" s="13">
        <f t="shared" si="83"/>
        <v>-2110</v>
      </c>
      <c r="K117" s="159">
        <f t="shared" si="74"/>
        <v>0.18846153846153846</v>
      </c>
      <c r="L117" s="214">
        <v>250</v>
      </c>
      <c r="M117" s="13">
        <v>250</v>
      </c>
      <c r="N117" s="13">
        <v>250</v>
      </c>
      <c r="O117" s="15"/>
      <c r="P117" s="13">
        <f t="shared" si="84"/>
        <v>-250</v>
      </c>
      <c r="Q117" s="231">
        <f t="shared" si="71"/>
        <v>0</v>
      </c>
      <c r="R117" s="235">
        <f t="shared" si="85"/>
        <v>2850</v>
      </c>
      <c r="S117" s="13">
        <f t="shared" si="86"/>
        <v>2850</v>
      </c>
      <c r="T117" s="13">
        <f t="shared" si="87"/>
        <v>2850</v>
      </c>
      <c r="U117" s="13">
        <f>SUM(H117,O117)</f>
        <v>490</v>
      </c>
      <c r="V117" s="13">
        <f>U117-T117</f>
        <v>-2360</v>
      </c>
      <c r="W117" s="159">
        <f>IFERROR(100%*(U117/T117),"")</f>
        <v>0.17192982456140352</v>
      </c>
      <c r="X117" s="7"/>
      <c r="Y117" s="7"/>
      <c r="Z117" s="7"/>
      <c r="AA117" s="7"/>
      <c r="AB117" s="7"/>
      <c r="AC117" s="7"/>
      <c r="AD117" s="7"/>
      <c r="AE117" s="7"/>
      <c r="AF117" s="7"/>
      <c r="AG117" s="7"/>
      <c r="AH117" s="7"/>
      <c r="AI117" s="7"/>
      <c r="AJ117" s="7"/>
      <c r="AK117" s="7"/>
      <c r="AL117" s="7"/>
      <c r="AM117" s="7"/>
      <c r="AN117" s="7"/>
      <c r="AO117" s="7"/>
      <c r="AP117" s="7"/>
      <c r="AQ117" s="7"/>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9"/>
      <c r="GF117" s="9"/>
      <c r="GG117" s="9"/>
      <c r="GH117" s="9"/>
      <c r="GI117" s="9"/>
      <c r="GJ117" s="9"/>
      <c r="GK117" s="9"/>
      <c r="GL117" s="9"/>
      <c r="GM117" s="9"/>
      <c r="GN117" s="9"/>
    </row>
    <row r="118" spans="1:196" s="5" customFormat="1" ht="58.5" hidden="1" customHeight="1" thickBot="1" x14ac:dyDescent="0.3">
      <c r="A118" s="158">
        <v>21</v>
      </c>
      <c r="B118" s="88">
        <v>180404</v>
      </c>
      <c r="C118" s="75" t="s">
        <v>144</v>
      </c>
      <c r="D118" s="75" t="s">
        <v>79</v>
      </c>
      <c r="E118" s="193" t="s">
        <v>82</v>
      </c>
      <c r="F118" s="19"/>
      <c r="G118" s="15"/>
      <c r="H118" s="15"/>
      <c r="I118" s="17">
        <f t="shared" si="82"/>
        <v>0</v>
      </c>
      <c r="J118" s="13">
        <f t="shared" si="83"/>
        <v>0</v>
      </c>
      <c r="K118" s="159" t="str">
        <f t="shared" si="74"/>
        <v/>
      </c>
      <c r="L118" s="214"/>
      <c r="M118" s="13"/>
      <c r="N118" s="13"/>
      <c r="O118" s="15"/>
      <c r="P118" s="13">
        <f t="shared" si="84"/>
        <v>0</v>
      </c>
      <c r="Q118" s="231" t="str">
        <f t="shared" si="71"/>
        <v/>
      </c>
      <c r="R118" s="235">
        <f t="shared" si="85"/>
        <v>0</v>
      </c>
      <c r="S118" s="13">
        <f t="shared" si="86"/>
        <v>0</v>
      </c>
      <c r="T118" s="13">
        <f t="shared" si="87"/>
        <v>0</v>
      </c>
      <c r="U118" s="13">
        <f t="shared" ref="U118:U134" si="149">SUM(H118,O118)</f>
        <v>0</v>
      </c>
      <c r="V118" s="13">
        <f t="shared" si="88"/>
        <v>0</v>
      </c>
      <c r="W118" s="159" t="str">
        <f t="shared" si="127"/>
        <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5" customFormat="1" ht="58.5" hidden="1" customHeight="1" thickBot="1" x14ac:dyDescent="0.3">
      <c r="A119" s="158">
        <v>22</v>
      </c>
      <c r="B119" s="88">
        <v>180404</v>
      </c>
      <c r="C119" s="75" t="s">
        <v>161</v>
      </c>
      <c r="D119" s="75" t="s">
        <v>80</v>
      </c>
      <c r="E119" s="193" t="s">
        <v>81</v>
      </c>
      <c r="F119" s="19"/>
      <c r="G119" s="15"/>
      <c r="H119" s="15"/>
      <c r="I119" s="17">
        <f t="shared" si="82"/>
        <v>0</v>
      </c>
      <c r="J119" s="13">
        <f t="shared" si="83"/>
        <v>0</v>
      </c>
      <c r="K119" s="159" t="str">
        <f t="shared" si="74"/>
        <v/>
      </c>
      <c r="L119" s="214"/>
      <c r="M119" s="13"/>
      <c r="N119" s="13"/>
      <c r="O119" s="15"/>
      <c r="P119" s="13">
        <f t="shared" si="84"/>
        <v>0</v>
      </c>
      <c r="Q119" s="231" t="str">
        <f t="shared" si="71"/>
        <v/>
      </c>
      <c r="R119" s="235">
        <f t="shared" si="85"/>
        <v>0</v>
      </c>
      <c r="S119" s="13">
        <f t="shared" si="86"/>
        <v>0</v>
      </c>
      <c r="T119" s="13">
        <f t="shared" si="87"/>
        <v>0</v>
      </c>
      <c r="U119" s="13">
        <f t="shared" si="149"/>
        <v>0</v>
      </c>
      <c r="V119" s="13">
        <f t="shared" si="88"/>
        <v>0</v>
      </c>
      <c r="W119" s="159" t="str">
        <f t="shared" si="127"/>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9"/>
      <c r="GF119" s="9"/>
      <c r="GG119" s="9"/>
      <c r="GH119" s="9"/>
      <c r="GI119" s="9"/>
      <c r="GJ119" s="9"/>
      <c r="GK119" s="9"/>
      <c r="GL119" s="9"/>
      <c r="GM119" s="9"/>
      <c r="GN119" s="9"/>
    </row>
    <row r="120" spans="1:196" s="1" customFormat="1" ht="58.5" hidden="1" customHeight="1" x14ac:dyDescent="0.25">
      <c r="A120" s="158">
        <v>22</v>
      </c>
      <c r="B120" s="88"/>
      <c r="C120" s="75" t="s">
        <v>206</v>
      </c>
      <c r="D120" s="75" t="s">
        <v>76</v>
      </c>
      <c r="E120" s="193" t="s">
        <v>209</v>
      </c>
      <c r="F120" s="19"/>
      <c r="G120" s="15"/>
      <c r="H120" s="15"/>
      <c r="I120" s="17">
        <f t="shared" si="82"/>
        <v>0</v>
      </c>
      <c r="J120" s="13">
        <f t="shared" si="83"/>
        <v>0</v>
      </c>
      <c r="K120" s="159" t="str">
        <f t="shared" si="74"/>
        <v/>
      </c>
      <c r="L120" s="214"/>
      <c r="M120" s="13"/>
      <c r="N120" s="13"/>
      <c r="O120" s="15"/>
      <c r="P120" s="13">
        <f t="shared" si="84"/>
        <v>0</v>
      </c>
      <c r="Q120" s="231" t="str">
        <f t="shared" si="71"/>
        <v/>
      </c>
      <c r="R120" s="235">
        <f t="shared" si="85"/>
        <v>0</v>
      </c>
      <c r="S120" s="13">
        <f t="shared" si="86"/>
        <v>0</v>
      </c>
      <c r="T120" s="13">
        <f t="shared" si="87"/>
        <v>0</v>
      </c>
      <c r="U120" s="13">
        <f t="shared" si="149"/>
        <v>0</v>
      </c>
      <c r="V120" s="13">
        <f t="shared" si="88"/>
        <v>0</v>
      </c>
      <c r="W120" s="159" t="str">
        <f t="shared" si="127"/>
        <v/>
      </c>
      <c r="X120" s="7"/>
      <c r="Y120" s="7"/>
      <c r="Z120" s="7"/>
      <c r="AA120" s="7"/>
      <c r="AB120" s="7"/>
      <c r="AC120" s="7"/>
      <c r="AD120" s="7"/>
      <c r="AE120" s="7"/>
      <c r="AF120" s="7"/>
      <c r="AG120" s="7"/>
      <c r="AH120" s="7"/>
      <c r="AI120" s="7"/>
      <c r="AJ120" s="7"/>
      <c r="AK120" s="7"/>
      <c r="AL120" s="7"/>
      <c r="AM120" s="7"/>
      <c r="AN120" s="7"/>
      <c r="AO120" s="7"/>
      <c r="AP120" s="7"/>
      <c r="AQ120" s="7"/>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row>
    <row r="121" spans="1:196" s="1" customFormat="1" ht="58.5" hidden="1" customHeight="1" x14ac:dyDescent="0.25">
      <c r="A121" s="158">
        <v>24</v>
      </c>
      <c r="B121" s="88"/>
      <c r="C121" s="75" t="s">
        <v>163</v>
      </c>
      <c r="D121" s="75" t="s">
        <v>84</v>
      </c>
      <c r="E121" s="193" t="s">
        <v>164</v>
      </c>
      <c r="F121" s="19"/>
      <c r="G121" s="15"/>
      <c r="H121" s="15"/>
      <c r="I121" s="17">
        <f t="shared" si="82"/>
        <v>0</v>
      </c>
      <c r="J121" s="13">
        <f t="shared" si="83"/>
        <v>0</v>
      </c>
      <c r="K121" s="159" t="str">
        <f t="shared" si="74"/>
        <v/>
      </c>
      <c r="L121" s="214"/>
      <c r="M121" s="13"/>
      <c r="N121" s="13"/>
      <c r="O121" s="15"/>
      <c r="P121" s="13">
        <f t="shared" si="84"/>
        <v>0</v>
      </c>
      <c r="Q121" s="231" t="str">
        <f t="shared" si="71"/>
        <v/>
      </c>
      <c r="R121" s="235">
        <f t="shared" si="85"/>
        <v>0</v>
      </c>
      <c r="S121" s="13">
        <f t="shared" si="86"/>
        <v>0</v>
      </c>
      <c r="T121" s="13">
        <f t="shared" si="87"/>
        <v>0</v>
      </c>
      <c r="U121" s="13">
        <f t="shared" si="149"/>
        <v>0</v>
      </c>
      <c r="V121" s="13">
        <f t="shared" si="88"/>
        <v>0</v>
      </c>
      <c r="W121" s="159" t="str">
        <f t="shared" si="127"/>
        <v/>
      </c>
      <c r="X121" s="7"/>
      <c r="Y121" s="7"/>
      <c r="Z121" s="7"/>
      <c r="AA121" s="7"/>
      <c r="AB121" s="7"/>
      <c r="AC121" s="7"/>
      <c r="AD121" s="7"/>
      <c r="AE121" s="7"/>
      <c r="AF121" s="7"/>
      <c r="AG121" s="7"/>
      <c r="AH121" s="7"/>
      <c r="AI121" s="7"/>
      <c r="AJ121" s="7"/>
      <c r="AK121" s="7"/>
      <c r="AL121" s="7"/>
      <c r="AM121" s="7"/>
      <c r="AN121" s="7"/>
      <c r="AO121" s="7"/>
      <c r="AP121" s="7"/>
      <c r="AQ121" s="7"/>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row>
    <row r="122" spans="1:196" s="73" customFormat="1" ht="58.5" hidden="1" customHeight="1" x14ac:dyDescent="0.3">
      <c r="A122" s="162"/>
      <c r="B122" s="65"/>
      <c r="C122" s="66"/>
      <c r="D122" s="65"/>
      <c r="E122" s="203" t="s">
        <v>198</v>
      </c>
      <c r="F122" s="30"/>
      <c r="G122" s="31"/>
      <c r="H122" s="45"/>
      <c r="I122" s="17">
        <f t="shared" si="82"/>
        <v>0</v>
      </c>
      <c r="J122" s="13">
        <f t="shared" si="83"/>
        <v>0</v>
      </c>
      <c r="K122" s="159" t="str">
        <f t="shared" si="74"/>
        <v/>
      </c>
      <c r="L122" s="215"/>
      <c r="M122" s="25"/>
      <c r="N122" s="25"/>
      <c r="O122" s="25"/>
      <c r="P122" s="13">
        <f t="shared" si="84"/>
        <v>0</v>
      </c>
      <c r="Q122" s="231" t="str">
        <f t="shared" si="71"/>
        <v/>
      </c>
      <c r="R122" s="235">
        <f t="shared" si="85"/>
        <v>0</v>
      </c>
      <c r="S122" s="13">
        <f t="shared" si="86"/>
        <v>0</v>
      </c>
      <c r="T122" s="13">
        <f t="shared" si="87"/>
        <v>0</v>
      </c>
      <c r="U122" s="13">
        <f t="shared" si="149"/>
        <v>0</v>
      </c>
      <c r="V122" s="13">
        <f t="shared" si="88"/>
        <v>0</v>
      </c>
      <c r="W122" s="159" t="str">
        <f t="shared" si="127"/>
        <v/>
      </c>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c r="CW122" s="71"/>
      <c r="CX122" s="71"/>
      <c r="CY122" s="71"/>
      <c r="CZ122" s="71"/>
      <c r="DA122" s="71"/>
      <c r="DB122" s="71"/>
      <c r="DC122" s="71"/>
      <c r="DD122" s="71"/>
      <c r="DE122" s="71"/>
      <c r="DF122" s="71"/>
      <c r="DG122" s="71"/>
      <c r="DH122" s="71"/>
      <c r="DI122" s="71"/>
      <c r="DJ122" s="71"/>
      <c r="DK122" s="71"/>
      <c r="DL122" s="71"/>
      <c r="DM122" s="71"/>
      <c r="DN122" s="71"/>
      <c r="DO122" s="71"/>
      <c r="DP122" s="71"/>
      <c r="DQ122" s="71"/>
      <c r="DR122" s="71"/>
      <c r="DS122" s="71"/>
      <c r="DT122" s="71"/>
      <c r="DU122" s="71"/>
      <c r="DV122" s="71"/>
      <c r="DW122" s="71"/>
      <c r="DX122" s="71"/>
      <c r="DY122" s="71"/>
      <c r="DZ122" s="71"/>
      <c r="EA122" s="71"/>
      <c r="EB122" s="71"/>
      <c r="EC122" s="71"/>
      <c r="ED122" s="71"/>
      <c r="EE122" s="71"/>
      <c r="EF122" s="71"/>
      <c r="EG122" s="71"/>
      <c r="EH122" s="71"/>
      <c r="EI122" s="71"/>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c r="GB122" s="71"/>
      <c r="GC122" s="71"/>
      <c r="GD122" s="71"/>
      <c r="GE122" s="72"/>
      <c r="GF122" s="72"/>
      <c r="GG122" s="72"/>
      <c r="GH122" s="72"/>
      <c r="GI122" s="72"/>
      <c r="GJ122" s="72"/>
      <c r="GK122" s="72"/>
      <c r="GL122" s="72"/>
      <c r="GM122" s="72"/>
      <c r="GN122" s="72"/>
    </row>
    <row r="123" spans="1:196" s="73" customFormat="1" ht="58.5" hidden="1" customHeight="1" x14ac:dyDescent="0.3">
      <c r="A123" s="162"/>
      <c r="B123" s="65"/>
      <c r="C123" s="66"/>
      <c r="D123" s="65"/>
      <c r="E123" s="203" t="s">
        <v>199</v>
      </c>
      <c r="F123" s="30"/>
      <c r="G123" s="31"/>
      <c r="H123" s="45"/>
      <c r="I123" s="17">
        <f t="shared" si="82"/>
        <v>0</v>
      </c>
      <c r="J123" s="13">
        <f t="shared" si="83"/>
        <v>0</v>
      </c>
      <c r="K123" s="159" t="str">
        <f t="shared" si="74"/>
        <v/>
      </c>
      <c r="L123" s="215"/>
      <c r="M123" s="25"/>
      <c r="N123" s="25"/>
      <c r="O123" s="25"/>
      <c r="P123" s="13">
        <f t="shared" si="84"/>
        <v>0</v>
      </c>
      <c r="Q123" s="231" t="str">
        <f t="shared" si="71"/>
        <v/>
      </c>
      <c r="R123" s="235">
        <f t="shared" si="85"/>
        <v>0</v>
      </c>
      <c r="S123" s="13">
        <f t="shared" si="86"/>
        <v>0</v>
      </c>
      <c r="T123" s="13">
        <f t="shared" si="87"/>
        <v>0</v>
      </c>
      <c r="U123" s="13">
        <f t="shared" si="149"/>
        <v>0</v>
      </c>
      <c r="V123" s="13">
        <f t="shared" si="88"/>
        <v>0</v>
      </c>
      <c r="W123" s="159" t="str">
        <f t="shared" si="127"/>
        <v/>
      </c>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c r="CW123" s="71"/>
      <c r="CX123" s="71"/>
      <c r="CY123" s="71"/>
      <c r="CZ123" s="71"/>
      <c r="DA123" s="71"/>
      <c r="DB123" s="71"/>
      <c r="DC123" s="71"/>
      <c r="DD123" s="71"/>
      <c r="DE123" s="71"/>
      <c r="DF123" s="71"/>
      <c r="DG123" s="71"/>
      <c r="DH123" s="71"/>
      <c r="DI123" s="71"/>
      <c r="DJ123" s="71"/>
      <c r="DK123" s="71"/>
      <c r="DL123" s="71"/>
      <c r="DM123" s="71"/>
      <c r="DN123" s="71"/>
      <c r="DO123" s="71"/>
      <c r="DP123" s="71"/>
      <c r="DQ123" s="71"/>
      <c r="DR123" s="71"/>
      <c r="DS123" s="71"/>
      <c r="DT123" s="71"/>
      <c r="DU123" s="71"/>
      <c r="DV123" s="71"/>
      <c r="DW123" s="71"/>
      <c r="DX123" s="71"/>
      <c r="DY123" s="71"/>
      <c r="DZ123" s="71"/>
      <c r="EA123" s="71"/>
      <c r="EB123" s="71"/>
      <c r="EC123" s="71"/>
      <c r="ED123" s="71"/>
      <c r="EE123" s="71"/>
      <c r="EF123" s="71"/>
      <c r="EG123" s="71"/>
      <c r="EH123" s="71"/>
      <c r="EI123" s="71"/>
      <c r="EJ123" s="71"/>
      <c r="EK123" s="71"/>
      <c r="EL123" s="71"/>
      <c r="EM123" s="71"/>
      <c r="EN123" s="71"/>
      <c r="EO123" s="71"/>
      <c r="EP123" s="71"/>
      <c r="EQ123" s="71"/>
      <c r="ER123" s="71"/>
      <c r="ES123" s="71"/>
      <c r="ET123" s="71"/>
      <c r="EU123" s="71"/>
      <c r="EV123" s="71"/>
      <c r="EW123" s="71"/>
      <c r="EX123" s="71"/>
      <c r="EY123" s="71"/>
      <c r="EZ123" s="71"/>
      <c r="FA123" s="71"/>
      <c r="FB123" s="71"/>
      <c r="FC123" s="71"/>
      <c r="FD123" s="71"/>
      <c r="FE123" s="71"/>
      <c r="FF123" s="71"/>
      <c r="FG123" s="71"/>
      <c r="FH123" s="71"/>
      <c r="FI123" s="71"/>
      <c r="FJ123" s="71"/>
      <c r="FK123" s="71"/>
      <c r="FL123" s="71"/>
      <c r="FM123" s="71"/>
      <c r="FN123" s="71"/>
      <c r="FO123" s="71"/>
      <c r="FP123" s="71"/>
      <c r="FQ123" s="71"/>
      <c r="FR123" s="71"/>
      <c r="FS123" s="71"/>
      <c r="FT123" s="71"/>
      <c r="FU123" s="71"/>
      <c r="FV123" s="71"/>
      <c r="FW123" s="71"/>
      <c r="FX123" s="71"/>
      <c r="FY123" s="71"/>
      <c r="FZ123" s="71"/>
      <c r="GA123" s="71"/>
      <c r="GB123" s="71"/>
      <c r="GC123" s="71"/>
      <c r="GD123" s="71"/>
      <c r="GE123" s="72"/>
      <c r="GF123" s="72"/>
      <c r="GG123" s="72"/>
      <c r="GH123" s="72"/>
      <c r="GI123" s="72"/>
      <c r="GJ123" s="72"/>
      <c r="GK123" s="72"/>
      <c r="GL123" s="72"/>
      <c r="GM123" s="72"/>
      <c r="GN123" s="72"/>
    </row>
    <row r="124" spans="1:196" s="1" customFormat="1" ht="58.5" hidden="1" customHeight="1" x14ac:dyDescent="0.25">
      <c r="A124" s="158">
        <v>25</v>
      </c>
      <c r="B124" s="88"/>
      <c r="C124" s="75" t="s">
        <v>188</v>
      </c>
      <c r="D124" s="75" t="s">
        <v>83</v>
      </c>
      <c r="E124" s="193" t="s">
        <v>189</v>
      </c>
      <c r="F124" s="19"/>
      <c r="G124" s="15"/>
      <c r="H124" s="15"/>
      <c r="I124" s="17">
        <f t="shared" si="82"/>
        <v>0</v>
      </c>
      <c r="J124" s="13">
        <f t="shared" si="83"/>
        <v>0</v>
      </c>
      <c r="K124" s="159" t="str">
        <f t="shared" si="74"/>
        <v/>
      </c>
      <c r="L124" s="214"/>
      <c r="M124" s="13"/>
      <c r="N124" s="13"/>
      <c r="O124" s="15"/>
      <c r="P124" s="13">
        <f t="shared" si="84"/>
        <v>0</v>
      </c>
      <c r="Q124" s="231" t="str">
        <f t="shared" si="71"/>
        <v/>
      </c>
      <c r="R124" s="235">
        <f t="shared" si="85"/>
        <v>0</v>
      </c>
      <c r="S124" s="13">
        <f t="shared" si="86"/>
        <v>0</v>
      </c>
      <c r="T124" s="13">
        <f t="shared" si="87"/>
        <v>0</v>
      </c>
      <c r="U124" s="13">
        <f t="shared" si="149"/>
        <v>0</v>
      </c>
      <c r="V124" s="13">
        <f t="shared" si="88"/>
        <v>0</v>
      </c>
      <c r="W124" s="159" t="str">
        <f t="shared" si="127"/>
        <v/>
      </c>
      <c r="X124" s="7"/>
      <c r="Y124" s="7"/>
      <c r="Z124" s="7"/>
      <c r="AA124" s="7"/>
      <c r="AB124" s="7"/>
      <c r="AC124" s="7"/>
      <c r="AD124" s="7"/>
      <c r="AE124" s="7"/>
      <c r="AF124" s="7"/>
      <c r="AG124" s="7"/>
      <c r="AH124" s="7"/>
      <c r="AI124" s="7"/>
      <c r="AJ124" s="7"/>
      <c r="AK124" s="7"/>
      <c r="AL124" s="7"/>
      <c r="AM124" s="7"/>
      <c r="AN124" s="7"/>
      <c r="AO124" s="7"/>
      <c r="AP124" s="7"/>
      <c r="AQ124" s="7"/>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row>
    <row r="125" spans="1:196" s="1" customFormat="1" ht="58.5" hidden="1" customHeight="1" x14ac:dyDescent="0.25">
      <c r="A125" s="158">
        <v>23</v>
      </c>
      <c r="B125" s="88"/>
      <c r="C125" s="75" t="s">
        <v>208</v>
      </c>
      <c r="D125" s="75" t="s">
        <v>76</v>
      </c>
      <c r="E125" s="193" t="s">
        <v>162</v>
      </c>
      <c r="F125" s="19"/>
      <c r="G125" s="15"/>
      <c r="H125" s="15"/>
      <c r="I125" s="17">
        <f t="shared" si="82"/>
        <v>0</v>
      </c>
      <c r="J125" s="13">
        <f t="shared" si="83"/>
        <v>0</v>
      </c>
      <c r="K125" s="159" t="str">
        <f t="shared" si="74"/>
        <v/>
      </c>
      <c r="L125" s="214"/>
      <c r="M125" s="13"/>
      <c r="N125" s="13"/>
      <c r="O125" s="15"/>
      <c r="P125" s="13">
        <f t="shared" si="84"/>
        <v>0</v>
      </c>
      <c r="Q125" s="231" t="str">
        <f t="shared" si="71"/>
        <v/>
      </c>
      <c r="R125" s="235">
        <f t="shared" si="85"/>
        <v>0</v>
      </c>
      <c r="S125" s="13">
        <f t="shared" si="86"/>
        <v>0</v>
      </c>
      <c r="T125" s="13">
        <f t="shared" si="87"/>
        <v>0</v>
      </c>
      <c r="U125" s="13">
        <f t="shared" si="149"/>
        <v>0</v>
      </c>
      <c r="V125" s="13">
        <f t="shared" si="88"/>
        <v>0</v>
      </c>
      <c r="W125" s="159" t="str">
        <f t="shared" si="127"/>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1" customFormat="1" ht="58.5" hidden="1" customHeight="1" x14ac:dyDescent="0.25">
      <c r="A126" s="158">
        <v>24</v>
      </c>
      <c r="B126" s="88"/>
      <c r="C126" s="75" t="s">
        <v>163</v>
      </c>
      <c r="D126" s="75" t="s">
        <v>84</v>
      </c>
      <c r="E126" s="193" t="s">
        <v>164</v>
      </c>
      <c r="F126" s="19"/>
      <c r="G126" s="15"/>
      <c r="H126" s="15"/>
      <c r="I126" s="17">
        <f t="shared" si="82"/>
        <v>0</v>
      </c>
      <c r="J126" s="13">
        <f t="shared" si="83"/>
        <v>0</v>
      </c>
      <c r="K126" s="159" t="str">
        <f t="shared" si="74"/>
        <v/>
      </c>
      <c r="L126" s="214"/>
      <c r="M126" s="13"/>
      <c r="N126" s="13"/>
      <c r="O126" s="15"/>
      <c r="P126" s="13">
        <f t="shared" si="84"/>
        <v>0</v>
      </c>
      <c r="Q126" s="231" t="str">
        <f t="shared" si="71"/>
        <v/>
      </c>
      <c r="R126" s="235">
        <f t="shared" si="85"/>
        <v>0</v>
      </c>
      <c r="S126" s="13">
        <f t="shared" si="86"/>
        <v>0</v>
      </c>
      <c r="T126" s="13">
        <f t="shared" si="87"/>
        <v>0</v>
      </c>
      <c r="U126" s="13">
        <f t="shared" si="149"/>
        <v>0</v>
      </c>
      <c r="V126" s="13">
        <f t="shared" si="88"/>
        <v>0</v>
      </c>
      <c r="W126" s="159" t="str">
        <f t="shared" si="127"/>
        <v/>
      </c>
      <c r="X126" s="7"/>
      <c r="Y126" s="7"/>
      <c r="Z126" s="7"/>
      <c r="AA126" s="7"/>
      <c r="AB126" s="7"/>
      <c r="AC126" s="7"/>
      <c r="AD126" s="7"/>
      <c r="AE126" s="7"/>
      <c r="AF126" s="7"/>
      <c r="AG126" s="7"/>
      <c r="AH126" s="7"/>
      <c r="AI126" s="7"/>
      <c r="AJ126" s="7"/>
      <c r="AK126" s="7"/>
      <c r="AL126" s="7"/>
      <c r="AM126" s="7"/>
      <c r="AN126" s="7"/>
      <c r="AO126" s="7"/>
      <c r="AP126" s="7"/>
      <c r="AQ126" s="7"/>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row>
    <row r="127" spans="1:196" s="91" customFormat="1" ht="54.75" hidden="1" customHeight="1" thickBot="1" x14ac:dyDescent="0.35">
      <c r="A127" s="160"/>
      <c r="B127" s="89"/>
      <c r="C127" s="76"/>
      <c r="D127" s="76"/>
      <c r="E127" s="196" t="s">
        <v>222</v>
      </c>
      <c r="F127" s="24"/>
      <c r="G127" s="25"/>
      <c r="H127" s="25"/>
      <c r="I127" s="17">
        <f t="shared" si="82"/>
        <v>0</v>
      </c>
      <c r="J127" s="13">
        <f t="shared" si="83"/>
        <v>0</v>
      </c>
      <c r="K127" s="159" t="str">
        <f t="shared" si="74"/>
        <v/>
      </c>
      <c r="L127" s="215"/>
      <c r="M127" s="25"/>
      <c r="N127" s="25"/>
      <c r="O127" s="25"/>
      <c r="P127" s="13">
        <f t="shared" si="84"/>
        <v>0</v>
      </c>
      <c r="Q127" s="231" t="str">
        <f t="shared" si="71"/>
        <v/>
      </c>
      <c r="R127" s="235">
        <f t="shared" si="85"/>
        <v>0</v>
      </c>
      <c r="S127" s="13">
        <f t="shared" si="86"/>
        <v>0</v>
      </c>
      <c r="T127" s="13">
        <f t="shared" si="87"/>
        <v>0</v>
      </c>
      <c r="U127" s="13">
        <f t="shared" si="149"/>
        <v>0</v>
      </c>
      <c r="V127" s="13">
        <f t="shared" si="88"/>
        <v>0</v>
      </c>
      <c r="W127" s="159" t="str">
        <f t="shared" si="127"/>
        <v/>
      </c>
      <c r="X127" s="59"/>
      <c r="Y127" s="59"/>
      <c r="Z127" s="59"/>
      <c r="AA127" s="59"/>
      <c r="AB127" s="59"/>
      <c r="AC127" s="59"/>
      <c r="AD127" s="59"/>
      <c r="AE127" s="59"/>
      <c r="AF127" s="59"/>
      <c r="AG127" s="59"/>
      <c r="AH127" s="59"/>
      <c r="AI127" s="59"/>
      <c r="AJ127" s="59"/>
      <c r="AK127" s="59"/>
      <c r="AL127" s="59"/>
      <c r="AM127" s="59"/>
      <c r="AN127" s="59"/>
      <c r="AO127" s="59"/>
      <c r="AP127" s="59"/>
      <c r="AQ127" s="59"/>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90"/>
      <c r="GF127" s="90"/>
      <c r="GG127" s="90"/>
      <c r="GH127" s="90"/>
      <c r="GI127" s="90"/>
      <c r="GJ127" s="90"/>
      <c r="GK127" s="90"/>
      <c r="GL127" s="90"/>
      <c r="GM127" s="90"/>
      <c r="GN127" s="90"/>
    </row>
    <row r="128" spans="1:196" s="91" customFormat="1" ht="41.25" hidden="1" customHeight="1" thickBot="1" x14ac:dyDescent="0.35">
      <c r="A128" s="160"/>
      <c r="B128" s="89"/>
      <c r="C128" s="76"/>
      <c r="D128" s="76"/>
      <c r="E128" s="196" t="s">
        <v>223</v>
      </c>
      <c r="F128" s="24"/>
      <c r="G128" s="25"/>
      <c r="H128" s="25"/>
      <c r="I128" s="17">
        <f t="shared" si="82"/>
        <v>0</v>
      </c>
      <c r="J128" s="13">
        <f t="shared" si="83"/>
        <v>0</v>
      </c>
      <c r="K128" s="159" t="str">
        <f t="shared" si="74"/>
        <v/>
      </c>
      <c r="L128" s="215"/>
      <c r="M128" s="25"/>
      <c r="N128" s="25"/>
      <c r="O128" s="25"/>
      <c r="P128" s="13">
        <f t="shared" si="84"/>
        <v>0</v>
      </c>
      <c r="Q128" s="231" t="str">
        <f t="shared" si="71"/>
        <v/>
      </c>
      <c r="R128" s="235">
        <f t="shared" si="85"/>
        <v>0</v>
      </c>
      <c r="S128" s="13">
        <f t="shared" si="86"/>
        <v>0</v>
      </c>
      <c r="T128" s="13">
        <f t="shared" si="87"/>
        <v>0</v>
      </c>
      <c r="U128" s="13">
        <f t="shared" si="149"/>
        <v>0</v>
      </c>
      <c r="V128" s="13">
        <f t="shared" si="88"/>
        <v>0</v>
      </c>
      <c r="W128" s="159" t="str">
        <f t="shared" si="127"/>
        <v/>
      </c>
      <c r="X128" s="59"/>
      <c r="Y128" s="59"/>
      <c r="Z128" s="59"/>
      <c r="AA128" s="59"/>
      <c r="AB128" s="59"/>
      <c r="AC128" s="59"/>
      <c r="AD128" s="59"/>
      <c r="AE128" s="59"/>
      <c r="AF128" s="59"/>
      <c r="AG128" s="59"/>
      <c r="AH128" s="59"/>
      <c r="AI128" s="59"/>
      <c r="AJ128" s="59"/>
      <c r="AK128" s="59"/>
      <c r="AL128" s="59"/>
      <c r="AM128" s="59"/>
      <c r="AN128" s="59"/>
      <c r="AO128" s="59"/>
      <c r="AP128" s="59"/>
      <c r="AQ128" s="59"/>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c r="BV128" s="60"/>
      <c r="BW128" s="60"/>
      <c r="BX128" s="60"/>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90"/>
      <c r="GF128" s="90"/>
      <c r="GG128" s="90"/>
      <c r="GH128" s="90"/>
      <c r="GI128" s="90"/>
      <c r="GJ128" s="90"/>
      <c r="GK128" s="90"/>
      <c r="GL128" s="90"/>
      <c r="GM128" s="90"/>
      <c r="GN128" s="90"/>
    </row>
    <row r="129" spans="1:196" s="1" customFormat="1" ht="39.75" hidden="1" customHeight="1" x14ac:dyDescent="0.25">
      <c r="A129" s="158">
        <v>25</v>
      </c>
      <c r="B129" s="88"/>
      <c r="C129" s="75" t="s">
        <v>188</v>
      </c>
      <c r="D129" s="75" t="s">
        <v>83</v>
      </c>
      <c r="E129" s="193" t="s">
        <v>189</v>
      </c>
      <c r="F129" s="19"/>
      <c r="G129" s="15"/>
      <c r="H129" s="15"/>
      <c r="I129" s="17">
        <f t="shared" si="82"/>
        <v>0</v>
      </c>
      <c r="J129" s="13">
        <f t="shared" si="83"/>
        <v>0</v>
      </c>
      <c r="K129" s="159" t="str">
        <f t="shared" si="74"/>
        <v/>
      </c>
      <c r="L129" s="214"/>
      <c r="M129" s="13"/>
      <c r="N129" s="13"/>
      <c r="O129" s="15"/>
      <c r="P129" s="13">
        <f t="shared" si="84"/>
        <v>0</v>
      </c>
      <c r="Q129" s="231" t="str">
        <f t="shared" si="71"/>
        <v/>
      </c>
      <c r="R129" s="235">
        <f t="shared" si="85"/>
        <v>0</v>
      </c>
      <c r="S129" s="13">
        <f t="shared" si="86"/>
        <v>0</v>
      </c>
      <c r="T129" s="13">
        <f t="shared" si="87"/>
        <v>0</v>
      </c>
      <c r="U129" s="13">
        <f t="shared" si="149"/>
        <v>0</v>
      </c>
      <c r="V129" s="13">
        <f t="shared" si="88"/>
        <v>0</v>
      </c>
      <c r="W129" s="159" t="str">
        <f t="shared" si="127"/>
        <v/>
      </c>
      <c r="X129" s="7"/>
      <c r="Y129" s="7"/>
      <c r="Z129" s="7"/>
      <c r="AA129" s="7"/>
      <c r="AB129" s="7"/>
      <c r="AC129" s="7"/>
      <c r="AD129" s="7"/>
      <c r="AE129" s="7"/>
      <c r="AF129" s="7"/>
      <c r="AG129" s="7"/>
      <c r="AH129" s="7"/>
      <c r="AI129" s="7"/>
      <c r="AJ129" s="7"/>
      <c r="AK129" s="7"/>
      <c r="AL129" s="7"/>
      <c r="AM129" s="7"/>
      <c r="AN129" s="7"/>
      <c r="AO129" s="7"/>
      <c r="AP129" s="7"/>
      <c r="AQ129" s="7"/>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row>
    <row r="130" spans="1:196" s="5" customFormat="1" ht="42" hidden="1" customHeight="1" thickBot="1" x14ac:dyDescent="0.3">
      <c r="A130" s="158"/>
      <c r="B130" s="88"/>
      <c r="C130" s="75" t="s">
        <v>280</v>
      </c>
      <c r="D130" s="75" t="s">
        <v>230</v>
      </c>
      <c r="E130" s="193" t="s">
        <v>281</v>
      </c>
      <c r="F130" s="19"/>
      <c r="G130" s="15"/>
      <c r="H130" s="15"/>
      <c r="I130" s="17">
        <f t="shared" si="82"/>
        <v>0</v>
      </c>
      <c r="J130" s="13">
        <f t="shared" si="83"/>
        <v>0</v>
      </c>
      <c r="K130" s="159" t="str">
        <f t="shared" si="74"/>
        <v/>
      </c>
      <c r="L130" s="214"/>
      <c r="M130" s="13"/>
      <c r="N130" s="13"/>
      <c r="O130" s="15"/>
      <c r="P130" s="13">
        <f t="shared" si="84"/>
        <v>0</v>
      </c>
      <c r="Q130" s="231" t="str">
        <f t="shared" si="71"/>
        <v/>
      </c>
      <c r="R130" s="235">
        <f t="shared" si="85"/>
        <v>0</v>
      </c>
      <c r="S130" s="13">
        <f t="shared" si="86"/>
        <v>0</v>
      </c>
      <c r="T130" s="13">
        <f t="shared" si="87"/>
        <v>0</v>
      </c>
      <c r="U130" s="13">
        <f t="shared" si="149"/>
        <v>0</v>
      </c>
      <c r="V130" s="13">
        <f t="shared" si="88"/>
        <v>0</v>
      </c>
      <c r="W130" s="159" t="str">
        <f t="shared" si="127"/>
        <v/>
      </c>
      <c r="X130" s="7"/>
      <c r="Y130" s="7"/>
      <c r="Z130" s="7"/>
      <c r="AA130" s="7"/>
      <c r="AB130" s="7"/>
      <c r="AC130" s="7"/>
      <c r="AD130" s="7"/>
      <c r="AE130" s="7"/>
      <c r="AF130" s="7"/>
      <c r="AG130" s="7"/>
      <c r="AH130" s="7"/>
      <c r="AI130" s="7"/>
      <c r="AJ130" s="7"/>
      <c r="AK130" s="7"/>
      <c r="AL130" s="7"/>
      <c r="AM130" s="7"/>
      <c r="AN130" s="7"/>
      <c r="AO130" s="7"/>
      <c r="AP130" s="7"/>
      <c r="AQ130" s="7"/>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9"/>
      <c r="GF130" s="9"/>
      <c r="GG130" s="9"/>
      <c r="GH130" s="9"/>
      <c r="GI130" s="9"/>
      <c r="GJ130" s="9"/>
      <c r="GK130" s="9"/>
      <c r="GL130" s="9"/>
      <c r="GM130" s="9"/>
      <c r="GN130" s="9"/>
    </row>
    <row r="131" spans="1:196" s="91" customFormat="1" ht="47.25" hidden="1" customHeight="1" thickBot="1" x14ac:dyDescent="0.35">
      <c r="A131" s="160"/>
      <c r="B131" s="89"/>
      <c r="C131" s="76"/>
      <c r="D131" s="76"/>
      <c r="E131" s="196" t="s">
        <v>287</v>
      </c>
      <c r="F131" s="24"/>
      <c r="G131" s="25"/>
      <c r="H131" s="25"/>
      <c r="I131" s="17">
        <f t="shared" si="82"/>
        <v>0</v>
      </c>
      <c r="J131" s="13">
        <f t="shared" si="83"/>
        <v>0</v>
      </c>
      <c r="K131" s="159" t="str">
        <f t="shared" si="74"/>
        <v/>
      </c>
      <c r="L131" s="219"/>
      <c r="M131" s="42"/>
      <c r="N131" s="42"/>
      <c r="O131" s="42"/>
      <c r="P131" s="13">
        <f t="shared" si="84"/>
        <v>0</v>
      </c>
      <c r="Q131" s="231" t="str">
        <f t="shared" si="71"/>
        <v/>
      </c>
      <c r="R131" s="235">
        <f t="shared" si="85"/>
        <v>0</v>
      </c>
      <c r="S131" s="13">
        <f t="shared" si="86"/>
        <v>0</v>
      </c>
      <c r="T131" s="13">
        <f t="shared" si="87"/>
        <v>0</v>
      </c>
      <c r="U131" s="13">
        <f t="shared" si="149"/>
        <v>0</v>
      </c>
      <c r="V131" s="13">
        <f t="shared" si="88"/>
        <v>0</v>
      </c>
      <c r="W131" s="159" t="str">
        <f t="shared" si="127"/>
        <v/>
      </c>
      <c r="X131" s="59"/>
      <c r="Y131" s="59"/>
      <c r="Z131" s="59"/>
      <c r="AA131" s="59"/>
      <c r="AB131" s="59"/>
      <c r="AC131" s="59"/>
      <c r="AD131" s="59"/>
      <c r="AE131" s="59"/>
      <c r="AF131" s="59"/>
      <c r="AG131" s="59"/>
      <c r="AH131" s="59"/>
      <c r="AI131" s="59"/>
      <c r="AJ131" s="59"/>
      <c r="AK131" s="59"/>
      <c r="AL131" s="59"/>
      <c r="AM131" s="59"/>
      <c r="AN131" s="59"/>
      <c r="AO131" s="59"/>
      <c r="AP131" s="59"/>
      <c r="AQ131" s="59"/>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c r="BU131" s="60"/>
      <c r="BV131" s="60"/>
      <c r="BW131" s="60"/>
      <c r="BX131" s="60"/>
      <c r="BY131" s="60"/>
      <c r="BZ131" s="60"/>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c r="DQ131" s="60"/>
      <c r="DR131" s="60"/>
      <c r="DS131" s="60"/>
      <c r="DT131" s="60"/>
      <c r="DU131" s="60"/>
      <c r="DV131" s="60"/>
      <c r="DW131" s="60"/>
      <c r="DX131" s="60"/>
      <c r="DY131" s="60"/>
      <c r="DZ131" s="60"/>
      <c r="EA131" s="60"/>
      <c r="EB131" s="60"/>
      <c r="EC131" s="60"/>
      <c r="ED131" s="60"/>
      <c r="EE131" s="60"/>
      <c r="EF131" s="60"/>
      <c r="EG131" s="60"/>
      <c r="EH131" s="60"/>
      <c r="EI131" s="60"/>
      <c r="EJ131" s="60"/>
      <c r="EK131" s="60"/>
      <c r="EL131" s="60"/>
      <c r="EM131" s="60"/>
      <c r="EN131" s="60"/>
      <c r="EO131" s="60"/>
      <c r="EP131" s="60"/>
      <c r="EQ131" s="60"/>
      <c r="ER131" s="60"/>
      <c r="ES131" s="60"/>
      <c r="ET131" s="60"/>
      <c r="EU131" s="60"/>
      <c r="EV131" s="60"/>
      <c r="EW131" s="60"/>
      <c r="EX131" s="60"/>
      <c r="EY131" s="60"/>
      <c r="EZ131" s="60"/>
      <c r="FA131" s="60"/>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90"/>
      <c r="GF131" s="90"/>
      <c r="GG131" s="90"/>
      <c r="GH131" s="90"/>
      <c r="GI131" s="90"/>
      <c r="GJ131" s="90"/>
      <c r="GK131" s="90"/>
      <c r="GL131" s="90"/>
      <c r="GM131" s="90"/>
      <c r="GN131" s="90"/>
    </row>
    <row r="132" spans="1:196" s="5" customFormat="1" ht="30.75" hidden="1" customHeight="1" thickBot="1" x14ac:dyDescent="0.3">
      <c r="A132" s="158"/>
      <c r="B132" s="88"/>
      <c r="C132" s="75" t="s">
        <v>250</v>
      </c>
      <c r="D132" s="75" t="s">
        <v>76</v>
      </c>
      <c r="E132" s="193" t="s">
        <v>251</v>
      </c>
      <c r="F132" s="19"/>
      <c r="G132" s="15"/>
      <c r="H132" s="15"/>
      <c r="I132" s="17">
        <f t="shared" si="82"/>
        <v>0</v>
      </c>
      <c r="J132" s="13">
        <f t="shared" si="83"/>
        <v>0</v>
      </c>
      <c r="K132" s="159" t="str">
        <f t="shared" si="74"/>
        <v/>
      </c>
      <c r="L132" s="214"/>
      <c r="M132" s="13"/>
      <c r="N132" s="13"/>
      <c r="O132" s="15"/>
      <c r="P132" s="13">
        <f t="shared" si="84"/>
        <v>0</v>
      </c>
      <c r="Q132" s="231" t="str">
        <f t="shared" si="71"/>
        <v/>
      </c>
      <c r="R132" s="235">
        <f t="shared" si="85"/>
        <v>0</v>
      </c>
      <c r="S132" s="13">
        <f t="shared" si="86"/>
        <v>0</v>
      </c>
      <c r="T132" s="13">
        <f t="shared" si="87"/>
        <v>0</v>
      </c>
      <c r="U132" s="13">
        <f t="shared" si="149"/>
        <v>0</v>
      </c>
      <c r="V132" s="13">
        <f t="shared" si="88"/>
        <v>0</v>
      </c>
      <c r="W132" s="159" t="str">
        <f t="shared" si="127"/>
        <v/>
      </c>
      <c r="X132" s="7"/>
      <c r="Y132" s="7"/>
      <c r="Z132" s="7"/>
      <c r="AA132" s="7"/>
      <c r="AB132" s="7"/>
      <c r="AC132" s="7"/>
      <c r="AD132" s="7"/>
      <c r="AE132" s="7"/>
      <c r="AF132" s="7"/>
      <c r="AG132" s="7"/>
      <c r="AH132" s="7"/>
      <c r="AI132" s="7"/>
      <c r="AJ132" s="7"/>
      <c r="AK132" s="7"/>
      <c r="AL132" s="7"/>
      <c r="AM132" s="7"/>
      <c r="AN132" s="7"/>
      <c r="AO132" s="7"/>
      <c r="AP132" s="7"/>
      <c r="AQ132" s="7"/>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9"/>
      <c r="GF132" s="9"/>
      <c r="GG132" s="9"/>
      <c r="GH132" s="9"/>
      <c r="GI132" s="9"/>
      <c r="GJ132" s="9"/>
      <c r="GK132" s="9"/>
      <c r="GL132" s="9"/>
      <c r="GM132" s="9"/>
      <c r="GN132" s="9"/>
    </row>
    <row r="133" spans="1:196" s="5" customFormat="1" ht="31.5" hidden="1" customHeight="1" thickBot="1" x14ac:dyDescent="0.3">
      <c r="A133" s="158"/>
      <c r="B133" s="88"/>
      <c r="C133" s="75" t="s">
        <v>208</v>
      </c>
      <c r="D133" s="75" t="s">
        <v>76</v>
      </c>
      <c r="E133" s="193" t="s">
        <v>162</v>
      </c>
      <c r="F133" s="19"/>
      <c r="G133" s="15"/>
      <c r="H133" s="15"/>
      <c r="I133" s="17">
        <f t="shared" si="82"/>
        <v>0</v>
      </c>
      <c r="J133" s="13">
        <f t="shared" si="83"/>
        <v>0</v>
      </c>
      <c r="K133" s="159" t="str">
        <f t="shared" si="74"/>
        <v/>
      </c>
      <c r="L133" s="214"/>
      <c r="M133" s="13"/>
      <c r="N133" s="13"/>
      <c r="O133" s="15"/>
      <c r="P133" s="13">
        <f t="shared" si="84"/>
        <v>0</v>
      </c>
      <c r="Q133" s="231" t="str">
        <f t="shared" si="71"/>
        <v/>
      </c>
      <c r="R133" s="235">
        <f t="shared" si="85"/>
        <v>0</v>
      </c>
      <c r="S133" s="13">
        <f t="shared" si="86"/>
        <v>0</v>
      </c>
      <c r="T133" s="13">
        <f t="shared" si="87"/>
        <v>0</v>
      </c>
      <c r="U133" s="13">
        <f t="shared" si="149"/>
        <v>0</v>
      </c>
      <c r="V133" s="13">
        <f t="shared" si="88"/>
        <v>0</v>
      </c>
      <c r="W133" s="159" t="str">
        <f t="shared" si="127"/>
        <v/>
      </c>
      <c r="X133" s="7"/>
      <c r="Y133" s="7"/>
      <c r="Z133" s="7"/>
      <c r="AA133" s="7"/>
      <c r="AB133" s="7"/>
      <c r="AC133" s="7"/>
      <c r="AD133" s="7"/>
      <c r="AE133" s="7"/>
      <c r="AF133" s="7"/>
      <c r="AG133" s="7"/>
      <c r="AH133" s="7"/>
      <c r="AI133" s="7"/>
      <c r="AJ133" s="7"/>
      <c r="AK133" s="7"/>
      <c r="AL133" s="7"/>
      <c r="AM133" s="7"/>
      <c r="AN133" s="7"/>
      <c r="AO133" s="7"/>
      <c r="AP133" s="7"/>
      <c r="AQ133" s="7"/>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9"/>
      <c r="GF133" s="9"/>
      <c r="GG133" s="9"/>
      <c r="GH133" s="9"/>
      <c r="GI133" s="9"/>
      <c r="GJ133" s="9"/>
      <c r="GK133" s="9"/>
      <c r="GL133" s="9"/>
      <c r="GM133" s="9"/>
      <c r="GN133" s="9"/>
    </row>
    <row r="134" spans="1:196" s="124" customFormat="1" ht="24" customHeight="1" thickBot="1" x14ac:dyDescent="0.3">
      <c r="A134" s="164"/>
      <c r="B134" s="115"/>
      <c r="C134" s="116" t="s">
        <v>326</v>
      </c>
      <c r="D134" s="116" t="s">
        <v>76</v>
      </c>
      <c r="E134" s="204" t="s">
        <v>327</v>
      </c>
      <c r="F134" s="117">
        <v>267</v>
      </c>
      <c r="G134" s="15">
        <v>267</v>
      </c>
      <c r="H134" s="118"/>
      <c r="I134" s="119">
        <f t="shared" si="82"/>
        <v>0</v>
      </c>
      <c r="J134" s="120">
        <f t="shared" si="83"/>
        <v>-267</v>
      </c>
      <c r="K134" s="165">
        <f t="shared" si="74"/>
        <v>0</v>
      </c>
      <c r="L134" s="220"/>
      <c r="M134" s="120"/>
      <c r="N134" s="13"/>
      <c r="O134" s="118"/>
      <c r="P134" s="120">
        <f t="shared" si="84"/>
        <v>0</v>
      </c>
      <c r="Q134" s="232" t="str">
        <f t="shared" si="71"/>
        <v/>
      </c>
      <c r="R134" s="238">
        <f t="shared" si="85"/>
        <v>267</v>
      </c>
      <c r="S134" s="120">
        <f t="shared" si="86"/>
        <v>267</v>
      </c>
      <c r="T134" s="120">
        <f t="shared" si="87"/>
        <v>267</v>
      </c>
      <c r="U134" s="120">
        <f t="shared" si="149"/>
        <v>0</v>
      </c>
      <c r="V134" s="120">
        <f>U134-T134</f>
        <v>-267</v>
      </c>
      <c r="W134" s="165">
        <f>IFERROR(100%*(U134/T134),"")</f>
        <v>0</v>
      </c>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2"/>
      <c r="EI134" s="122"/>
      <c r="EJ134" s="122"/>
      <c r="EK134" s="122"/>
      <c r="EL134" s="122"/>
      <c r="EM134" s="122"/>
      <c r="EN134" s="122"/>
      <c r="EO134" s="122"/>
      <c r="EP134" s="122"/>
      <c r="EQ134" s="122"/>
      <c r="ER134" s="122"/>
      <c r="ES134" s="122"/>
      <c r="ET134" s="122"/>
      <c r="EU134" s="122"/>
      <c r="EV134" s="122"/>
      <c r="EW134" s="122"/>
      <c r="EX134" s="122"/>
      <c r="EY134" s="122"/>
      <c r="EZ134" s="122"/>
      <c r="FA134" s="122"/>
      <c r="FB134" s="122"/>
      <c r="FC134" s="122"/>
      <c r="FD134" s="122"/>
      <c r="FE134" s="122"/>
      <c r="FF134" s="122"/>
      <c r="FG134" s="122"/>
      <c r="FH134" s="122"/>
      <c r="FI134" s="122"/>
      <c r="FJ134" s="122"/>
      <c r="FK134" s="122"/>
      <c r="FL134" s="122"/>
      <c r="FM134" s="122"/>
      <c r="FN134" s="122"/>
      <c r="FO134" s="122"/>
      <c r="FP134" s="122"/>
      <c r="FQ134" s="122"/>
      <c r="FR134" s="122"/>
      <c r="FS134" s="122"/>
      <c r="FT134" s="122"/>
      <c r="FU134" s="122"/>
      <c r="FV134" s="122"/>
      <c r="FW134" s="122"/>
      <c r="FX134" s="122"/>
      <c r="FY134" s="122"/>
      <c r="FZ134" s="122"/>
      <c r="GA134" s="122"/>
      <c r="GB134" s="122"/>
      <c r="GC134" s="122"/>
      <c r="GD134" s="122"/>
      <c r="GE134" s="123"/>
      <c r="GF134" s="123"/>
      <c r="GG134" s="123"/>
      <c r="GH134" s="123"/>
      <c r="GI134" s="123"/>
      <c r="GJ134" s="123"/>
      <c r="GK134" s="123"/>
      <c r="GL134" s="123"/>
      <c r="GM134" s="123"/>
      <c r="GN134" s="123"/>
    </row>
    <row r="135" spans="1:196" s="124" customFormat="1" ht="24" customHeight="1" thickBot="1" x14ac:dyDescent="0.35">
      <c r="A135" s="166">
        <v>11</v>
      </c>
      <c r="B135" s="125" t="s">
        <v>30</v>
      </c>
      <c r="C135" s="125" t="s">
        <v>273</v>
      </c>
      <c r="D135" s="125"/>
      <c r="E135" s="205" t="s">
        <v>274</v>
      </c>
      <c r="F135" s="114">
        <f>SUM(F136:F145)</f>
        <v>42399.3</v>
      </c>
      <c r="G135" s="12">
        <f t="shared" ref="G135" si="150">SUM(G136:G145)</f>
        <v>29734.199999999997</v>
      </c>
      <c r="H135" s="127">
        <f>SUM(H136:H145)</f>
        <v>8817.4</v>
      </c>
      <c r="I135" s="126">
        <f t="shared" ref="I135:I137" si="151">H135/$H$6</f>
        <v>1.8319951531309754E-2</v>
      </c>
      <c r="J135" s="127">
        <f t="shared" ref="J135:J137" si="152">H135-G135</f>
        <v>-20916.799999999996</v>
      </c>
      <c r="K135" s="167">
        <f t="shared" si="74"/>
        <v>0.29654068379172804</v>
      </c>
      <c r="L135" s="221">
        <f>SUM(L136:L145)</f>
        <v>75086.900000000009</v>
      </c>
      <c r="M135" s="127">
        <f t="shared" ref="M135:O135" si="153">SUM(M136:M145)</f>
        <v>75086.900000000009</v>
      </c>
      <c r="N135" s="12">
        <f t="shared" si="153"/>
        <v>74972.7</v>
      </c>
      <c r="O135" s="127">
        <f t="shared" si="153"/>
        <v>43263.9</v>
      </c>
      <c r="P135" s="127">
        <f t="shared" ref="P135:P137" si="154">O135-N135</f>
        <v>-31708.799999999996</v>
      </c>
      <c r="Q135" s="232">
        <f t="shared" si="71"/>
        <v>0.57706205058641347</v>
      </c>
      <c r="R135" s="114">
        <f>SUM(R136:R145)</f>
        <v>117486.20000000001</v>
      </c>
      <c r="S135" s="127">
        <f t="shared" ref="S135:U135" si="155">SUM(S136:S145)</f>
        <v>117486.20000000001</v>
      </c>
      <c r="T135" s="127">
        <f t="shared" si="155"/>
        <v>104706.90000000001</v>
      </c>
      <c r="U135" s="128">
        <f t="shared" si="155"/>
        <v>52081.299999999996</v>
      </c>
      <c r="V135" s="127">
        <f t="shared" ref="V135:V137" si="156">U135-T135</f>
        <v>-52625.600000000013</v>
      </c>
      <c r="W135" s="167">
        <f t="shared" si="127"/>
        <v>0.49740083986824163</v>
      </c>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2"/>
      <c r="EI135" s="122"/>
      <c r="EJ135" s="122"/>
      <c r="EK135" s="122"/>
      <c r="EL135" s="122"/>
      <c r="EM135" s="122"/>
      <c r="EN135" s="122"/>
      <c r="EO135" s="122"/>
      <c r="EP135" s="122"/>
      <c r="EQ135" s="122"/>
      <c r="ER135" s="122"/>
      <c r="ES135" s="122"/>
      <c r="ET135" s="122"/>
      <c r="EU135" s="122"/>
      <c r="EV135" s="122"/>
      <c r="EW135" s="122"/>
      <c r="EX135" s="122"/>
      <c r="EY135" s="122"/>
      <c r="EZ135" s="122"/>
      <c r="FA135" s="122"/>
      <c r="FB135" s="122"/>
      <c r="FC135" s="122"/>
      <c r="FD135" s="122"/>
      <c r="FE135" s="122"/>
      <c r="FF135" s="122"/>
      <c r="FG135" s="122"/>
      <c r="FH135" s="122"/>
      <c r="FI135" s="122"/>
      <c r="FJ135" s="122"/>
      <c r="FK135" s="122"/>
      <c r="FL135" s="122"/>
      <c r="FM135" s="122"/>
      <c r="FN135" s="122"/>
      <c r="FO135" s="122"/>
      <c r="FP135" s="122"/>
      <c r="FQ135" s="122"/>
      <c r="FR135" s="122"/>
      <c r="FS135" s="122"/>
      <c r="FT135" s="122"/>
      <c r="FU135" s="122"/>
      <c r="FV135" s="122"/>
      <c r="FW135" s="122"/>
      <c r="FX135" s="122"/>
      <c r="FY135" s="122"/>
      <c r="FZ135" s="122"/>
      <c r="GA135" s="122"/>
      <c r="GB135" s="122"/>
      <c r="GC135" s="122"/>
      <c r="GD135" s="122"/>
      <c r="GE135" s="123"/>
      <c r="GF135" s="123"/>
      <c r="GG135" s="123"/>
      <c r="GH135" s="123"/>
      <c r="GI135" s="123"/>
      <c r="GJ135" s="123"/>
      <c r="GK135" s="123"/>
      <c r="GL135" s="123"/>
      <c r="GM135" s="123"/>
      <c r="GN135" s="123"/>
    </row>
    <row r="136" spans="1:196" s="130" customFormat="1" ht="33.75" customHeight="1" x14ac:dyDescent="0.25">
      <c r="A136" s="164"/>
      <c r="B136" s="115"/>
      <c r="C136" s="116" t="s">
        <v>163</v>
      </c>
      <c r="D136" s="116" t="s">
        <v>84</v>
      </c>
      <c r="E136" s="204" t="s">
        <v>164</v>
      </c>
      <c r="F136" s="117">
        <v>851.9</v>
      </c>
      <c r="G136" s="15">
        <v>843.9</v>
      </c>
      <c r="H136" s="118">
        <v>165.4</v>
      </c>
      <c r="I136" s="129">
        <f t="shared" ref="I136" si="157">H136/$H$6</f>
        <v>3.4365232191787073E-4</v>
      </c>
      <c r="J136" s="120">
        <f t="shared" ref="J136" si="158">H136-G136</f>
        <v>-678.5</v>
      </c>
      <c r="K136" s="165">
        <f t="shared" si="74"/>
        <v>0.19599478611209861</v>
      </c>
      <c r="L136" s="220">
        <v>148.1</v>
      </c>
      <c r="M136" s="120">
        <v>148.1</v>
      </c>
      <c r="N136" s="13">
        <v>148.1</v>
      </c>
      <c r="O136" s="118"/>
      <c r="P136" s="120">
        <f t="shared" ref="P136" si="159">O136-N136</f>
        <v>-148.1</v>
      </c>
      <c r="Q136" s="232">
        <f t="shared" si="71"/>
        <v>0</v>
      </c>
      <c r="R136" s="238">
        <f t="shared" ref="R136" si="160">SUM(F136,L136)</f>
        <v>1000</v>
      </c>
      <c r="S136" s="120">
        <f t="shared" ref="S136" si="161">SUM(F136,M136)</f>
        <v>1000</v>
      </c>
      <c r="T136" s="120">
        <f t="shared" ref="T136" si="162">SUM(G136,N136)</f>
        <v>992</v>
      </c>
      <c r="U136" s="120">
        <f t="shared" si="87"/>
        <v>165.4</v>
      </c>
      <c r="V136" s="120">
        <f t="shared" ref="V136" si="163">U136-T136</f>
        <v>-826.6</v>
      </c>
      <c r="W136" s="165">
        <f t="shared" si="127"/>
        <v>0.16673387096774195</v>
      </c>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2"/>
      <c r="EI136" s="122"/>
      <c r="EJ136" s="122"/>
      <c r="EK136" s="122"/>
      <c r="EL136" s="122"/>
      <c r="EM136" s="122"/>
      <c r="EN136" s="122"/>
      <c r="EO136" s="122"/>
      <c r="EP136" s="122"/>
      <c r="EQ136" s="122"/>
      <c r="ER136" s="122"/>
      <c r="ES136" s="122"/>
      <c r="ET136" s="122"/>
      <c r="EU136" s="122"/>
      <c r="EV136" s="122"/>
      <c r="EW136" s="122"/>
      <c r="EX136" s="122"/>
      <c r="EY136" s="122"/>
      <c r="EZ136" s="122"/>
      <c r="FA136" s="122"/>
      <c r="FB136" s="122"/>
      <c r="FC136" s="122"/>
      <c r="FD136" s="122"/>
      <c r="FE136" s="122"/>
      <c r="FF136" s="122"/>
      <c r="FG136" s="122"/>
      <c r="FH136" s="122"/>
      <c r="FI136" s="122"/>
      <c r="FJ136" s="122"/>
      <c r="FK136" s="122"/>
      <c r="FL136" s="122"/>
      <c r="FM136" s="122"/>
      <c r="FN136" s="122"/>
      <c r="FO136" s="122"/>
      <c r="FP136" s="122"/>
      <c r="FQ136" s="122"/>
      <c r="FR136" s="122"/>
      <c r="FS136" s="122"/>
      <c r="FT136" s="122"/>
      <c r="FU136" s="122"/>
      <c r="FV136" s="122"/>
      <c r="FW136" s="122"/>
      <c r="FX136" s="122"/>
      <c r="FY136" s="122"/>
      <c r="FZ136" s="122"/>
      <c r="GA136" s="122"/>
      <c r="GB136" s="122"/>
      <c r="GC136" s="122"/>
      <c r="GD136" s="122"/>
      <c r="GE136" s="122"/>
      <c r="GF136" s="122"/>
      <c r="GG136" s="122"/>
      <c r="GH136" s="122"/>
      <c r="GI136" s="122"/>
      <c r="GJ136" s="122"/>
      <c r="GK136" s="122"/>
      <c r="GL136" s="122"/>
      <c r="GM136" s="122"/>
      <c r="GN136" s="122"/>
    </row>
    <row r="137" spans="1:196" s="130" customFormat="1" ht="34.5" customHeight="1" x14ac:dyDescent="0.25">
      <c r="A137" s="164"/>
      <c r="B137" s="115"/>
      <c r="C137" s="116" t="s">
        <v>308</v>
      </c>
      <c r="D137" s="116" t="s">
        <v>83</v>
      </c>
      <c r="E137" s="204" t="s">
        <v>311</v>
      </c>
      <c r="F137" s="117">
        <v>64</v>
      </c>
      <c r="G137" s="15">
        <v>64</v>
      </c>
      <c r="H137" s="118"/>
      <c r="I137" s="129">
        <f t="shared" si="151"/>
        <v>0</v>
      </c>
      <c r="J137" s="120">
        <f t="shared" si="152"/>
        <v>-64</v>
      </c>
      <c r="K137" s="165">
        <f t="shared" si="74"/>
        <v>0</v>
      </c>
      <c r="L137" s="222"/>
      <c r="M137" s="120"/>
      <c r="N137" s="13"/>
      <c r="O137" s="118"/>
      <c r="P137" s="120">
        <f t="shared" si="154"/>
        <v>0</v>
      </c>
      <c r="Q137" s="232" t="str">
        <f t="shared" si="71"/>
        <v/>
      </c>
      <c r="R137" s="238">
        <f t="shared" ref="R137" si="164">SUM(F137,L137)</f>
        <v>64</v>
      </c>
      <c r="S137" s="120">
        <f t="shared" ref="S137" si="165">SUM(F137,M137)</f>
        <v>64</v>
      </c>
      <c r="T137" s="120">
        <f t="shared" ref="T137" si="166">SUM(G137,N137)</f>
        <v>64</v>
      </c>
      <c r="U137" s="120">
        <f t="shared" si="87"/>
        <v>0</v>
      </c>
      <c r="V137" s="120">
        <f t="shared" si="156"/>
        <v>-64</v>
      </c>
      <c r="W137" s="165">
        <f t="shared" si="127"/>
        <v>0</v>
      </c>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2"/>
      <c r="EI137" s="122"/>
      <c r="EJ137" s="122"/>
      <c r="EK137" s="122"/>
      <c r="EL137" s="122"/>
      <c r="EM137" s="122"/>
      <c r="EN137" s="122"/>
      <c r="EO137" s="122"/>
      <c r="EP137" s="122"/>
      <c r="EQ137" s="122"/>
      <c r="ER137" s="122"/>
      <c r="ES137" s="122"/>
      <c r="ET137" s="122"/>
      <c r="EU137" s="122"/>
      <c r="EV137" s="122"/>
      <c r="EW137" s="122"/>
      <c r="EX137" s="122"/>
      <c r="EY137" s="122"/>
      <c r="EZ137" s="122"/>
      <c r="FA137" s="122"/>
      <c r="FB137" s="122"/>
      <c r="FC137" s="122"/>
      <c r="FD137" s="122"/>
      <c r="FE137" s="122"/>
      <c r="FF137" s="122"/>
      <c r="FG137" s="122"/>
      <c r="FH137" s="122"/>
      <c r="FI137" s="122"/>
      <c r="FJ137" s="122"/>
      <c r="FK137" s="122"/>
      <c r="FL137" s="122"/>
      <c r="FM137" s="122"/>
      <c r="FN137" s="122"/>
      <c r="FO137" s="122"/>
      <c r="FP137" s="122"/>
      <c r="FQ137" s="122"/>
      <c r="FR137" s="122"/>
      <c r="FS137" s="122"/>
      <c r="FT137" s="122"/>
      <c r="FU137" s="122"/>
      <c r="FV137" s="122"/>
      <c r="FW137" s="122"/>
      <c r="FX137" s="122"/>
      <c r="FY137" s="122"/>
      <c r="FZ137" s="122"/>
      <c r="GA137" s="122"/>
      <c r="GB137" s="122"/>
      <c r="GC137" s="122"/>
      <c r="GD137" s="122"/>
      <c r="GE137" s="122"/>
      <c r="GF137" s="122"/>
      <c r="GG137" s="122"/>
      <c r="GH137" s="122"/>
      <c r="GI137" s="122"/>
      <c r="GJ137" s="122"/>
      <c r="GK137" s="122"/>
      <c r="GL137" s="122"/>
      <c r="GM137" s="122"/>
      <c r="GN137" s="122"/>
    </row>
    <row r="138" spans="1:196" s="130" customFormat="1" ht="37.15" customHeight="1" x14ac:dyDescent="0.25">
      <c r="A138" s="164"/>
      <c r="B138" s="115"/>
      <c r="C138" s="116" t="s">
        <v>309</v>
      </c>
      <c r="D138" s="116" t="s">
        <v>83</v>
      </c>
      <c r="E138" s="204" t="s">
        <v>312</v>
      </c>
      <c r="F138" s="117">
        <v>964.3</v>
      </c>
      <c r="G138" s="15">
        <v>964.3</v>
      </c>
      <c r="H138" s="118">
        <v>612.5</v>
      </c>
      <c r="I138" s="129">
        <f t="shared" si="82"/>
        <v>1.2725939974286326E-3</v>
      </c>
      <c r="J138" s="120">
        <f t="shared" si="83"/>
        <v>-351.79999999999995</v>
      </c>
      <c r="K138" s="165">
        <f t="shared" si="74"/>
        <v>0.63517577517370116</v>
      </c>
      <c r="L138" s="222"/>
      <c r="M138" s="120"/>
      <c r="N138" s="13"/>
      <c r="O138" s="118"/>
      <c r="P138" s="120">
        <f t="shared" si="84"/>
        <v>0</v>
      </c>
      <c r="Q138" s="232" t="str">
        <f t="shared" ref="Q138:Q167" si="167">IFERROR(100%*(O138/N138),"")</f>
        <v/>
      </c>
      <c r="R138" s="238">
        <f t="shared" si="85"/>
        <v>964.3</v>
      </c>
      <c r="S138" s="120">
        <f t="shared" si="86"/>
        <v>964.3</v>
      </c>
      <c r="T138" s="120">
        <f t="shared" si="87"/>
        <v>964.3</v>
      </c>
      <c r="U138" s="120">
        <f t="shared" si="87"/>
        <v>612.5</v>
      </c>
      <c r="V138" s="120">
        <f t="shared" ref="V138:V140" si="168">U138-T138</f>
        <v>-351.79999999999995</v>
      </c>
      <c r="W138" s="165">
        <f t="shared" si="127"/>
        <v>0.63517577517370116</v>
      </c>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2"/>
      <c r="EI138" s="122"/>
      <c r="EJ138" s="122"/>
      <c r="EK138" s="122"/>
      <c r="EL138" s="122"/>
      <c r="EM138" s="122"/>
      <c r="EN138" s="122"/>
      <c r="EO138" s="122"/>
      <c r="EP138" s="122"/>
      <c r="EQ138" s="122"/>
      <c r="ER138" s="122"/>
      <c r="ES138" s="122"/>
      <c r="ET138" s="122"/>
      <c r="EU138" s="122"/>
      <c r="EV138" s="122"/>
      <c r="EW138" s="122"/>
      <c r="EX138" s="122"/>
      <c r="EY138" s="122"/>
      <c r="EZ138" s="122"/>
      <c r="FA138" s="122"/>
      <c r="FB138" s="122"/>
      <c r="FC138" s="122"/>
      <c r="FD138" s="122"/>
      <c r="FE138" s="122"/>
      <c r="FF138" s="122"/>
      <c r="FG138" s="122"/>
      <c r="FH138" s="122"/>
      <c r="FI138" s="122"/>
      <c r="FJ138" s="122"/>
      <c r="FK138" s="122"/>
      <c r="FL138" s="122"/>
      <c r="FM138" s="122"/>
      <c r="FN138" s="122"/>
      <c r="FO138" s="122"/>
      <c r="FP138" s="122"/>
      <c r="FQ138" s="122"/>
      <c r="FR138" s="122"/>
      <c r="FS138" s="122"/>
      <c r="FT138" s="122"/>
      <c r="FU138" s="122"/>
      <c r="FV138" s="122"/>
      <c r="FW138" s="122"/>
      <c r="FX138" s="122"/>
      <c r="FY138" s="122"/>
      <c r="FZ138" s="122"/>
      <c r="GA138" s="122"/>
      <c r="GB138" s="122"/>
      <c r="GC138" s="122"/>
      <c r="GD138" s="122"/>
      <c r="GE138" s="122"/>
      <c r="GF138" s="122"/>
      <c r="GG138" s="122"/>
      <c r="GH138" s="122"/>
      <c r="GI138" s="122"/>
      <c r="GJ138" s="122"/>
      <c r="GK138" s="122"/>
      <c r="GL138" s="122"/>
      <c r="GM138" s="122"/>
      <c r="GN138" s="122"/>
    </row>
    <row r="139" spans="1:196" s="130" customFormat="1" ht="26.25" customHeight="1" x14ac:dyDescent="0.25">
      <c r="A139" s="164"/>
      <c r="B139" s="115"/>
      <c r="C139" s="116" t="s">
        <v>188</v>
      </c>
      <c r="D139" s="116" t="s">
        <v>83</v>
      </c>
      <c r="E139" s="204" t="s">
        <v>189</v>
      </c>
      <c r="F139" s="117">
        <v>96.1</v>
      </c>
      <c r="G139" s="15">
        <v>72.099999999999994</v>
      </c>
      <c r="H139" s="118">
        <v>48</v>
      </c>
      <c r="I139" s="129">
        <f t="shared" ref="I139" si="169">H139/$H$6</f>
        <v>9.9729815308692839E-5</v>
      </c>
      <c r="J139" s="120">
        <f t="shared" ref="J139" si="170">H139-G139</f>
        <v>-24.099999999999994</v>
      </c>
      <c r="K139" s="165">
        <f t="shared" si="74"/>
        <v>0.66574202496532597</v>
      </c>
      <c r="L139" s="222"/>
      <c r="M139" s="120"/>
      <c r="N139" s="13"/>
      <c r="O139" s="118"/>
      <c r="P139" s="120">
        <f t="shared" ref="P139:P140" si="171">O139-N139</f>
        <v>0</v>
      </c>
      <c r="Q139" s="232" t="str">
        <f t="shared" si="167"/>
        <v/>
      </c>
      <c r="R139" s="238">
        <f t="shared" si="85"/>
        <v>96.1</v>
      </c>
      <c r="S139" s="120">
        <f t="shared" si="86"/>
        <v>96.1</v>
      </c>
      <c r="T139" s="120">
        <f t="shared" si="87"/>
        <v>72.099999999999994</v>
      </c>
      <c r="U139" s="120">
        <f t="shared" si="87"/>
        <v>48</v>
      </c>
      <c r="V139" s="120">
        <f t="shared" si="168"/>
        <v>-24.099999999999994</v>
      </c>
      <c r="W139" s="165">
        <f t="shared" si="127"/>
        <v>0.66574202496532597</v>
      </c>
      <c r="X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2"/>
      <c r="EI139" s="122"/>
      <c r="EJ139" s="122"/>
      <c r="EK139" s="122"/>
      <c r="EL139" s="122"/>
      <c r="EM139" s="122"/>
      <c r="EN139" s="122"/>
      <c r="EO139" s="122"/>
      <c r="EP139" s="122"/>
      <c r="EQ139" s="122"/>
      <c r="ER139" s="122"/>
      <c r="ES139" s="122"/>
      <c r="ET139" s="122"/>
      <c r="EU139" s="122"/>
      <c r="EV139" s="122"/>
      <c r="EW139" s="122"/>
      <c r="EX139" s="122"/>
      <c r="EY139" s="122"/>
      <c r="EZ139" s="122"/>
      <c r="FA139" s="122"/>
      <c r="FB139" s="122"/>
      <c r="FC139" s="122"/>
      <c r="FD139" s="122"/>
      <c r="FE139" s="122"/>
      <c r="FF139" s="122"/>
      <c r="FG139" s="122"/>
      <c r="FH139" s="122"/>
      <c r="FI139" s="122"/>
      <c r="FJ139" s="122"/>
      <c r="FK139" s="122"/>
      <c r="FL139" s="122"/>
      <c r="FM139" s="122"/>
      <c r="FN139" s="122"/>
      <c r="FO139" s="122"/>
      <c r="FP139" s="122"/>
      <c r="FQ139" s="122"/>
      <c r="FR139" s="122"/>
      <c r="FS139" s="122"/>
      <c r="FT139" s="122"/>
      <c r="FU139" s="122"/>
      <c r="FV139" s="122"/>
      <c r="FW139" s="122"/>
      <c r="FX139" s="122"/>
      <c r="FY139" s="122"/>
      <c r="FZ139" s="122"/>
      <c r="GA139" s="122"/>
      <c r="GB139" s="122"/>
      <c r="GC139" s="122"/>
      <c r="GD139" s="122"/>
      <c r="GE139" s="122"/>
      <c r="GF139" s="122"/>
      <c r="GG139" s="122"/>
      <c r="GH139" s="122"/>
      <c r="GI139" s="122"/>
      <c r="GJ139" s="122"/>
      <c r="GK139" s="122"/>
      <c r="GL139" s="122"/>
      <c r="GM139" s="122"/>
      <c r="GN139" s="122"/>
    </row>
    <row r="140" spans="1:196" s="130" customFormat="1" ht="27" customHeight="1" x14ac:dyDescent="0.25">
      <c r="A140" s="164"/>
      <c r="B140" s="115"/>
      <c r="C140" s="116" t="s">
        <v>310</v>
      </c>
      <c r="D140" s="116" t="s">
        <v>83</v>
      </c>
      <c r="E140" s="204" t="s">
        <v>313</v>
      </c>
      <c r="F140" s="117">
        <v>4298.2</v>
      </c>
      <c r="G140" s="15">
        <v>4281.5</v>
      </c>
      <c r="H140" s="118">
        <v>636.4</v>
      </c>
      <c r="I140" s="129">
        <f t="shared" ref="I140" si="172">H140/$H$6</f>
        <v>1.322251134634419E-3</v>
      </c>
      <c r="J140" s="120">
        <f t="shared" ref="J140" si="173">H140-G140</f>
        <v>-3645.1</v>
      </c>
      <c r="K140" s="165">
        <f t="shared" si="74"/>
        <v>0.14863949550391217</v>
      </c>
      <c r="L140" s="222"/>
      <c r="M140" s="120"/>
      <c r="N140" s="13"/>
      <c r="O140" s="118"/>
      <c r="P140" s="120">
        <f t="shared" si="171"/>
        <v>0</v>
      </c>
      <c r="Q140" s="232" t="str">
        <f t="shared" si="167"/>
        <v/>
      </c>
      <c r="R140" s="238">
        <f t="shared" si="85"/>
        <v>4298.2</v>
      </c>
      <c r="S140" s="120">
        <f t="shared" si="86"/>
        <v>4298.2</v>
      </c>
      <c r="T140" s="120">
        <f t="shared" si="87"/>
        <v>4281.5</v>
      </c>
      <c r="U140" s="120">
        <f t="shared" si="87"/>
        <v>636.4</v>
      </c>
      <c r="V140" s="120">
        <f t="shared" si="168"/>
        <v>-3645.1</v>
      </c>
      <c r="W140" s="165">
        <f t="shared" si="127"/>
        <v>0.14863949550391217</v>
      </c>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2"/>
      <c r="EI140" s="122"/>
      <c r="EJ140" s="122"/>
      <c r="EK140" s="122"/>
      <c r="EL140" s="122"/>
      <c r="EM140" s="122"/>
      <c r="EN140" s="122"/>
      <c r="EO140" s="122"/>
      <c r="EP140" s="122"/>
      <c r="EQ140" s="122"/>
      <c r="ER140" s="122"/>
      <c r="ES140" s="122"/>
      <c r="ET140" s="122"/>
      <c r="EU140" s="122"/>
      <c r="EV140" s="122"/>
      <c r="EW140" s="122"/>
      <c r="EX140" s="122"/>
      <c r="EY140" s="122"/>
      <c r="EZ140" s="122"/>
      <c r="FA140" s="122"/>
      <c r="FB140" s="122"/>
      <c r="FC140" s="122"/>
      <c r="FD140" s="122"/>
      <c r="FE140" s="122"/>
      <c r="FF140" s="122"/>
      <c r="FG140" s="122"/>
      <c r="FH140" s="122"/>
      <c r="FI140" s="122"/>
      <c r="FJ140" s="122"/>
      <c r="FK140" s="122"/>
      <c r="FL140" s="122"/>
      <c r="FM140" s="122"/>
      <c r="FN140" s="122"/>
      <c r="FO140" s="122"/>
      <c r="FP140" s="122"/>
      <c r="FQ140" s="122"/>
      <c r="FR140" s="122"/>
      <c r="FS140" s="122"/>
      <c r="FT140" s="122"/>
      <c r="FU140" s="122"/>
      <c r="FV140" s="122"/>
      <c r="FW140" s="122"/>
      <c r="FX140" s="122"/>
      <c r="FY140" s="122"/>
      <c r="FZ140" s="122"/>
      <c r="GA140" s="122"/>
      <c r="GB140" s="122"/>
      <c r="GC140" s="122"/>
      <c r="GD140" s="122"/>
      <c r="GE140" s="122"/>
      <c r="GF140" s="122"/>
      <c r="GG140" s="122"/>
      <c r="GH140" s="122"/>
      <c r="GI140" s="122"/>
      <c r="GJ140" s="122"/>
      <c r="GK140" s="122"/>
      <c r="GL140" s="122"/>
      <c r="GM140" s="122"/>
      <c r="GN140" s="122"/>
    </row>
    <row r="141" spans="1:196" s="130" customFormat="1" ht="31.5" customHeight="1" x14ac:dyDescent="0.25">
      <c r="A141" s="164"/>
      <c r="B141" s="115"/>
      <c r="C141" s="116" t="s">
        <v>191</v>
      </c>
      <c r="D141" s="116" t="s">
        <v>87</v>
      </c>
      <c r="E141" s="204" t="s">
        <v>192</v>
      </c>
      <c r="F141" s="117"/>
      <c r="G141" s="15"/>
      <c r="H141" s="118"/>
      <c r="I141" s="129">
        <f t="shared" ref="I141" si="174">H141/$H$6</f>
        <v>0</v>
      </c>
      <c r="J141" s="120">
        <f t="shared" ref="J141" si="175">H141-G141</f>
        <v>0</v>
      </c>
      <c r="K141" s="165" t="str">
        <f t="shared" ref="K141:K167" si="176">IFERROR(100%*(H141/G141),"")</f>
        <v/>
      </c>
      <c r="L141" s="222">
        <v>531</v>
      </c>
      <c r="M141" s="120">
        <v>531</v>
      </c>
      <c r="N141" s="13">
        <v>416.8</v>
      </c>
      <c r="O141" s="118">
        <v>192.4</v>
      </c>
      <c r="P141" s="120">
        <f t="shared" ref="P141" si="177">O141-N141</f>
        <v>-224.4</v>
      </c>
      <c r="Q141" s="232">
        <f t="shared" si="167"/>
        <v>0.46161228406909788</v>
      </c>
      <c r="R141" s="238">
        <f t="shared" ref="R141" si="178">SUM(F141,L141)</f>
        <v>531</v>
      </c>
      <c r="S141" s="120">
        <f t="shared" ref="S141" si="179">SUM(F141,M141)</f>
        <v>531</v>
      </c>
      <c r="T141" s="120">
        <f t="shared" ref="T141" si="180">SUM(G141,N141)</f>
        <v>416.8</v>
      </c>
      <c r="U141" s="120">
        <f t="shared" si="87"/>
        <v>192.4</v>
      </c>
      <c r="V141" s="120">
        <f t="shared" ref="V141" si="181">U141-T141</f>
        <v>-224.4</v>
      </c>
      <c r="W141" s="165">
        <f t="shared" si="127"/>
        <v>0.46161228406909788</v>
      </c>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2"/>
      <c r="EI141" s="122"/>
      <c r="EJ141" s="122"/>
      <c r="EK141" s="122"/>
      <c r="EL141" s="122"/>
      <c r="EM141" s="122"/>
      <c r="EN141" s="122"/>
      <c r="EO141" s="122"/>
      <c r="EP141" s="122"/>
      <c r="EQ141" s="122"/>
      <c r="ER141" s="122"/>
      <c r="ES141" s="122"/>
      <c r="ET141" s="122"/>
      <c r="EU141" s="122"/>
      <c r="EV141" s="122"/>
      <c r="EW141" s="122"/>
      <c r="EX141" s="122"/>
      <c r="EY141" s="122"/>
      <c r="EZ141" s="122"/>
      <c r="FA141" s="122"/>
      <c r="FB141" s="122"/>
      <c r="FC141" s="122"/>
      <c r="FD141" s="122"/>
      <c r="FE141" s="122"/>
      <c r="FF141" s="122"/>
      <c r="FG141" s="122"/>
      <c r="FH141" s="122"/>
      <c r="FI141" s="122"/>
      <c r="FJ141" s="122"/>
      <c r="FK141" s="122"/>
      <c r="FL141" s="122"/>
      <c r="FM141" s="122"/>
      <c r="FN141" s="122"/>
      <c r="FO141" s="122"/>
      <c r="FP141" s="122"/>
      <c r="FQ141" s="122"/>
      <c r="FR141" s="122"/>
      <c r="FS141" s="122"/>
      <c r="FT141" s="122"/>
      <c r="FU141" s="122"/>
      <c r="FV141" s="122"/>
      <c r="FW141" s="122"/>
      <c r="FX141" s="122"/>
      <c r="FY141" s="122"/>
      <c r="FZ141" s="122"/>
      <c r="GA141" s="122"/>
      <c r="GB141" s="122"/>
      <c r="GC141" s="122"/>
      <c r="GD141" s="122"/>
      <c r="GE141" s="122"/>
      <c r="GF141" s="122"/>
      <c r="GG141" s="122"/>
      <c r="GH141" s="122"/>
      <c r="GI141" s="122"/>
      <c r="GJ141" s="122"/>
      <c r="GK141" s="122"/>
      <c r="GL141" s="122"/>
      <c r="GM141" s="122"/>
      <c r="GN141" s="122"/>
    </row>
    <row r="142" spans="1:196" s="130" customFormat="1" ht="24.75" hidden="1" customHeight="1" x14ac:dyDescent="0.25">
      <c r="A142" s="164"/>
      <c r="B142" s="115"/>
      <c r="C142" s="116" t="s">
        <v>88</v>
      </c>
      <c r="D142" s="116" t="s">
        <v>49</v>
      </c>
      <c r="E142" s="204" t="s">
        <v>165</v>
      </c>
      <c r="F142" s="117"/>
      <c r="G142" s="15"/>
      <c r="H142" s="118"/>
      <c r="I142" s="129">
        <f t="shared" si="82"/>
        <v>0</v>
      </c>
      <c r="J142" s="120">
        <f t="shared" si="83"/>
        <v>0</v>
      </c>
      <c r="K142" s="165" t="str">
        <f t="shared" si="176"/>
        <v/>
      </c>
      <c r="L142" s="222"/>
      <c r="M142" s="120"/>
      <c r="N142" s="13"/>
      <c r="O142" s="118"/>
      <c r="P142" s="120">
        <f t="shared" si="84"/>
        <v>0</v>
      </c>
      <c r="Q142" s="232" t="str">
        <f t="shared" si="167"/>
        <v/>
      </c>
      <c r="R142" s="238">
        <f t="shared" si="85"/>
        <v>0</v>
      </c>
      <c r="S142" s="120">
        <f t="shared" si="86"/>
        <v>0</v>
      </c>
      <c r="T142" s="120">
        <f t="shared" si="87"/>
        <v>0</v>
      </c>
      <c r="U142" s="120">
        <f t="shared" si="87"/>
        <v>0</v>
      </c>
      <c r="V142" s="120">
        <f t="shared" si="88"/>
        <v>0</v>
      </c>
      <c r="W142" s="165" t="str">
        <f t="shared" si="127"/>
        <v/>
      </c>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2"/>
      <c r="EI142" s="122"/>
      <c r="EJ142" s="122"/>
      <c r="EK142" s="122"/>
      <c r="EL142" s="122"/>
      <c r="EM142" s="122"/>
      <c r="EN142" s="122"/>
      <c r="EO142" s="122"/>
      <c r="EP142" s="122"/>
      <c r="EQ142" s="122"/>
      <c r="ER142" s="122"/>
      <c r="ES142" s="122"/>
      <c r="ET142" s="122"/>
      <c r="EU142" s="122"/>
      <c r="EV142" s="122"/>
      <c r="EW142" s="122"/>
      <c r="EX142" s="122"/>
      <c r="EY142" s="122"/>
      <c r="EZ142" s="122"/>
      <c r="FA142" s="122"/>
      <c r="FB142" s="122"/>
      <c r="FC142" s="122"/>
      <c r="FD142" s="122"/>
      <c r="FE142" s="122"/>
      <c r="FF142" s="122"/>
      <c r="FG142" s="122"/>
      <c r="FH142" s="122"/>
      <c r="FI142" s="122"/>
      <c r="FJ142" s="122"/>
      <c r="FK142" s="122"/>
      <c r="FL142" s="122"/>
      <c r="FM142" s="122"/>
      <c r="FN142" s="122"/>
      <c r="FO142" s="122"/>
      <c r="FP142" s="122"/>
      <c r="FQ142" s="122"/>
      <c r="FR142" s="122"/>
      <c r="FS142" s="122"/>
      <c r="FT142" s="122"/>
      <c r="FU142" s="122"/>
      <c r="FV142" s="122"/>
      <c r="FW142" s="122"/>
      <c r="FX142" s="122"/>
      <c r="FY142" s="122"/>
      <c r="FZ142" s="122"/>
      <c r="GA142" s="122"/>
      <c r="GB142" s="122"/>
      <c r="GC142" s="122"/>
      <c r="GD142" s="122"/>
      <c r="GE142" s="122"/>
      <c r="GF142" s="122"/>
      <c r="GG142" s="122"/>
      <c r="GH142" s="122"/>
      <c r="GI142" s="122"/>
      <c r="GJ142" s="122"/>
      <c r="GK142" s="122"/>
      <c r="GL142" s="122"/>
      <c r="GM142" s="122"/>
      <c r="GN142" s="122"/>
    </row>
    <row r="143" spans="1:196" s="135" customFormat="1" ht="24.75" customHeight="1" x14ac:dyDescent="0.25">
      <c r="A143" s="164"/>
      <c r="B143" s="131" t="s">
        <v>19</v>
      </c>
      <c r="C143" s="116" t="s">
        <v>240</v>
      </c>
      <c r="D143" s="116" t="s">
        <v>85</v>
      </c>
      <c r="E143" s="206" t="s">
        <v>241</v>
      </c>
      <c r="F143" s="132">
        <v>21305.5</v>
      </c>
      <c r="G143" s="27">
        <v>8689.1</v>
      </c>
      <c r="H143" s="133"/>
      <c r="I143" s="119">
        <f t="shared" si="82"/>
        <v>0</v>
      </c>
      <c r="J143" s="120">
        <f t="shared" si="83"/>
        <v>-8689.1</v>
      </c>
      <c r="K143" s="165">
        <f t="shared" si="176"/>
        <v>0</v>
      </c>
      <c r="L143" s="222"/>
      <c r="M143" s="120"/>
      <c r="N143" s="13"/>
      <c r="O143" s="133"/>
      <c r="P143" s="120">
        <f t="shared" si="84"/>
        <v>0</v>
      </c>
      <c r="Q143" s="232" t="str">
        <f t="shared" si="167"/>
        <v/>
      </c>
      <c r="R143" s="238">
        <f t="shared" si="85"/>
        <v>21305.5</v>
      </c>
      <c r="S143" s="120">
        <f t="shared" si="86"/>
        <v>21305.5</v>
      </c>
      <c r="T143" s="120">
        <f t="shared" si="87"/>
        <v>8689.1</v>
      </c>
      <c r="U143" s="120">
        <f t="shared" si="87"/>
        <v>0</v>
      </c>
      <c r="V143" s="120">
        <f t="shared" si="88"/>
        <v>-8689.1</v>
      </c>
      <c r="W143" s="165">
        <f t="shared" si="127"/>
        <v>0</v>
      </c>
      <c r="X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2"/>
      <c r="EI143" s="122"/>
      <c r="EJ143" s="122"/>
      <c r="EK143" s="122"/>
      <c r="EL143" s="122"/>
      <c r="EM143" s="122"/>
      <c r="EN143" s="122"/>
      <c r="EO143" s="122"/>
      <c r="EP143" s="122"/>
      <c r="EQ143" s="122"/>
      <c r="ER143" s="122"/>
      <c r="ES143" s="122"/>
      <c r="ET143" s="122"/>
      <c r="EU143" s="122"/>
      <c r="EV143" s="122"/>
      <c r="EW143" s="122"/>
      <c r="EX143" s="122"/>
      <c r="EY143" s="122"/>
      <c r="EZ143" s="122"/>
      <c r="FA143" s="122"/>
      <c r="FB143" s="122"/>
      <c r="FC143" s="122"/>
      <c r="FD143" s="122"/>
      <c r="FE143" s="122"/>
      <c r="FF143" s="122"/>
      <c r="FG143" s="122"/>
      <c r="FH143" s="122"/>
      <c r="FI143" s="122"/>
      <c r="FJ143" s="122"/>
      <c r="FK143" s="122"/>
      <c r="FL143" s="122"/>
      <c r="FM143" s="122"/>
      <c r="FN143" s="122"/>
      <c r="FO143" s="122"/>
      <c r="FP143" s="122"/>
      <c r="FQ143" s="122"/>
      <c r="FR143" s="122"/>
      <c r="FS143" s="122"/>
      <c r="FT143" s="122"/>
      <c r="FU143" s="122"/>
      <c r="FV143" s="122"/>
      <c r="FW143" s="122"/>
      <c r="FX143" s="122"/>
      <c r="FY143" s="122"/>
      <c r="FZ143" s="122"/>
      <c r="GA143" s="122"/>
      <c r="GB143" s="122"/>
      <c r="GC143" s="122"/>
      <c r="GD143" s="122"/>
      <c r="GE143" s="134"/>
      <c r="GF143" s="134"/>
      <c r="GG143" s="134"/>
      <c r="GH143" s="134"/>
      <c r="GI143" s="134"/>
      <c r="GJ143" s="134"/>
      <c r="GK143" s="134"/>
      <c r="GL143" s="134"/>
      <c r="GM143" s="134"/>
      <c r="GN143" s="134"/>
    </row>
    <row r="144" spans="1:196" s="135" customFormat="1" ht="93" hidden="1" customHeight="1" x14ac:dyDescent="0.25">
      <c r="A144" s="164"/>
      <c r="B144" s="131" t="s">
        <v>19</v>
      </c>
      <c r="C144" s="116" t="s">
        <v>300</v>
      </c>
      <c r="D144" s="116" t="s">
        <v>60</v>
      </c>
      <c r="E144" s="206" t="s">
        <v>301</v>
      </c>
      <c r="F144" s="132"/>
      <c r="G144" s="27"/>
      <c r="H144" s="133"/>
      <c r="I144" s="119">
        <f t="shared" si="82"/>
        <v>0</v>
      </c>
      <c r="J144" s="120">
        <f t="shared" si="83"/>
        <v>0</v>
      </c>
      <c r="K144" s="165" t="str">
        <f t="shared" si="176"/>
        <v/>
      </c>
      <c r="L144" s="222"/>
      <c r="M144" s="120"/>
      <c r="N144" s="13"/>
      <c r="O144" s="133"/>
      <c r="P144" s="120">
        <f t="shared" si="84"/>
        <v>0</v>
      </c>
      <c r="Q144" s="232" t="str">
        <f t="shared" si="167"/>
        <v/>
      </c>
      <c r="R144" s="238">
        <f t="shared" si="85"/>
        <v>0</v>
      </c>
      <c r="S144" s="120">
        <f t="shared" si="86"/>
        <v>0</v>
      </c>
      <c r="T144" s="120">
        <f t="shared" si="87"/>
        <v>0</v>
      </c>
      <c r="U144" s="120">
        <f t="shared" si="87"/>
        <v>0</v>
      </c>
      <c r="V144" s="120">
        <f t="shared" si="88"/>
        <v>0</v>
      </c>
      <c r="W144" s="165" t="str">
        <f t="shared" si="127"/>
        <v/>
      </c>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2"/>
      <c r="EI144" s="122"/>
      <c r="EJ144" s="122"/>
      <c r="EK144" s="122"/>
      <c r="EL144" s="122"/>
      <c r="EM144" s="122"/>
      <c r="EN144" s="122"/>
      <c r="EO144" s="122"/>
      <c r="EP144" s="122"/>
      <c r="EQ144" s="122"/>
      <c r="ER144" s="122"/>
      <c r="ES144" s="122"/>
      <c r="ET144" s="122"/>
      <c r="EU144" s="122"/>
      <c r="EV144" s="122"/>
      <c r="EW144" s="122"/>
      <c r="EX144" s="122"/>
      <c r="EY144" s="122"/>
      <c r="EZ144" s="122"/>
      <c r="FA144" s="122"/>
      <c r="FB144" s="122"/>
      <c r="FC144" s="122"/>
      <c r="FD144" s="122"/>
      <c r="FE144" s="122"/>
      <c r="FF144" s="122"/>
      <c r="FG144" s="122"/>
      <c r="FH144" s="122"/>
      <c r="FI144" s="122"/>
      <c r="FJ144" s="122"/>
      <c r="FK144" s="122"/>
      <c r="FL144" s="122"/>
      <c r="FM144" s="122"/>
      <c r="FN144" s="122"/>
      <c r="FO144" s="122"/>
      <c r="FP144" s="122"/>
      <c r="FQ144" s="122"/>
      <c r="FR144" s="122"/>
      <c r="FS144" s="122"/>
      <c r="FT144" s="122"/>
      <c r="FU144" s="122"/>
      <c r="FV144" s="122"/>
      <c r="FW144" s="122"/>
      <c r="FX144" s="122"/>
      <c r="FY144" s="122"/>
      <c r="FZ144" s="122"/>
      <c r="GA144" s="122"/>
      <c r="GB144" s="122"/>
      <c r="GC144" s="122"/>
      <c r="GD144" s="122"/>
      <c r="GE144" s="134"/>
      <c r="GF144" s="134"/>
      <c r="GG144" s="134"/>
      <c r="GH144" s="134"/>
      <c r="GI144" s="134"/>
      <c r="GJ144" s="134"/>
      <c r="GK144" s="134"/>
      <c r="GL144" s="134"/>
      <c r="GM144" s="134"/>
      <c r="GN144" s="134"/>
    </row>
    <row r="145" spans="1:196" s="135" customFormat="1" ht="34.5" customHeight="1" x14ac:dyDescent="0.25">
      <c r="A145" s="164"/>
      <c r="B145" s="131"/>
      <c r="C145" s="116" t="s">
        <v>328</v>
      </c>
      <c r="D145" s="116" t="s">
        <v>85</v>
      </c>
      <c r="E145" s="206" t="s">
        <v>329</v>
      </c>
      <c r="F145" s="132">
        <v>14819.3</v>
      </c>
      <c r="G145" s="27">
        <v>14819.3</v>
      </c>
      <c r="H145" s="133">
        <v>7355.1</v>
      </c>
      <c r="I145" s="119">
        <f t="shared" si="82"/>
        <v>1.528172426202014E-2</v>
      </c>
      <c r="J145" s="120">
        <f t="shared" si="83"/>
        <v>-7464.1999999999989</v>
      </c>
      <c r="K145" s="165">
        <f t="shared" si="176"/>
        <v>0.49631898942595132</v>
      </c>
      <c r="L145" s="220">
        <v>74407.8</v>
      </c>
      <c r="M145" s="120">
        <v>74407.8</v>
      </c>
      <c r="N145" s="13">
        <v>74407.8</v>
      </c>
      <c r="O145" s="133">
        <v>43071.5</v>
      </c>
      <c r="P145" s="120">
        <f t="shared" si="84"/>
        <v>-31336.300000000003</v>
      </c>
      <c r="Q145" s="232">
        <f t="shared" si="167"/>
        <v>0.57885732409774238</v>
      </c>
      <c r="R145" s="238">
        <f t="shared" si="85"/>
        <v>89227.1</v>
      </c>
      <c r="S145" s="120">
        <f t="shared" si="86"/>
        <v>89227.1</v>
      </c>
      <c r="T145" s="120">
        <f t="shared" si="87"/>
        <v>89227.1</v>
      </c>
      <c r="U145" s="120">
        <f t="shared" si="87"/>
        <v>50426.6</v>
      </c>
      <c r="V145" s="120">
        <f t="shared" si="88"/>
        <v>-38800.500000000007</v>
      </c>
      <c r="W145" s="165">
        <f t="shared" si="127"/>
        <v>0.56514892896888946</v>
      </c>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2"/>
      <c r="EI145" s="122"/>
      <c r="EJ145" s="122"/>
      <c r="EK145" s="122"/>
      <c r="EL145" s="122"/>
      <c r="EM145" s="122"/>
      <c r="EN145" s="122"/>
      <c r="EO145" s="122"/>
      <c r="EP145" s="122"/>
      <c r="EQ145" s="122"/>
      <c r="ER145" s="122"/>
      <c r="ES145" s="122"/>
      <c r="ET145" s="122"/>
      <c r="EU145" s="122"/>
      <c r="EV145" s="122"/>
      <c r="EW145" s="122"/>
      <c r="EX145" s="122"/>
      <c r="EY145" s="122"/>
      <c r="EZ145" s="122"/>
      <c r="FA145" s="122"/>
      <c r="FB145" s="122"/>
      <c r="FC145" s="122"/>
      <c r="FD145" s="122"/>
      <c r="FE145" s="122"/>
      <c r="FF145" s="122"/>
      <c r="FG145" s="122"/>
      <c r="FH145" s="122"/>
      <c r="FI145" s="122"/>
      <c r="FJ145" s="122"/>
      <c r="FK145" s="122"/>
      <c r="FL145" s="122"/>
      <c r="FM145" s="122"/>
      <c r="FN145" s="122"/>
      <c r="FO145" s="122"/>
      <c r="FP145" s="122"/>
      <c r="FQ145" s="122"/>
      <c r="FR145" s="122"/>
      <c r="FS145" s="122"/>
      <c r="FT145" s="122"/>
      <c r="FU145" s="122"/>
      <c r="FV145" s="122"/>
      <c r="FW145" s="122"/>
      <c r="FX145" s="122"/>
      <c r="FY145" s="122"/>
      <c r="FZ145" s="122"/>
      <c r="GA145" s="122"/>
      <c r="GB145" s="122"/>
      <c r="GC145" s="122"/>
      <c r="GD145" s="122"/>
      <c r="GE145" s="134"/>
      <c r="GF145" s="134"/>
      <c r="GG145" s="134"/>
      <c r="GH145" s="134"/>
      <c r="GI145" s="134"/>
      <c r="GJ145" s="134"/>
      <c r="GK145" s="134"/>
      <c r="GL145" s="134"/>
      <c r="GM145" s="134"/>
      <c r="GN145" s="134"/>
    </row>
    <row r="146" spans="1:196" s="1" customFormat="1" ht="23.25" customHeight="1" x14ac:dyDescent="0.3">
      <c r="A146" s="156">
        <v>12</v>
      </c>
      <c r="B146" s="49" t="s">
        <v>20</v>
      </c>
      <c r="C146" s="92" t="s">
        <v>86</v>
      </c>
      <c r="D146" s="92" t="s">
        <v>50</v>
      </c>
      <c r="E146" s="207" t="s">
        <v>320</v>
      </c>
      <c r="F146" s="32">
        <v>119952.6</v>
      </c>
      <c r="G146" s="33">
        <v>89964.9</v>
      </c>
      <c r="H146" s="33">
        <v>16660.2</v>
      </c>
      <c r="I146" s="21">
        <f t="shared" si="82"/>
        <v>3.4614972270955925E-2</v>
      </c>
      <c r="J146" s="12">
        <f t="shared" si="83"/>
        <v>-73304.7</v>
      </c>
      <c r="K146" s="157">
        <f t="shared" si="176"/>
        <v>0.18518555570005638</v>
      </c>
      <c r="L146" s="152"/>
      <c r="M146" s="12"/>
      <c r="N146" s="12"/>
      <c r="O146" s="33"/>
      <c r="P146" s="12">
        <f t="shared" si="84"/>
        <v>0</v>
      </c>
      <c r="Q146" s="230" t="str">
        <f t="shared" si="167"/>
        <v/>
      </c>
      <c r="R146" s="228">
        <f t="shared" si="85"/>
        <v>119952.6</v>
      </c>
      <c r="S146" s="12">
        <f t="shared" si="86"/>
        <v>119952.6</v>
      </c>
      <c r="T146" s="12">
        <f t="shared" si="87"/>
        <v>89964.9</v>
      </c>
      <c r="U146" s="12">
        <f t="shared" si="87"/>
        <v>16660.2</v>
      </c>
      <c r="V146" s="12">
        <f t="shared" si="88"/>
        <v>-73304.7</v>
      </c>
      <c r="W146" s="157">
        <f t="shared" si="127"/>
        <v>0.18518555570005638</v>
      </c>
      <c r="X146" s="7"/>
      <c r="Y146" s="7"/>
      <c r="Z146" s="7"/>
      <c r="AA146" s="7"/>
      <c r="AB146" s="7"/>
      <c r="AC146" s="7"/>
      <c r="AD146" s="7"/>
      <c r="AE146" s="7"/>
      <c r="AF146" s="7"/>
      <c r="AG146" s="7"/>
      <c r="AH146" s="7"/>
      <c r="AI146" s="7"/>
      <c r="AJ146" s="7"/>
      <c r="AK146" s="7"/>
      <c r="AL146" s="7"/>
      <c r="AM146" s="7"/>
      <c r="AN146" s="7"/>
      <c r="AO146" s="7"/>
      <c r="AP146" s="7"/>
      <c r="AQ146" s="7"/>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row>
    <row r="147" spans="1:196" s="1" customFormat="1" ht="23.25" customHeight="1" x14ac:dyDescent="0.3">
      <c r="A147" s="156">
        <v>13</v>
      </c>
      <c r="B147" s="49" t="s">
        <v>20</v>
      </c>
      <c r="C147" s="92" t="s">
        <v>166</v>
      </c>
      <c r="D147" s="92" t="s">
        <v>50</v>
      </c>
      <c r="E147" s="207" t="s">
        <v>167</v>
      </c>
      <c r="F147" s="32">
        <f>SUM(F148:F155)</f>
        <v>9164.2999999999993</v>
      </c>
      <c r="G147" s="33">
        <f>SUM(G148:G155)</f>
        <v>9164.2999999999993</v>
      </c>
      <c r="H147" s="33">
        <f>SUM(H148:H155)</f>
        <v>9164.2999999999993</v>
      </c>
      <c r="I147" s="21">
        <f t="shared" si="82"/>
        <v>1.9040707217363617E-2</v>
      </c>
      <c r="J147" s="12">
        <f t="shared" ref="J147:J149" si="182">H147-G147</f>
        <v>0</v>
      </c>
      <c r="K147" s="157">
        <f t="shared" si="176"/>
        <v>1</v>
      </c>
      <c r="L147" s="223">
        <f t="shared" ref="L147" si="183">SUM(L148:L153)</f>
        <v>150</v>
      </c>
      <c r="M147" s="33">
        <f>SUM(M148:M153)</f>
        <v>150</v>
      </c>
      <c r="N147" s="33">
        <f t="shared" ref="N147" si="184">SUM(N148:N153)</f>
        <v>150</v>
      </c>
      <c r="O147" s="33">
        <f t="shared" ref="O147" si="185">SUM(O148:O153)</f>
        <v>150</v>
      </c>
      <c r="P147" s="12">
        <f t="shared" si="84"/>
        <v>0</v>
      </c>
      <c r="Q147" s="230">
        <f t="shared" si="167"/>
        <v>1</v>
      </c>
      <c r="R147" s="228">
        <f t="shared" si="85"/>
        <v>9314.2999999999993</v>
      </c>
      <c r="S147" s="12">
        <f t="shared" si="86"/>
        <v>9314.2999999999993</v>
      </c>
      <c r="T147" s="12">
        <f t="shared" si="87"/>
        <v>9314.2999999999993</v>
      </c>
      <c r="U147" s="12">
        <f t="shared" si="87"/>
        <v>9314.2999999999993</v>
      </c>
      <c r="V147" s="12">
        <f t="shared" si="88"/>
        <v>0</v>
      </c>
      <c r="W147" s="157">
        <f t="shared" si="127"/>
        <v>1</v>
      </c>
      <c r="X147" s="7"/>
      <c r="Y147" s="7"/>
      <c r="Z147" s="7"/>
      <c r="AA147" s="7"/>
      <c r="AB147" s="7"/>
      <c r="AC147" s="7"/>
      <c r="AD147" s="7"/>
      <c r="AE147" s="7"/>
      <c r="AF147" s="7"/>
      <c r="AG147" s="7"/>
      <c r="AH147" s="7"/>
      <c r="AI147" s="7"/>
      <c r="AJ147" s="7"/>
      <c r="AK147" s="7"/>
      <c r="AL147" s="7"/>
      <c r="AM147" s="7"/>
      <c r="AN147" s="7"/>
      <c r="AO147" s="7"/>
      <c r="AP147" s="7"/>
      <c r="AQ147" s="7"/>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row>
    <row r="148" spans="1:196" s="81" customFormat="1" ht="98.45" hidden="1" customHeight="1" x14ac:dyDescent="0.3">
      <c r="A148" s="160"/>
      <c r="B148" s="58"/>
      <c r="C148" s="58"/>
      <c r="D148" s="58"/>
      <c r="E148" s="196" t="s">
        <v>243</v>
      </c>
      <c r="F148" s="34"/>
      <c r="G148" s="35"/>
      <c r="H148" s="35"/>
      <c r="I148" s="43">
        <f t="shared" si="82"/>
        <v>0</v>
      </c>
      <c r="J148" s="25">
        <f t="shared" si="182"/>
        <v>0</v>
      </c>
      <c r="K148" s="159" t="str">
        <f t="shared" si="176"/>
        <v/>
      </c>
      <c r="L148" s="219"/>
      <c r="M148" s="42"/>
      <c r="N148" s="42"/>
      <c r="O148" s="35"/>
      <c r="P148" s="12">
        <f t="shared" si="84"/>
        <v>0</v>
      </c>
      <c r="Q148" s="231" t="str">
        <f t="shared" si="167"/>
        <v/>
      </c>
      <c r="R148" s="236">
        <f t="shared" si="85"/>
        <v>0</v>
      </c>
      <c r="S148" s="25">
        <f t="shared" si="86"/>
        <v>0</v>
      </c>
      <c r="T148" s="25">
        <f t="shared" si="87"/>
        <v>0</v>
      </c>
      <c r="U148" s="13">
        <f t="shared" si="87"/>
        <v>0</v>
      </c>
      <c r="V148" s="25">
        <f t="shared" si="88"/>
        <v>0</v>
      </c>
      <c r="W148" s="159" t="str">
        <f t="shared" si="127"/>
        <v/>
      </c>
      <c r="X148" s="59"/>
      <c r="Y148" s="59"/>
      <c r="Z148" s="59"/>
      <c r="AA148" s="59"/>
      <c r="AB148" s="59"/>
      <c r="AC148" s="59"/>
      <c r="AD148" s="59"/>
      <c r="AE148" s="59"/>
      <c r="AF148" s="59"/>
      <c r="AG148" s="59"/>
      <c r="AH148" s="59"/>
      <c r="AI148" s="59"/>
      <c r="AJ148" s="59"/>
      <c r="AK148" s="59"/>
      <c r="AL148" s="59"/>
      <c r="AM148" s="59"/>
      <c r="AN148" s="59"/>
      <c r="AO148" s="59"/>
      <c r="AP148" s="59"/>
      <c r="AQ148" s="59"/>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60"/>
      <c r="CD148" s="60"/>
      <c r="CE148" s="60"/>
      <c r="CF148" s="60"/>
      <c r="CG148" s="60"/>
      <c r="CH148" s="60"/>
      <c r="CI148" s="60"/>
      <c r="CJ148" s="60"/>
      <c r="CK148" s="60"/>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c r="DQ148" s="60"/>
      <c r="DR148" s="60"/>
      <c r="DS148" s="60"/>
      <c r="DT148" s="60"/>
      <c r="DU148" s="60"/>
      <c r="DV148" s="60"/>
      <c r="DW148" s="60"/>
      <c r="DX148" s="60"/>
      <c r="DY148" s="60"/>
      <c r="DZ148" s="60"/>
      <c r="EA148" s="60"/>
      <c r="EB148" s="60"/>
      <c r="EC148" s="60"/>
      <c r="ED148" s="60"/>
      <c r="EE148" s="60"/>
      <c r="EF148" s="60"/>
      <c r="EG148" s="60"/>
      <c r="EH148" s="60"/>
      <c r="EI148" s="60"/>
      <c r="EJ148" s="60"/>
      <c r="EK148" s="60"/>
      <c r="EL148" s="60"/>
      <c r="EM148" s="60"/>
      <c r="EN148" s="60"/>
      <c r="EO148" s="60"/>
      <c r="EP148" s="60"/>
      <c r="EQ148" s="60"/>
      <c r="ER148" s="60"/>
      <c r="ES148" s="60"/>
      <c r="ET148" s="60"/>
      <c r="EU148" s="60"/>
      <c r="EV148" s="60"/>
      <c r="EW148" s="60"/>
      <c r="EX148" s="60"/>
      <c r="EY148" s="60"/>
      <c r="EZ148" s="60"/>
      <c r="FA148" s="60"/>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row>
    <row r="149" spans="1:196" s="81" customFormat="1" ht="36.75" hidden="1" customHeight="1" x14ac:dyDescent="0.3">
      <c r="A149" s="160"/>
      <c r="B149" s="58"/>
      <c r="C149" s="58"/>
      <c r="D149" s="58"/>
      <c r="E149" s="196" t="s">
        <v>247</v>
      </c>
      <c r="F149" s="34"/>
      <c r="G149" s="35"/>
      <c r="H149" s="35"/>
      <c r="I149" s="39">
        <f t="shared" si="82"/>
        <v>0</v>
      </c>
      <c r="J149" s="25">
        <f t="shared" si="182"/>
        <v>0</v>
      </c>
      <c r="K149" s="159" t="str">
        <f t="shared" si="176"/>
        <v/>
      </c>
      <c r="L149" s="219"/>
      <c r="M149" s="42"/>
      <c r="N149" s="42"/>
      <c r="O149" s="35"/>
      <c r="P149" s="25">
        <f>O149-N149</f>
        <v>0</v>
      </c>
      <c r="Q149" s="231" t="str">
        <f t="shared" si="167"/>
        <v/>
      </c>
      <c r="R149" s="236">
        <f t="shared" si="85"/>
        <v>0</v>
      </c>
      <c r="S149" s="25">
        <f t="shared" si="86"/>
        <v>0</v>
      </c>
      <c r="T149" s="25">
        <f t="shared" si="87"/>
        <v>0</v>
      </c>
      <c r="U149" s="13">
        <f t="shared" si="87"/>
        <v>0</v>
      </c>
      <c r="V149" s="25">
        <f t="shared" ref="V149:V157" si="186">U149-T149</f>
        <v>0</v>
      </c>
      <c r="W149" s="159" t="str">
        <f t="shared" si="127"/>
        <v/>
      </c>
      <c r="X149" s="59"/>
      <c r="Y149" s="59"/>
      <c r="Z149" s="59"/>
      <c r="AA149" s="59"/>
      <c r="AB149" s="59"/>
      <c r="AC149" s="59"/>
      <c r="AD149" s="59"/>
      <c r="AE149" s="59"/>
      <c r="AF149" s="59"/>
      <c r="AG149" s="59"/>
      <c r="AH149" s="59"/>
      <c r="AI149" s="59"/>
      <c r="AJ149" s="59"/>
      <c r="AK149" s="59"/>
      <c r="AL149" s="59"/>
      <c r="AM149" s="59"/>
      <c r="AN149" s="59"/>
      <c r="AO149" s="59"/>
      <c r="AP149" s="59"/>
      <c r="AQ149" s="59"/>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60"/>
      <c r="BU149" s="60"/>
      <c r="BV149" s="60"/>
      <c r="BW149" s="60"/>
      <c r="BX149" s="60"/>
      <c r="BY149" s="60"/>
      <c r="BZ149" s="60"/>
      <c r="CA149" s="60"/>
      <c r="CB149" s="60"/>
      <c r="CC149" s="60"/>
      <c r="CD149" s="60"/>
      <c r="CE149" s="60"/>
      <c r="CF149" s="60"/>
      <c r="CG149" s="60"/>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row>
    <row r="150" spans="1:196" s="81" customFormat="1" ht="76.5" customHeight="1" x14ac:dyDescent="0.3">
      <c r="A150" s="160"/>
      <c r="B150" s="58"/>
      <c r="C150" s="58"/>
      <c r="D150" s="58"/>
      <c r="E150" s="196" t="s">
        <v>330</v>
      </c>
      <c r="F150" s="28">
        <v>1700</v>
      </c>
      <c r="G150" s="36">
        <v>1700</v>
      </c>
      <c r="H150" s="36">
        <v>1700</v>
      </c>
      <c r="I150" s="39">
        <f t="shared" ref="I150:I155" si="187">H150/$H$6</f>
        <v>3.5320976255162045E-3</v>
      </c>
      <c r="J150" s="25">
        <f t="shared" ref="J150:J167" si="188">H150-G150</f>
        <v>0</v>
      </c>
      <c r="K150" s="161">
        <f t="shared" si="176"/>
        <v>1</v>
      </c>
      <c r="L150" s="149">
        <v>150</v>
      </c>
      <c r="M150" s="25">
        <v>150</v>
      </c>
      <c r="N150" s="25">
        <v>150</v>
      </c>
      <c r="O150" s="113">
        <v>150</v>
      </c>
      <c r="P150" s="25">
        <f>O150-N150</f>
        <v>0</v>
      </c>
      <c r="Q150" s="151">
        <f t="shared" si="167"/>
        <v>1</v>
      </c>
      <c r="R150" s="236">
        <f t="shared" ref="R150" si="189">SUM(F150,L150)</f>
        <v>1850</v>
      </c>
      <c r="S150" s="25">
        <f t="shared" ref="S150" si="190">SUM(F150,M150)</f>
        <v>1850</v>
      </c>
      <c r="T150" s="25">
        <f t="shared" ref="T150" si="191">SUM(G150,N150)</f>
        <v>1850</v>
      </c>
      <c r="U150" s="25">
        <f t="shared" si="87"/>
        <v>1850</v>
      </c>
      <c r="V150" s="25">
        <f t="shared" si="186"/>
        <v>0</v>
      </c>
      <c r="W150" s="161">
        <f t="shared" si="127"/>
        <v>1</v>
      </c>
      <c r="X150" s="59"/>
      <c r="Y150" s="59"/>
      <c r="Z150" s="59"/>
      <c r="AA150" s="59"/>
      <c r="AB150" s="59"/>
      <c r="AC150" s="59"/>
      <c r="AD150" s="59"/>
      <c r="AE150" s="59"/>
      <c r="AF150" s="59"/>
      <c r="AG150" s="59"/>
      <c r="AH150" s="59"/>
      <c r="AI150" s="59"/>
      <c r="AJ150" s="59"/>
      <c r="AK150" s="59"/>
      <c r="AL150" s="59"/>
      <c r="AM150" s="59"/>
      <c r="AN150" s="59"/>
      <c r="AO150" s="59"/>
      <c r="AP150" s="59"/>
      <c r="AQ150" s="59"/>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row>
    <row r="151" spans="1:196" s="81" customFormat="1" ht="78" customHeight="1" x14ac:dyDescent="0.3">
      <c r="A151" s="160"/>
      <c r="B151" s="58"/>
      <c r="C151" s="58"/>
      <c r="D151" s="58"/>
      <c r="E151" s="196" t="s">
        <v>331</v>
      </c>
      <c r="F151" s="28">
        <v>2000</v>
      </c>
      <c r="G151" s="29">
        <v>2000</v>
      </c>
      <c r="H151" s="29">
        <v>2000</v>
      </c>
      <c r="I151" s="39">
        <f t="shared" si="187"/>
        <v>4.1554089711955348E-3</v>
      </c>
      <c r="J151" s="25">
        <f t="shared" si="188"/>
        <v>0</v>
      </c>
      <c r="K151" s="161">
        <f t="shared" si="176"/>
        <v>1</v>
      </c>
      <c r="L151" s="224"/>
      <c r="M151" s="42"/>
      <c r="N151" s="42"/>
      <c r="O151" s="93"/>
      <c r="P151" s="25">
        <f>O151-N151</f>
        <v>0</v>
      </c>
      <c r="Q151" s="151" t="str">
        <f t="shared" si="167"/>
        <v/>
      </c>
      <c r="R151" s="236">
        <f t="shared" ref="R151" si="192">SUM(F151,L151)</f>
        <v>2000</v>
      </c>
      <c r="S151" s="25">
        <f t="shared" ref="S151" si="193">SUM(F151,M151)</f>
        <v>2000</v>
      </c>
      <c r="T151" s="25">
        <f t="shared" ref="T151" si="194">SUM(G151,N151)</f>
        <v>2000</v>
      </c>
      <c r="U151" s="25">
        <f t="shared" si="87"/>
        <v>2000</v>
      </c>
      <c r="V151" s="25">
        <f t="shared" si="186"/>
        <v>0</v>
      </c>
      <c r="W151" s="161">
        <f t="shared" si="127"/>
        <v>1</v>
      </c>
      <c r="X151" s="59"/>
      <c r="Y151" s="59"/>
      <c r="Z151" s="59"/>
      <c r="AA151" s="59"/>
      <c r="AB151" s="59"/>
      <c r="AC151" s="59"/>
      <c r="AD151" s="59"/>
      <c r="AE151" s="59"/>
      <c r="AF151" s="59"/>
      <c r="AG151" s="59"/>
      <c r="AH151" s="59"/>
      <c r="AI151" s="59"/>
      <c r="AJ151" s="59"/>
      <c r="AK151" s="59"/>
      <c r="AL151" s="59"/>
      <c r="AM151" s="59"/>
      <c r="AN151" s="59"/>
      <c r="AO151" s="59"/>
      <c r="AP151" s="59"/>
      <c r="AQ151" s="59"/>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row>
    <row r="152" spans="1:196" s="81" customFormat="1" ht="91.5" customHeight="1" x14ac:dyDescent="0.3">
      <c r="A152" s="160"/>
      <c r="B152" s="58"/>
      <c r="C152" s="58"/>
      <c r="D152" s="58"/>
      <c r="E152" s="196" t="s">
        <v>346</v>
      </c>
      <c r="F152" s="28">
        <v>5014.3</v>
      </c>
      <c r="G152" s="29">
        <v>5014.3</v>
      </c>
      <c r="H152" s="29">
        <v>5014.3</v>
      </c>
      <c r="I152" s="41">
        <f t="shared" si="187"/>
        <v>1.0418233602132886E-2</v>
      </c>
      <c r="J152" s="25">
        <f t="shared" si="188"/>
        <v>0</v>
      </c>
      <c r="K152" s="161">
        <f t="shared" si="176"/>
        <v>1</v>
      </c>
      <c r="L152" s="224"/>
      <c r="M152" s="42"/>
      <c r="N152" s="42"/>
      <c r="O152" s="93"/>
      <c r="P152" s="25">
        <f t="shared" ref="P152:P155" si="195">O152-N152</f>
        <v>0</v>
      </c>
      <c r="Q152" s="151" t="str">
        <f t="shared" si="167"/>
        <v/>
      </c>
      <c r="R152" s="236">
        <f t="shared" ref="R152:R155" si="196">SUM(F152,L152)</f>
        <v>5014.3</v>
      </c>
      <c r="S152" s="25">
        <f t="shared" ref="S152:S155" si="197">SUM(F152,M152)</f>
        <v>5014.3</v>
      </c>
      <c r="T152" s="25">
        <f t="shared" ref="T152:T155" si="198">SUM(G152,N152)</f>
        <v>5014.3</v>
      </c>
      <c r="U152" s="25">
        <f t="shared" si="87"/>
        <v>5014.3</v>
      </c>
      <c r="V152" s="25">
        <f t="shared" si="186"/>
        <v>0</v>
      </c>
      <c r="W152" s="161">
        <f t="shared" si="127"/>
        <v>1</v>
      </c>
      <c r="X152" s="59"/>
      <c r="Y152" s="59"/>
      <c r="Z152" s="59"/>
      <c r="AA152" s="59"/>
      <c r="AB152" s="59"/>
      <c r="AC152" s="59"/>
      <c r="AD152" s="59"/>
      <c r="AE152" s="59"/>
      <c r="AF152" s="59"/>
      <c r="AG152" s="59"/>
      <c r="AH152" s="59"/>
      <c r="AI152" s="59"/>
      <c r="AJ152" s="59"/>
      <c r="AK152" s="59"/>
      <c r="AL152" s="59"/>
      <c r="AM152" s="59"/>
      <c r="AN152" s="59"/>
      <c r="AO152" s="59"/>
      <c r="AP152" s="59"/>
      <c r="AQ152" s="59"/>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row>
    <row r="153" spans="1:196" s="81" customFormat="1" ht="45.75" hidden="1" customHeight="1" x14ac:dyDescent="0.3">
      <c r="A153" s="160"/>
      <c r="B153" s="58"/>
      <c r="C153" s="58"/>
      <c r="D153" s="58"/>
      <c r="E153" s="196" t="s">
        <v>293</v>
      </c>
      <c r="F153" s="34"/>
      <c r="G153" s="35"/>
      <c r="H153" s="35"/>
      <c r="I153" s="41">
        <f t="shared" si="187"/>
        <v>0</v>
      </c>
      <c r="J153" s="25">
        <f t="shared" si="188"/>
        <v>0</v>
      </c>
      <c r="K153" s="159" t="str">
        <f t="shared" si="176"/>
        <v/>
      </c>
      <c r="L153" s="224"/>
      <c r="M153" s="42"/>
      <c r="N153" s="42"/>
      <c r="O153" s="93"/>
      <c r="P153" s="25">
        <f t="shared" si="195"/>
        <v>0</v>
      </c>
      <c r="Q153" s="151" t="str">
        <f t="shared" si="167"/>
        <v/>
      </c>
      <c r="R153" s="236">
        <f t="shared" si="196"/>
        <v>0</v>
      </c>
      <c r="S153" s="25">
        <f t="shared" si="197"/>
        <v>0</v>
      </c>
      <c r="T153" s="25">
        <f t="shared" si="198"/>
        <v>0</v>
      </c>
      <c r="U153" s="25">
        <f t="shared" si="87"/>
        <v>0</v>
      </c>
      <c r="V153" s="25">
        <f t="shared" si="186"/>
        <v>0</v>
      </c>
      <c r="W153" s="161" t="str">
        <f t="shared" si="127"/>
        <v/>
      </c>
      <c r="X153" s="59"/>
      <c r="Y153" s="59"/>
      <c r="Z153" s="59"/>
      <c r="AA153" s="59"/>
      <c r="AB153" s="59"/>
      <c r="AC153" s="59"/>
      <c r="AD153" s="59"/>
      <c r="AE153" s="59"/>
      <c r="AF153" s="59"/>
      <c r="AG153" s="59"/>
      <c r="AH153" s="59"/>
      <c r="AI153" s="59"/>
      <c r="AJ153" s="59"/>
      <c r="AK153" s="59"/>
      <c r="AL153" s="59"/>
      <c r="AM153" s="59"/>
      <c r="AN153" s="59"/>
      <c r="AO153" s="59"/>
      <c r="AP153" s="59"/>
      <c r="AQ153" s="59"/>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60"/>
      <c r="EX153" s="60"/>
      <c r="EY153" s="60"/>
      <c r="EZ153" s="60"/>
      <c r="FA153" s="60"/>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row>
    <row r="154" spans="1:196" s="81" customFormat="1" ht="125.25" customHeight="1" x14ac:dyDescent="0.3">
      <c r="A154" s="160"/>
      <c r="B154" s="58"/>
      <c r="C154" s="58"/>
      <c r="D154" s="58"/>
      <c r="E154" s="196" t="s">
        <v>347</v>
      </c>
      <c r="F154" s="150">
        <v>300</v>
      </c>
      <c r="G154" s="36">
        <v>300</v>
      </c>
      <c r="H154" s="29">
        <v>300</v>
      </c>
      <c r="I154" s="41">
        <f t="shared" si="187"/>
        <v>6.2331134567933019E-4</v>
      </c>
      <c r="J154" s="25">
        <f t="shared" si="188"/>
        <v>0</v>
      </c>
      <c r="K154" s="159"/>
      <c r="L154" s="219"/>
      <c r="M154" s="42"/>
      <c r="N154" s="42"/>
      <c r="O154" s="93"/>
      <c r="P154" s="25">
        <f t="shared" si="195"/>
        <v>0</v>
      </c>
      <c r="Q154" s="151" t="str">
        <f t="shared" si="167"/>
        <v/>
      </c>
      <c r="R154" s="236">
        <f t="shared" si="196"/>
        <v>300</v>
      </c>
      <c r="S154" s="25">
        <f t="shared" si="197"/>
        <v>300</v>
      </c>
      <c r="T154" s="25">
        <f t="shared" si="198"/>
        <v>300</v>
      </c>
      <c r="U154" s="25">
        <f t="shared" si="87"/>
        <v>300</v>
      </c>
      <c r="V154" s="25">
        <f t="shared" si="186"/>
        <v>0</v>
      </c>
      <c r="W154" s="161">
        <f t="shared" si="127"/>
        <v>1</v>
      </c>
      <c r="X154" s="59"/>
      <c r="Y154" s="59"/>
      <c r="Z154" s="59"/>
      <c r="AA154" s="59"/>
      <c r="AB154" s="59"/>
      <c r="AC154" s="59"/>
      <c r="AD154" s="59"/>
      <c r="AE154" s="59"/>
      <c r="AF154" s="59"/>
      <c r="AG154" s="59"/>
      <c r="AH154" s="59"/>
      <c r="AI154" s="59"/>
      <c r="AJ154" s="59"/>
      <c r="AK154" s="59"/>
      <c r="AL154" s="59"/>
      <c r="AM154" s="59"/>
      <c r="AN154" s="59"/>
      <c r="AO154" s="59"/>
      <c r="AP154" s="59"/>
      <c r="AQ154" s="59"/>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60"/>
      <c r="BU154" s="60"/>
      <c r="BV154" s="60"/>
      <c r="BW154" s="60"/>
      <c r="BX154" s="60"/>
      <c r="BY154" s="60"/>
      <c r="BZ154" s="60"/>
      <c r="CA154" s="60"/>
      <c r="CB154" s="60"/>
      <c r="CC154" s="60"/>
      <c r="CD154" s="60"/>
      <c r="CE154" s="60"/>
      <c r="CF154" s="60"/>
      <c r="CG154" s="60"/>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row>
    <row r="155" spans="1:196" s="81" customFormat="1" ht="125.25" customHeight="1" x14ac:dyDescent="0.3">
      <c r="A155" s="160"/>
      <c r="B155" s="58"/>
      <c r="C155" s="58"/>
      <c r="D155" s="58"/>
      <c r="E155" s="196" t="s">
        <v>348</v>
      </c>
      <c r="F155" s="150">
        <v>150</v>
      </c>
      <c r="G155" s="36">
        <v>150</v>
      </c>
      <c r="H155" s="29">
        <v>150</v>
      </c>
      <c r="I155" s="41">
        <f t="shared" si="187"/>
        <v>3.116556728396651E-4</v>
      </c>
      <c r="J155" s="25">
        <f t="shared" si="188"/>
        <v>0</v>
      </c>
      <c r="K155" s="159"/>
      <c r="L155" s="219"/>
      <c r="M155" s="42"/>
      <c r="N155" s="42"/>
      <c r="O155" s="93"/>
      <c r="P155" s="25">
        <f t="shared" si="195"/>
        <v>0</v>
      </c>
      <c r="Q155" s="151" t="str">
        <f t="shared" si="167"/>
        <v/>
      </c>
      <c r="R155" s="236">
        <f t="shared" si="196"/>
        <v>150</v>
      </c>
      <c r="S155" s="25">
        <f t="shared" si="197"/>
        <v>150</v>
      </c>
      <c r="T155" s="25">
        <f t="shared" si="198"/>
        <v>150</v>
      </c>
      <c r="U155" s="25">
        <f t="shared" si="87"/>
        <v>150</v>
      </c>
      <c r="V155" s="25">
        <f t="shared" si="186"/>
        <v>0</v>
      </c>
      <c r="W155" s="161">
        <f t="shared" si="127"/>
        <v>1</v>
      </c>
      <c r="X155" s="59"/>
      <c r="Y155" s="59"/>
      <c r="Z155" s="59"/>
      <c r="AA155" s="59"/>
      <c r="AB155" s="59"/>
      <c r="AC155" s="59"/>
      <c r="AD155" s="59"/>
      <c r="AE155" s="59"/>
      <c r="AF155" s="59"/>
      <c r="AG155" s="59"/>
      <c r="AH155" s="59"/>
      <c r="AI155" s="59"/>
      <c r="AJ155" s="59"/>
      <c r="AK155" s="59"/>
      <c r="AL155" s="59"/>
      <c r="AM155" s="59"/>
      <c r="AN155" s="59"/>
      <c r="AO155" s="59"/>
      <c r="AP155" s="59"/>
      <c r="AQ155" s="59"/>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c r="CA155" s="60"/>
      <c r="CB155" s="60"/>
      <c r="CC155" s="60"/>
      <c r="CD155" s="60"/>
      <c r="CE155" s="60"/>
      <c r="CF155" s="60"/>
      <c r="CG155" s="60"/>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c r="FF155" s="60"/>
      <c r="FG155" s="60"/>
      <c r="FH155" s="60"/>
      <c r="FI155" s="60"/>
      <c r="FJ155" s="60"/>
      <c r="FK155" s="60"/>
      <c r="FL155" s="60"/>
      <c r="FM155" s="60"/>
      <c r="FN155" s="60"/>
      <c r="FO155" s="60"/>
      <c r="FP155" s="60"/>
      <c r="FQ155" s="60"/>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row>
    <row r="156" spans="1:196" s="52" customFormat="1" ht="48.75" customHeight="1" x14ac:dyDescent="0.3">
      <c r="A156" s="156">
        <v>14</v>
      </c>
      <c r="B156" s="49"/>
      <c r="C156" s="49" t="s">
        <v>248</v>
      </c>
      <c r="D156" s="49" t="s">
        <v>50</v>
      </c>
      <c r="E156" s="208" t="s">
        <v>254</v>
      </c>
      <c r="F156" s="32">
        <f>SUM(F157:F163)</f>
        <v>2582.6</v>
      </c>
      <c r="G156" s="33">
        <f>SUM(G157:G163)</f>
        <v>2582.6</v>
      </c>
      <c r="H156" s="33">
        <f>SUM(H157:H163)</f>
        <v>2582.4</v>
      </c>
      <c r="I156" s="136">
        <f t="shared" ref="I156:I167" si="199">H156/$H$6</f>
        <v>5.365464063607675E-3</v>
      </c>
      <c r="J156" s="25">
        <f t="shared" si="188"/>
        <v>-0.1999999999998181</v>
      </c>
      <c r="K156" s="168">
        <f t="shared" si="176"/>
        <v>0.99992255866181379</v>
      </c>
      <c r="L156" s="225">
        <f>SUM(L157:L162)</f>
        <v>1567.3000000000002</v>
      </c>
      <c r="M156" s="33">
        <f>SUM(M157:M162)</f>
        <v>1567.3000000000002</v>
      </c>
      <c r="N156" s="33">
        <f>SUM(N157:N162)</f>
        <v>1567.3000000000002</v>
      </c>
      <c r="O156" s="33">
        <f>SUM(O157:O162)</f>
        <v>1567.3000000000002</v>
      </c>
      <c r="P156" s="12">
        <f>O156-N156</f>
        <v>0</v>
      </c>
      <c r="Q156" s="230">
        <f t="shared" si="167"/>
        <v>1</v>
      </c>
      <c r="R156" s="228">
        <f t="shared" si="85"/>
        <v>4149.8999999999996</v>
      </c>
      <c r="S156" s="12">
        <f t="shared" si="86"/>
        <v>4149.8999999999996</v>
      </c>
      <c r="T156" s="12">
        <f t="shared" si="87"/>
        <v>4149.8999999999996</v>
      </c>
      <c r="U156" s="12">
        <f t="shared" si="87"/>
        <v>4149.7000000000007</v>
      </c>
      <c r="V156" s="12">
        <f t="shared" si="186"/>
        <v>-0.19999999999890861</v>
      </c>
      <c r="W156" s="168">
        <f t="shared" si="127"/>
        <v>0.99995180606761636</v>
      </c>
      <c r="X156" s="50"/>
      <c r="Y156" s="50"/>
      <c r="Z156" s="50"/>
      <c r="AA156" s="50"/>
      <c r="AB156" s="50"/>
      <c r="AC156" s="50"/>
      <c r="AD156" s="50"/>
      <c r="AE156" s="50"/>
      <c r="AF156" s="50"/>
      <c r="AG156" s="50"/>
      <c r="AH156" s="50"/>
      <c r="AI156" s="50"/>
      <c r="AJ156" s="50"/>
      <c r="AK156" s="50"/>
      <c r="AL156" s="50"/>
      <c r="AM156" s="50"/>
      <c r="AN156" s="50"/>
      <c r="AO156" s="50"/>
      <c r="AP156" s="50"/>
      <c r="AQ156" s="50"/>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c r="FB156" s="51"/>
      <c r="FC156" s="51"/>
      <c r="FD156" s="51"/>
      <c r="FE156" s="51"/>
      <c r="FF156" s="51"/>
      <c r="FG156" s="51"/>
      <c r="FH156" s="51"/>
      <c r="FI156" s="51"/>
      <c r="FJ156" s="51"/>
      <c r="FK156" s="51"/>
      <c r="FL156" s="51"/>
      <c r="FM156" s="51"/>
      <c r="FN156" s="51"/>
      <c r="FO156" s="51"/>
      <c r="FP156" s="51"/>
      <c r="FQ156" s="51"/>
      <c r="FR156" s="51"/>
      <c r="FS156" s="51"/>
      <c r="FT156" s="51"/>
      <c r="FU156" s="51"/>
      <c r="FV156" s="51"/>
      <c r="FW156" s="51"/>
      <c r="FX156" s="51"/>
      <c r="FY156" s="51"/>
      <c r="FZ156" s="51"/>
      <c r="GA156" s="51"/>
      <c r="GB156" s="51"/>
      <c r="GC156" s="51"/>
      <c r="GD156" s="51"/>
      <c r="GE156" s="51"/>
      <c r="GF156" s="51"/>
      <c r="GG156" s="51"/>
      <c r="GH156" s="51"/>
      <c r="GI156" s="51"/>
      <c r="GJ156" s="51"/>
      <c r="GK156" s="51"/>
      <c r="GL156" s="51"/>
      <c r="GM156" s="51"/>
      <c r="GN156" s="51"/>
    </row>
    <row r="157" spans="1:196" s="81" customFormat="1" ht="94.5" customHeight="1" x14ac:dyDescent="0.3">
      <c r="A157" s="160"/>
      <c r="B157" s="58"/>
      <c r="C157" s="58"/>
      <c r="D157" s="58"/>
      <c r="E157" s="196" t="s">
        <v>322</v>
      </c>
      <c r="F157" s="28">
        <v>282.7</v>
      </c>
      <c r="G157" s="29">
        <v>282.7</v>
      </c>
      <c r="H157" s="29">
        <v>282.7</v>
      </c>
      <c r="I157" s="39">
        <f t="shared" si="199"/>
        <v>5.8736705807848884E-4</v>
      </c>
      <c r="J157" s="25">
        <f t="shared" si="188"/>
        <v>0</v>
      </c>
      <c r="K157" s="161">
        <f t="shared" ref="K157" si="200">IFERROR(100%*(H157/G157),"")</f>
        <v>1</v>
      </c>
      <c r="L157" s="215">
        <v>616.70000000000005</v>
      </c>
      <c r="M157" s="25">
        <v>616.70000000000005</v>
      </c>
      <c r="N157" s="25">
        <v>616.70000000000005</v>
      </c>
      <c r="O157" s="29">
        <v>616.70000000000005</v>
      </c>
      <c r="P157" s="25">
        <f>O157-N157</f>
        <v>0</v>
      </c>
      <c r="Q157" s="151">
        <f t="shared" ref="Q157" si="201">IFERROR(100%*(O157/N157),"")</f>
        <v>1</v>
      </c>
      <c r="R157" s="236">
        <f t="shared" ref="R157" si="202">SUM(F157,L157)</f>
        <v>899.40000000000009</v>
      </c>
      <c r="S157" s="25">
        <f t="shared" ref="S157" si="203">SUM(F157,M157)</f>
        <v>899.40000000000009</v>
      </c>
      <c r="T157" s="25">
        <f t="shared" ref="T157" si="204">SUM(G157,N157)</f>
        <v>899.40000000000009</v>
      </c>
      <c r="U157" s="25">
        <f t="shared" ref="U157" si="205">SUM(H157,O157)</f>
        <v>899.40000000000009</v>
      </c>
      <c r="V157" s="25">
        <f t="shared" si="186"/>
        <v>0</v>
      </c>
      <c r="W157" s="161">
        <f t="shared" ref="W157" si="206">IFERROR(100%*(U157/T157),"")</f>
        <v>1</v>
      </c>
      <c r="X157" s="59"/>
      <c r="Y157" s="59"/>
      <c r="Z157" s="59"/>
      <c r="AA157" s="59"/>
      <c r="AB157" s="59"/>
      <c r="AC157" s="59"/>
      <c r="AD157" s="59"/>
      <c r="AE157" s="59"/>
      <c r="AF157" s="59"/>
      <c r="AG157" s="59"/>
      <c r="AH157" s="59"/>
      <c r="AI157" s="59"/>
      <c r="AJ157" s="59"/>
      <c r="AK157" s="59"/>
      <c r="AL157" s="59"/>
      <c r="AM157" s="59"/>
      <c r="AN157" s="59"/>
      <c r="AO157" s="59"/>
      <c r="AP157" s="59"/>
      <c r="AQ157" s="59"/>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c r="CA157" s="60"/>
      <c r="CB157" s="60"/>
      <c r="CC157" s="60"/>
      <c r="CD157" s="60"/>
      <c r="CE157" s="60"/>
      <c r="CF157" s="60"/>
      <c r="CG157" s="60"/>
      <c r="CH157" s="60"/>
      <c r="CI157" s="60"/>
      <c r="CJ157" s="60"/>
      <c r="CK157" s="60"/>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row>
    <row r="158" spans="1:196" s="81" customFormat="1" ht="62.25" customHeight="1" x14ac:dyDescent="0.3">
      <c r="A158" s="156"/>
      <c r="B158" s="49"/>
      <c r="C158" s="49"/>
      <c r="D158" s="49"/>
      <c r="E158" s="169" t="s">
        <v>336</v>
      </c>
      <c r="F158" s="28">
        <v>700</v>
      </c>
      <c r="G158" s="29">
        <v>700</v>
      </c>
      <c r="H158" s="29">
        <v>699.8</v>
      </c>
      <c r="I158" s="39">
        <f>H158/$H$6</f>
        <v>1.4539775990213175E-3</v>
      </c>
      <c r="J158" s="25">
        <f>H158-G158</f>
        <v>-0.20000000000004547</v>
      </c>
      <c r="K158" s="170">
        <f>IFERROR(100%*(H158/G158),"")</f>
        <v>0.99971428571428567</v>
      </c>
      <c r="L158" s="149"/>
      <c r="M158" s="25"/>
      <c r="N158" s="25"/>
      <c r="O158" s="29"/>
      <c r="P158" s="25">
        <f>O158-N158</f>
        <v>0</v>
      </c>
      <c r="Q158" s="151" t="str">
        <f>IFERROR(100%*(O158/N158),"")</f>
        <v/>
      </c>
      <c r="R158" s="236">
        <f>SUM(F158,L158)</f>
        <v>700</v>
      </c>
      <c r="S158" s="25">
        <f>SUM(F158,M158)</f>
        <v>700</v>
      </c>
      <c r="T158" s="25">
        <f>SUM(G158,N158)</f>
        <v>700</v>
      </c>
      <c r="U158" s="25">
        <f>SUM(H158,O158)</f>
        <v>699.8</v>
      </c>
      <c r="V158" s="25">
        <f>U158-T158</f>
        <v>-0.20000000000004547</v>
      </c>
      <c r="W158" s="170">
        <f>IFERROR(100%*(U158/T158),"")</f>
        <v>0.99971428571428567</v>
      </c>
      <c r="X158" s="59"/>
      <c r="Y158" s="59"/>
      <c r="Z158" s="59"/>
      <c r="AA158" s="59"/>
      <c r="AB158" s="59"/>
      <c r="AC158" s="59"/>
      <c r="AD158" s="59"/>
      <c r="AE158" s="59"/>
      <c r="AF158" s="59"/>
      <c r="AG158" s="59"/>
      <c r="AH158" s="59"/>
      <c r="AI158" s="59"/>
      <c r="AJ158" s="59"/>
      <c r="AK158" s="59"/>
      <c r="AL158" s="59"/>
      <c r="AM158" s="59"/>
      <c r="AN158" s="59"/>
      <c r="AO158" s="59"/>
      <c r="AP158" s="59"/>
      <c r="AQ158" s="59"/>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60"/>
      <c r="BT158" s="60"/>
      <c r="BU158" s="60"/>
      <c r="BV158" s="60"/>
      <c r="BW158" s="60"/>
      <c r="BX158" s="60"/>
      <c r="BY158" s="60"/>
      <c r="BZ158" s="60"/>
      <c r="CA158" s="60"/>
      <c r="CB158" s="60"/>
      <c r="CC158" s="60"/>
      <c r="CD158" s="60"/>
      <c r="CE158" s="60"/>
      <c r="CF158" s="60"/>
      <c r="CG158" s="60"/>
      <c r="CH158" s="60"/>
      <c r="CI158" s="60"/>
      <c r="CJ158" s="60"/>
      <c r="CK158" s="60"/>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60"/>
      <c r="EZ158" s="60"/>
      <c r="FA158" s="60"/>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row>
    <row r="159" spans="1:196" s="81" customFormat="1" ht="31.5" customHeight="1" x14ac:dyDescent="0.3">
      <c r="A159" s="160"/>
      <c r="B159" s="58"/>
      <c r="C159" s="58"/>
      <c r="D159" s="58"/>
      <c r="E159" s="196" t="s">
        <v>332</v>
      </c>
      <c r="F159" s="28">
        <v>649.4</v>
      </c>
      <c r="G159" s="29">
        <v>649.4</v>
      </c>
      <c r="H159" s="29">
        <v>649.4</v>
      </c>
      <c r="I159" s="39">
        <f t="shared" si="199"/>
        <v>1.3492612929471902E-3</v>
      </c>
      <c r="J159" s="25">
        <f t="shared" si="188"/>
        <v>0</v>
      </c>
      <c r="K159" s="161">
        <f t="shared" si="176"/>
        <v>1</v>
      </c>
      <c r="L159" s="215">
        <v>200.6</v>
      </c>
      <c r="M159" s="25">
        <v>200.6</v>
      </c>
      <c r="N159" s="25">
        <v>200.6</v>
      </c>
      <c r="O159" s="29">
        <v>200.6</v>
      </c>
      <c r="P159" s="25">
        <f>O159-N159</f>
        <v>0</v>
      </c>
      <c r="Q159" s="151">
        <f t="shared" si="167"/>
        <v>1</v>
      </c>
      <c r="R159" s="236">
        <f t="shared" si="85"/>
        <v>850</v>
      </c>
      <c r="S159" s="25">
        <f t="shared" si="86"/>
        <v>850</v>
      </c>
      <c r="T159" s="25">
        <f t="shared" si="87"/>
        <v>850</v>
      </c>
      <c r="U159" s="25">
        <f t="shared" si="87"/>
        <v>850</v>
      </c>
      <c r="V159" s="25">
        <f t="shared" si="88"/>
        <v>0</v>
      </c>
      <c r="W159" s="161">
        <f t="shared" si="127"/>
        <v>1</v>
      </c>
      <c r="X159" s="59"/>
      <c r="Y159" s="59"/>
      <c r="Z159" s="59"/>
      <c r="AA159" s="59"/>
      <c r="AB159" s="59"/>
      <c r="AC159" s="59"/>
      <c r="AD159" s="59"/>
      <c r="AE159" s="59"/>
      <c r="AF159" s="59"/>
      <c r="AG159" s="59"/>
      <c r="AH159" s="59"/>
      <c r="AI159" s="59"/>
      <c r="AJ159" s="59"/>
      <c r="AK159" s="59"/>
      <c r="AL159" s="59"/>
      <c r="AM159" s="59"/>
      <c r="AN159" s="59"/>
      <c r="AO159" s="59"/>
      <c r="AP159" s="59"/>
      <c r="AQ159" s="59"/>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c r="FF159" s="60"/>
      <c r="FG159" s="60"/>
      <c r="FH159" s="60"/>
      <c r="FI159" s="60"/>
      <c r="FJ159" s="60"/>
      <c r="FK159" s="60"/>
      <c r="FL159" s="60"/>
      <c r="FM159" s="60"/>
      <c r="FN159" s="60"/>
      <c r="FO159" s="60"/>
      <c r="FP159" s="60"/>
      <c r="FQ159" s="60"/>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row>
    <row r="160" spans="1:196" s="148" customFormat="1" ht="92.25" hidden="1" customHeight="1" x14ac:dyDescent="0.3">
      <c r="A160" s="171">
        <v>15</v>
      </c>
      <c r="B160" s="140"/>
      <c r="C160" s="140" t="s">
        <v>333</v>
      </c>
      <c r="D160" s="140" t="s">
        <v>50</v>
      </c>
      <c r="E160" s="172" t="s">
        <v>334</v>
      </c>
      <c r="F160" s="141"/>
      <c r="G160" s="142"/>
      <c r="H160" s="143"/>
      <c r="I160" s="144"/>
      <c r="J160" s="145">
        <f t="shared" si="188"/>
        <v>0</v>
      </c>
      <c r="K160" s="173" t="str">
        <f t="shared" si="176"/>
        <v/>
      </c>
      <c r="L160" s="143">
        <f t="shared" ref="L160:Q160" si="207">SUM(L161:L161)</f>
        <v>0</v>
      </c>
      <c r="M160" s="142">
        <f t="shared" si="207"/>
        <v>0</v>
      </c>
      <c r="N160" s="142">
        <f t="shared" si="207"/>
        <v>0</v>
      </c>
      <c r="O160" s="142">
        <f t="shared" si="207"/>
        <v>0</v>
      </c>
      <c r="P160" s="142">
        <f t="shared" si="207"/>
        <v>0</v>
      </c>
      <c r="Q160" s="143">
        <f t="shared" si="207"/>
        <v>0</v>
      </c>
      <c r="R160" s="239">
        <f>SUM(F160,L160)</f>
        <v>0</v>
      </c>
      <c r="S160" s="145">
        <f t="shared" si="86"/>
        <v>0</v>
      </c>
      <c r="T160" s="145">
        <f t="shared" si="87"/>
        <v>0</v>
      </c>
      <c r="U160" s="145">
        <f t="shared" si="87"/>
        <v>0</v>
      </c>
      <c r="V160" s="145">
        <f t="shared" si="88"/>
        <v>0</v>
      </c>
      <c r="W160" s="173" t="str">
        <f t="shared" si="127"/>
        <v/>
      </c>
      <c r="X160" s="146"/>
      <c r="Y160" s="146"/>
      <c r="Z160" s="146"/>
      <c r="AA160" s="146"/>
      <c r="AB160" s="146"/>
      <c r="AC160" s="146"/>
      <c r="AD160" s="146"/>
      <c r="AE160" s="146"/>
      <c r="AF160" s="146"/>
      <c r="AG160" s="146"/>
      <c r="AH160" s="146"/>
      <c r="AI160" s="146"/>
      <c r="AJ160" s="146"/>
      <c r="AK160" s="146"/>
      <c r="AL160" s="146"/>
      <c r="AM160" s="146"/>
      <c r="AN160" s="146"/>
      <c r="AO160" s="146"/>
      <c r="AP160" s="146"/>
      <c r="AQ160" s="146"/>
      <c r="AR160" s="147"/>
      <c r="AS160" s="147"/>
      <c r="AT160" s="147"/>
      <c r="AU160" s="147"/>
      <c r="AV160" s="147"/>
      <c r="AW160" s="147"/>
      <c r="AX160" s="147"/>
      <c r="AY160" s="147"/>
      <c r="AZ160" s="147"/>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c r="DE160" s="147"/>
      <c r="DF160" s="147"/>
      <c r="DG160" s="147"/>
      <c r="DH160" s="147"/>
      <c r="DI160" s="147"/>
      <c r="DJ160" s="147"/>
      <c r="DK160" s="147"/>
      <c r="DL160" s="147"/>
      <c r="DM160" s="147"/>
      <c r="DN160" s="147"/>
      <c r="DO160" s="147"/>
      <c r="DP160" s="147"/>
      <c r="DQ160" s="147"/>
      <c r="DR160" s="147"/>
      <c r="DS160" s="147"/>
      <c r="DT160" s="147"/>
      <c r="DU160" s="147"/>
      <c r="DV160" s="147"/>
      <c r="DW160" s="147"/>
      <c r="DX160" s="147"/>
      <c r="DY160" s="147"/>
      <c r="DZ160" s="147"/>
      <c r="EA160" s="147"/>
      <c r="EB160" s="147"/>
      <c r="EC160" s="147"/>
      <c r="ED160" s="147"/>
      <c r="EE160" s="147"/>
      <c r="EF160" s="147"/>
      <c r="EG160" s="147"/>
      <c r="EH160" s="147"/>
      <c r="EI160" s="147"/>
      <c r="EJ160" s="147"/>
      <c r="EK160" s="147"/>
      <c r="EL160" s="147"/>
      <c r="EM160" s="147"/>
      <c r="EN160" s="147"/>
      <c r="EO160" s="147"/>
      <c r="EP160" s="147"/>
      <c r="EQ160" s="147"/>
      <c r="ER160" s="147"/>
      <c r="ES160" s="147"/>
      <c r="ET160" s="147"/>
      <c r="EU160" s="147"/>
      <c r="EV160" s="147"/>
      <c r="EW160" s="147"/>
      <c r="EX160" s="147"/>
      <c r="EY160" s="147"/>
      <c r="EZ160" s="147"/>
      <c r="FA160" s="147"/>
      <c r="FB160" s="147"/>
      <c r="FC160" s="147"/>
      <c r="FD160" s="147"/>
      <c r="FE160" s="147"/>
      <c r="FF160" s="147"/>
      <c r="FG160" s="147"/>
      <c r="FH160" s="147"/>
      <c r="FI160" s="147"/>
      <c r="FJ160" s="147"/>
      <c r="FK160" s="147"/>
      <c r="FL160" s="147"/>
      <c r="FM160" s="147"/>
      <c r="FN160" s="147"/>
      <c r="FO160" s="147"/>
      <c r="FP160" s="147"/>
      <c r="FQ160" s="147"/>
      <c r="FR160" s="147"/>
      <c r="FS160" s="147"/>
      <c r="FT160" s="147"/>
      <c r="FU160" s="147"/>
      <c r="FV160" s="147"/>
      <c r="FW160" s="147"/>
      <c r="FX160" s="147"/>
      <c r="FY160" s="147"/>
      <c r="FZ160" s="147"/>
      <c r="GA160" s="147"/>
      <c r="GB160" s="147"/>
      <c r="GC160" s="147"/>
      <c r="GD160" s="147"/>
      <c r="GE160" s="147"/>
      <c r="GF160" s="147"/>
      <c r="GG160" s="147"/>
      <c r="GH160" s="147"/>
      <c r="GI160" s="147"/>
      <c r="GJ160" s="147"/>
      <c r="GK160" s="147"/>
      <c r="GL160" s="147"/>
      <c r="GM160" s="147"/>
      <c r="GN160" s="147"/>
    </row>
    <row r="161" spans="1:196" s="81" customFormat="1" ht="29.25" customHeight="1" x14ac:dyDescent="0.3">
      <c r="A161" s="156"/>
      <c r="B161" s="49"/>
      <c r="C161" s="49"/>
      <c r="D161" s="49"/>
      <c r="E161" s="209" t="s">
        <v>335</v>
      </c>
      <c r="F161" s="28">
        <v>100.5</v>
      </c>
      <c r="G161" s="29">
        <v>100.5</v>
      </c>
      <c r="H161" s="29">
        <v>100.5</v>
      </c>
      <c r="I161" s="39">
        <f t="shared" si="199"/>
        <v>2.0880930080257562E-4</v>
      </c>
      <c r="J161" s="25">
        <f t="shared" si="188"/>
        <v>0</v>
      </c>
      <c r="K161" s="161">
        <f t="shared" si="176"/>
        <v>1</v>
      </c>
      <c r="L161" s="149"/>
      <c r="M161" s="25"/>
      <c r="N161" s="25"/>
      <c r="O161" s="29"/>
      <c r="P161" s="25">
        <f t="shared" ref="P161:P163" si="208">O161-N161</f>
        <v>0</v>
      </c>
      <c r="Q161" s="151" t="str">
        <f t="shared" si="167"/>
        <v/>
      </c>
      <c r="R161" s="236">
        <f t="shared" ref="R161:R163" si="209">SUM(F161,L161)</f>
        <v>100.5</v>
      </c>
      <c r="S161" s="25">
        <f t="shared" si="86"/>
        <v>100.5</v>
      </c>
      <c r="T161" s="25">
        <f t="shared" si="86"/>
        <v>100.5</v>
      </c>
      <c r="U161" s="25">
        <f t="shared" si="86"/>
        <v>100.5</v>
      </c>
      <c r="V161" s="25">
        <f t="shared" ref="V161:V163" si="210">U161-T161</f>
        <v>0</v>
      </c>
      <c r="W161" s="161">
        <f t="shared" si="127"/>
        <v>1</v>
      </c>
      <c r="X161" s="59"/>
      <c r="Y161" s="59"/>
      <c r="Z161" s="59"/>
      <c r="AA161" s="59"/>
      <c r="AB161" s="59"/>
      <c r="AC161" s="59"/>
      <c r="AD161" s="59"/>
      <c r="AE161" s="59"/>
      <c r="AF161" s="59"/>
      <c r="AG161" s="59"/>
      <c r="AH161" s="59"/>
      <c r="AI161" s="59"/>
      <c r="AJ161" s="59"/>
      <c r="AK161" s="59"/>
      <c r="AL161" s="59"/>
      <c r="AM161" s="59"/>
      <c r="AN161" s="59"/>
      <c r="AO161" s="59"/>
      <c r="AP161" s="59"/>
      <c r="AQ161" s="59"/>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60"/>
      <c r="GD161" s="60"/>
      <c r="GE161" s="60"/>
      <c r="GF161" s="60"/>
      <c r="GG161" s="60"/>
      <c r="GH161" s="60"/>
      <c r="GI161" s="60"/>
      <c r="GJ161" s="60"/>
      <c r="GK161" s="60"/>
      <c r="GL161" s="60"/>
      <c r="GM161" s="60"/>
      <c r="GN161" s="60"/>
    </row>
    <row r="162" spans="1:196" s="81" customFormat="1" ht="46.5" customHeight="1" x14ac:dyDescent="0.3">
      <c r="A162" s="156"/>
      <c r="B162" s="49"/>
      <c r="C162" s="49"/>
      <c r="D162" s="49"/>
      <c r="E162" s="209" t="s">
        <v>340</v>
      </c>
      <c r="F162" s="28">
        <v>250</v>
      </c>
      <c r="G162" s="29">
        <v>250</v>
      </c>
      <c r="H162" s="29">
        <v>250</v>
      </c>
      <c r="I162" s="39">
        <f t="shared" si="199"/>
        <v>5.1942612139944185E-4</v>
      </c>
      <c r="J162" s="149">
        <f t="shared" si="188"/>
        <v>0</v>
      </c>
      <c r="K162" s="161">
        <f t="shared" si="176"/>
        <v>1</v>
      </c>
      <c r="L162" s="215">
        <v>750</v>
      </c>
      <c r="M162" s="25">
        <v>750</v>
      </c>
      <c r="N162" s="25">
        <v>750</v>
      </c>
      <c r="O162" s="29">
        <v>750</v>
      </c>
      <c r="P162" s="25">
        <f t="shared" si="208"/>
        <v>0</v>
      </c>
      <c r="Q162" s="151">
        <f t="shared" ref="Q162:Q163" si="211">IFERROR(100%*(O162/N162),"")</f>
        <v>1</v>
      </c>
      <c r="R162" s="24">
        <f t="shared" si="209"/>
        <v>1000</v>
      </c>
      <c r="S162" s="25">
        <f t="shared" si="86"/>
        <v>1000</v>
      </c>
      <c r="T162" s="25">
        <f t="shared" si="86"/>
        <v>1000</v>
      </c>
      <c r="U162" s="25">
        <f t="shared" si="86"/>
        <v>1000</v>
      </c>
      <c r="V162" s="149">
        <f t="shared" si="210"/>
        <v>0</v>
      </c>
      <c r="W162" s="161">
        <f t="shared" si="127"/>
        <v>1</v>
      </c>
      <c r="X162" s="59"/>
      <c r="Y162" s="59"/>
      <c r="Z162" s="59"/>
      <c r="AA162" s="59"/>
      <c r="AB162" s="59"/>
      <c r="AC162" s="59"/>
      <c r="AD162" s="59"/>
      <c r="AE162" s="59"/>
      <c r="AF162" s="59"/>
      <c r="AG162" s="59"/>
      <c r="AH162" s="59"/>
      <c r="AI162" s="59"/>
      <c r="AJ162" s="59"/>
      <c r="AK162" s="59"/>
      <c r="AL162" s="59"/>
      <c r="AM162" s="59"/>
      <c r="AN162" s="59"/>
      <c r="AO162" s="59"/>
      <c r="AP162" s="59"/>
      <c r="AQ162" s="59"/>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c r="CA162" s="60"/>
      <c r="CB162" s="60"/>
      <c r="CC162" s="60"/>
      <c r="CD162" s="60"/>
      <c r="CE162" s="60"/>
      <c r="CF162" s="60"/>
      <c r="CG162" s="60"/>
      <c r="CH162" s="60"/>
      <c r="CI162" s="60"/>
      <c r="CJ162" s="60"/>
      <c r="CK162" s="60"/>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row>
    <row r="163" spans="1:196" s="81" customFormat="1" ht="35.25" customHeight="1" x14ac:dyDescent="0.3">
      <c r="A163" s="156"/>
      <c r="B163" s="49"/>
      <c r="C163" s="49"/>
      <c r="D163" s="49"/>
      <c r="E163" s="196" t="s">
        <v>349</v>
      </c>
      <c r="F163" s="28">
        <v>600</v>
      </c>
      <c r="G163" s="29">
        <v>600</v>
      </c>
      <c r="H163" s="29">
        <v>600</v>
      </c>
      <c r="I163" s="39">
        <f t="shared" si="199"/>
        <v>1.2466226913586604E-3</v>
      </c>
      <c r="J163" s="149">
        <f t="shared" si="188"/>
        <v>0</v>
      </c>
      <c r="K163" s="161">
        <f t="shared" si="176"/>
        <v>1</v>
      </c>
      <c r="L163" s="215"/>
      <c r="M163" s="25"/>
      <c r="N163" s="25"/>
      <c r="O163" s="29"/>
      <c r="P163" s="25">
        <f t="shared" si="208"/>
        <v>0</v>
      </c>
      <c r="Q163" s="151" t="str">
        <f t="shared" si="211"/>
        <v/>
      </c>
      <c r="R163" s="24">
        <f t="shared" si="209"/>
        <v>600</v>
      </c>
      <c r="S163" s="25">
        <f t="shared" si="86"/>
        <v>600</v>
      </c>
      <c r="T163" s="25">
        <f t="shared" si="86"/>
        <v>600</v>
      </c>
      <c r="U163" s="25">
        <f t="shared" si="86"/>
        <v>600</v>
      </c>
      <c r="V163" s="149">
        <f t="shared" si="210"/>
        <v>0</v>
      </c>
      <c r="W163" s="161">
        <f t="shared" si="127"/>
        <v>1</v>
      </c>
      <c r="X163" s="59"/>
      <c r="Y163" s="59"/>
      <c r="Z163" s="59"/>
      <c r="AA163" s="59"/>
      <c r="AB163" s="59"/>
      <c r="AC163" s="59"/>
      <c r="AD163" s="59"/>
      <c r="AE163" s="59"/>
      <c r="AF163" s="59"/>
      <c r="AG163" s="59"/>
      <c r="AH163" s="59"/>
      <c r="AI163" s="59"/>
      <c r="AJ163" s="59"/>
      <c r="AK163" s="59"/>
      <c r="AL163" s="59"/>
      <c r="AM163" s="59"/>
      <c r="AN163" s="59"/>
      <c r="AO163" s="59"/>
      <c r="AP163" s="59"/>
      <c r="AQ163" s="59"/>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0"/>
      <c r="BS163" s="60"/>
      <c r="BT163" s="60"/>
      <c r="BU163" s="60"/>
      <c r="BV163" s="60"/>
      <c r="BW163" s="60"/>
      <c r="BX163" s="60"/>
      <c r="BY163" s="60"/>
      <c r="BZ163" s="60"/>
      <c r="CA163" s="60"/>
      <c r="CB163" s="60"/>
      <c r="CC163" s="60"/>
      <c r="CD163" s="60"/>
      <c r="CE163" s="60"/>
      <c r="CF163" s="60"/>
      <c r="CG163" s="60"/>
      <c r="CH163" s="60"/>
      <c r="CI163" s="60"/>
      <c r="CJ163" s="60"/>
      <c r="CK163" s="60"/>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60"/>
      <c r="EZ163" s="60"/>
      <c r="FA163" s="60"/>
      <c r="FB163" s="60"/>
      <c r="FC163" s="60"/>
      <c r="FD163" s="60"/>
      <c r="FE163" s="60"/>
      <c r="FF163" s="60"/>
      <c r="FG163" s="60"/>
      <c r="FH163" s="60"/>
      <c r="FI163" s="60"/>
      <c r="FJ163" s="60"/>
      <c r="FK163" s="60"/>
      <c r="FL163" s="60"/>
      <c r="FM163" s="60"/>
      <c r="FN163" s="60"/>
      <c r="FO163" s="60"/>
      <c r="FP163" s="60"/>
      <c r="FQ163" s="60"/>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row>
    <row r="164" spans="1:196" s="1" customFormat="1" ht="25.5" customHeight="1" x14ac:dyDescent="0.3">
      <c r="A164" s="243" t="s">
        <v>5</v>
      </c>
      <c r="B164" s="244"/>
      <c r="C164" s="244"/>
      <c r="D164" s="244"/>
      <c r="E164" s="245"/>
      <c r="F164" s="18">
        <f>SUM(F53,F9,F40,F73,F78,F84,F85,F86,F87,F99,F135,F146:F147,F156,F160)</f>
        <v>830854.29999999993</v>
      </c>
      <c r="G164" s="12">
        <f>SUM(G53,G9,G40,G73,G78,G84,G85,G86,G87,G99,G135,G146:G147,G156,G160)</f>
        <v>651971.99999999988</v>
      </c>
      <c r="H164" s="12">
        <f>SUM(H53,H9,H40,H73,H78,H84,H85,H86,H87,H99,H135,H146:H147,H156,H160)</f>
        <v>481300.40000000014</v>
      </c>
      <c r="I164" s="21">
        <f t="shared" si="199"/>
        <v>1</v>
      </c>
      <c r="J164" s="137">
        <f>SUM(J53,J9,J40,J73,J78,J84,J85,J86,J87,J99,J135,J146:J147,J156,J160)</f>
        <v>-170671.59999999992</v>
      </c>
      <c r="K164" s="157">
        <f t="shared" si="176"/>
        <v>0.73822250035277626</v>
      </c>
      <c r="L164" s="137">
        <f>SUM(L53,L9,L40,L73,L78,L84,L85,L86,L87,L99,L135,L146:L147,L156,L160)</f>
        <v>97906.900000000009</v>
      </c>
      <c r="M164" s="12">
        <f>SUM(M53,M9,M40,M73,M78,M84,M85,M86,M87,M99,M135,M146:M147,M156,M160)</f>
        <v>103039.30000000002</v>
      </c>
      <c r="N164" s="12">
        <f>SUM(N53,N9,N40,N73,N78,N84,N85,N86,N87,N99,N135,N146:N147,N156,N160)</f>
        <v>93816.900000000009</v>
      </c>
      <c r="O164" s="127">
        <f>SUM(O53,O9,O40,O73,O78,O84,O85,O86,O87,O99,O135,O146:O147,O156,O160)</f>
        <v>54922.400000000009</v>
      </c>
      <c r="P164" s="137">
        <f>SUM(P53,P9,P40,P73,P78,P84,P85,P86,P87,P99,P135,P146:P147,P156,P160)</f>
        <v>-38894.499999999993</v>
      </c>
      <c r="Q164" s="230">
        <f t="shared" si="167"/>
        <v>0.58542117678158201</v>
      </c>
      <c r="R164" s="18">
        <f>SUM(R53,R9,R40,R73,R78,R84,R85,R86,R87,R99,R135,R146:R147,R156,R160)</f>
        <v>928761.2</v>
      </c>
      <c r="S164" s="12">
        <f>SUM(S53,S9,S40,S73,S78,S84,S85,S86,S87,S99,S135,S146:S147,S156,S160)</f>
        <v>933893.60000000009</v>
      </c>
      <c r="T164" s="12">
        <f>SUM(T53,T9,T40,T73,T78,T84,T85,T86,T87,T99,T135,T146:T147,T156,T160)</f>
        <v>745788.90000000014</v>
      </c>
      <c r="U164" s="12">
        <f>SUM(U53,U9,U40,U73,U78,U84,U85,U86,U87,U99,U135,U146:U147,U156,U160)</f>
        <v>536222.80000000016</v>
      </c>
      <c r="V164" s="137">
        <f>SUM(V53,V9,V40,V73,V78,V84,V85,V86,V87,V99,V135,V146:V147,V156,V160)</f>
        <v>-209566.09999999992</v>
      </c>
      <c r="W164" s="157">
        <f t="shared" si="127"/>
        <v>0.71900077890673897</v>
      </c>
      <c r="X164" s="7"/>
      <c r="Y164" s="7"/>
      <c r="Z164" s="7"/>
      <c r="AA164" s="7"/>
      <c r="AB164" s="7"/>
      <c r="AC164" s="7"/>
      <c r="AD164" s="7"/>
      <c r="AE164" s="7"/>
      <c r="AF164" s="7"/>
      <c r="AG164" s="7"/>
      <c r="AH164" s="7"/>
      <c r="AI164" s="7"/>
      <c r="AJ164" s="7"/>
      <c r="AK164" s="7"/>
      <c r="AL164" s="7"/>
      <c r="AM164" s="7"/>
      <c r="AN164" s="7"/>
      <c r="AO164" s="7"/>
      <c r="AP164" s="7"/>
      <c r="AQ164" s="7"/>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row>
    <row r="165" spans="1:196" s="98" customFormat="1" ht="75.599999999999994" hidden="1" customHeight="1" x14ac:dyDescent="0.3">
      <c r="A165" s="156">
        <v>15</v>
      </c>
      <c r="B165" s="94">
        <v>250909</v>
      </c>
      <c r="C165" s="94">
        <v>8821</v>
      </c>
      <c r="D165" s="94">
        <v>1060</v>
      </c>
      <c r="E165" s="210" t="s">
        <v>294</v>
      </c>
      <c r="F165" s="26"/>
      <c r="G165" s="33"/>
      <c r="H165" s="33"/>
      <c r="I165" s="21">
        <f t="shared" si="199"/>
        <v>0</v>
      </c>
      <c r="J165" s="25">
        <f t="shared" si="188"/>
        <v>0</v>
      </c>
      <c r="K165" s="157" t="str">
        <f t="shared" si="176"/>
        <v/>
      </c>
      <c r="L165" s="214"/>
      <c r="M165" s="13"/>
      <c r="N165" s="13"/>
      <c r="O165" s="27"/>
      <c r="P165" s="13">
        <f>O165-N165</f>
        <v>0</v>
      </c>
      <c r="Q165" s="230" t="str">
        <f t="shared" si="167"/>
        <v/>
      </c>
      <c r="R165" s="235">
        <f>SUM(F165,L165)</f>
        <v>0</v>
      </c>
      <c r="S165" s="13">
        <f t="shared" si="86"/>
        <v>0</v>
      </c>
      <c r="T165" s="13">
        <f t="shared" ref="T165" si="212">SUM(G165,N165)</f>
        <v>0</v>
      </c>
      <c r="U165" s="13">
        <f t="shared" ref="U165" si="213">SUM(H165,O165)</f>
        <v>0</v>
      </c>
      <c r="V165" s="13">
        <f>U165-T165</f>
        <v>0</v>
      </c>
      <c r="W165" s="157" t="str">
        <f t="shared" si="127"/>
        <v/>
      </c>
      <c r="X165" s="95"/>
      <c r="Y165" s="95"/>
      <c r="Z165" s="95"/>
      <c r="AA165" s="95"/>
      <c r="AB165" s="95"/>
      <c r="AC165" s="95"/>
      <c r="AD165" s="95"/>
      <c r="AE165" s="95"/>
      <c r="AF165" s="95"/>
      <c r="AG165" s="95"/>
      <c r="AH165" s="95"/>
      <c r="AI165" s="95"/>
      <c r="AJ165" s="95"/>
      <c r="AK165" s="95"/>
      <c r="AL165" s="95"/>
      <c r="AM165" s="95"/>
      <c r="AN165" s="95"/>
      <c r="AO165" s="95"/>
      <c r="AP165" s="95"/>
      <c r="AQ165" s="95"/>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96"/>
      <c r="EK165" s="96"/>
      <c r="EL165" s="96"/>
      <c r="EM165" s="96"/>
      <c r="EN165" s="96"/>
      <c r="EO165" s="96"/>
      <c r="EP165" s="96"/>
      <c r="EQ165" s="96"/>
      <c r="ER165" s="96"/>
      <c r="ES165" s="96"/>
      <c r="ET165" s="96"/>
      <c r="EU165" s="96"/>
      <c r="EV165" s="96"/>
      <c r="EW165" s="96"/>
      <c r="EX165" s="96"/>
      <c r="EY165" s="96"/>
      <c r="EZ165" s="96"/>
      <c r="FA165" s="96"/>
      <c r="FB165" s="96"/>
      <c r="FC165" s="96"/>
      <c r="FD165" s="96"/>
      <c r="FE165" s="96"/>
      <c r="FF165" s="96"/>
      <c r="FG165" s="96"/>
      <c r="FH165" s="96"/>
      <c r="FI165" s="96"/>
      <c r="FJ165" s="96"/>
      <c r="FK165" s="96"/>
      <c r="FL165" s="96"/>
      <c r="FM165" s="96"/>
      <c r="FN165" s="96"/>
      <c r="FO165" s="96"/>
      <c r="FP165" s="96"/>
      <c r="FQ165" s="96"/>
      <c r="FR165" s="96"/>
      <c r="FS165" s="96"/>
      <c r="FT165" s="96"/>
      <c r="FU165" s="96"/>
      <c r="FV165" s="96"/>
      <c r="FW165" s="96"/>
      <c r="FX165" s="96"/>
      <c r="FY165" s="96"/>
      <c r="FZ165" s="96"/>
      <c r="GA165" s="96"/>
      <c r="GB165" s="96"/>
      <c r="GC165" s="96"/>
      <c r="GD165" s="96"/>
      <c r="GE165" s="97"/>
      <c r="GF165" s="97"/>
      <c r="GG165" s="97"/>
      <c r="GH165" s="97"/>
      <c r="GI165" s="97"/>
      <c r="GJ165" s="97"/>
      <c r="GK165" s="97"/>
      <c r="GL165" s="97"/>
      <c r="GM165" s="97"/>
      <c r="GN165" s="97"/>
    </row>
    <row r="166" spans="1:196" s="98" customFormat="1" ht="64.5" customHeight="1" x14ac:dyDescent="0.3">
      <c r="A166" s="156">
        <v>15</v>
      </c>
      <c r="B166" s="94">
        <v>250909</v>
      </c>
      <c r="C166" s="94">
        <v>8822</v>
      </c>
      <c r="D166" s="94">
        <v>1060</v>
      </c>
      <c r="E166" s="211" t="s">
        <v>244</v>
      </c>
      <c r="F166" s="32"/>
      <c r="G166" s="33"/>
      <c r="H166" s="33"/>
      <c r="I166" s="21">
        <f t="shared" si="199"/>
        <v>0</v>
      </c>
      <c r="J166" s="25">
        <f t="shared" si="188"/>
        <v>0</v>
      </c>
      <c r="K166" s="157" t="str">
        <f t="shared" si="176"/>
        <v/>
      </c>
      <c r="L166" s="214"/>
      <c r="M166" s="13"/>
      <c r="N166" s="13"/>
      <c r="O166" s="27">
        <v>-31</v>
      </c>
      <c r="P166" s="13">
        <f>O166-N166</f>
        <v>-31</v>
      </c>
      <c r="Q166" s="230" t="str">
        <f t="shared" si="167"/>
        <v/>
      </c>
      <c r="R166" s="235">
        <f>SUM(F166,L166)</f>
        <v>0</v>
      </c>
      <c r="S166" s="13" t="s">
        <v>181</v>
      </c>
      <c r="T166" s="13">
        <f t="shared" ref="S166:U167" si="214">SUM(G166,N166)</f>
        <v>0</v>
      </c>
      <c r="U166" s="13">
        <f t="shared" si="214"/>
        <v>-31</v>
      </c>
      <c r="V166" s="13">
        <f>U166-T166</f>
        <v>-31</v>
      </c>
      <c r="W166" s="157" t="str">
        <f t="shared" si="127"/>
        <v/>
      </c>
      <c r="X166" s="95"/>
      <c r="Y166" s="95"/>
      <c r="Z166" s="95"/>
      <c r="AA166" s="95"/>
      <c r="AB166" s="95"/>
      <c r="AC166" s="95"/>
      <c r="AD166" s="95"/>
      <c r="AE166" s="95"/>
      <c r="AF166" s="95"/>
      <c r="AG166" s="95"/>
      <c r="AH166" s="95"/>
      <c r="AI166" s="95"/>
      <c r="AJ166" s="95"/>
      <c r="AK166" s="95"/>
      <c r="AL166" s="95"/>
      <c r="AM166" s="95"/>
      <c r="AN166" s="95"/>
      <c r="AO166" s="95"/>
      <c r="AP166" s="95"/>
      <c r="AQ166" s="95"/>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c r="EX166" s="96"/>
      <c r="EY166" s="96"/>
      <c r="EZ166" s="96"/>
      <c r="FA166" s="96"/>
      <c r="FB166" s="96"/>
      <c r="FC166" s="96"/>
      <c r="FD166" s="96"/>
      <c r="FE166" s="96"/>
      <c r="FF166" s="96"/>
      <c r="FG166" s="96"/>
      <c r="FH166" s="96"/>
      <c r="FI166" s="96"/>
      <c r="FJ166" s="96"/>
      <c r="FK166" s="96"/>
      <c r="FL166" s="96"/>
      <c r="FM166" s="96"/>
      <c r="FN166" s="96"/>
      <c r="FO166" s="96"/>
      <c r="FP166" s="96"/>
      <c r="FQ166" s="96"/>
      <c r="FR166" s="96"/>
      <c r="FS166" s="96"/>
      <c r="FT166" s="96"/>
      <c r="FU166" s="96"/>
      <c r="FV166" s="96"/>
      <c r="FW166" s="96"/>
      <c r="FX166" s="96"/>
      <c r="FY166" s="96"/>
      <c r="FZ166" s="96"/>
      <c r="GA166" s="96"/>
      <c r="GB166" s="96"/>
      <c r="GC166" s="96"/>
      <c r="GD166" s="96"/>
      <c r="GE166" s="97"/>
      <c r="GF166" s="97"/>
      <c r="GG166" s="97"/>
      <c r="GH166" s="97"/>
      <c r="GI166" s="97"/>
      <c r="GJ166" s="97"/>
      <c r="GK166" s="97"/>
      <c r="GL166" s="97"/>
      <c r="GM166" s="97"/>
      <c r="GN166" s="97"/>
    </row>
    <row r="167" spans="1:196" s="102" customFormat="1" ht="36" customHeight="1" x14ac:dyDescent="0.3">
      <c r="A167" s="174"/>
      <c r="B167" s="175"/>
      <c r="C167" s="175"/>
      <c r="D167" s="175"/>
      <c r="E167" s="212" t="s">
        <v>33</v>
      </c>
      <c r="F167" s="176">
        <f>SUM(F164:F166)</f>
        <v>830854.29999999993</v>
      </c>
      <c r="G167" s="177">
        <f>SUM(G164:G166)</f>
        <v>651971.99999999988</v>
      </c>
      <c r="H167" s="177">
        <f>SUM(H164:H166)</f>
        <v>481300.40000000014</v>
      </c>
      <c r="I167" s="178">
        <f t="shared" si="199"/>
        <v>1</v>
      </c>
      <c r="J167" s="179">
        <f t="shared" si="188"/>
        <v>-170671.59999999974</v>
      </c>
      <c r="K167" s="181">
        <f t="shared" si="176"/>
        <v>0.73822250035277626</v>
      </c>
      <c r="L167" s="226">
        <f>SUM(L164:L166)</f>
        <v>97906.900000000009</v>
      </c>
      <c r="M167" s="177">
        <f>SUM(M164:M166)</f>
        <v>103039.30000000002</v>
      </c>
      <c r="N167" s="180">
        <f>SUM(N164:N166)</f>
        <v>93816.900000000009</v>
      </c>
      <c r="O167" s="177">
        <f>SUM(O164:O166)</f>
        <v>54891.400000000009</v>
      </c>
      <c r="P167" s="177">
        <f>SUM(P164:P166)</f>
        <v>-38925.499999999993</v>
      </c>
      <c r="Q167" s="233">
        <f t="shared" si="167"/>
        <v>0.58509074591038501</v>
      </c>
      <c r="R167" s="240">
        <f>SUM(F167,L167)</f>
        <v>928761.2</v>
      </c>
      <c r="S167" s="179">
        <f t="shared" si="214"/>
        <v>933893.6</v>
      </c>
      <c r="T167" s="179">
        <f>SUM(G167,N167)</f>
        <v>745788.89999999991</v>
      </c>
      <c r="U167" s="179">
        <f t="shared" si="214"/>
        <v>536191.80000000016</v>
      </c>
      <c r="V167" s="179">
        <f>U167-T167</f>
        <v>-209597.09999999974</v>
      </c>
      <c r="W167" s="181">
        <f t="shared" si="127"/>
        <v>0.71895921218457426</v>
      </c>
      <c r="X167" s="99"/>
      <c r="Y167" s="99"/>
      <c r="Z167" s="99"/>
      <c r="AA167" s="99"/>
      <c r="AB167" s="99"/>
      <c r="AC167" s="99"/>
      <c r="AD167" s="99"/>
      <c r="AE167" s="99"/>
      <c r="AF167" s="99"/>
      <c r="AG167" s="99"/>
      <c r="AH167" s="99"/>
      <c r="AI167" s="99"/>
      <c r="AJ167" s="99"/>
      <c r="AK167" s="99"/>
      <c r="AL167" s="99"/>
      <c r="AM167" s="99"/>
      <c r="AN167" s="99"/>
      <c r="AO167" s="99"/>
      <c r="AP167" s="99"/>
      <c r="AQ167" s="99"/>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1"/>
      <c r="GF167" s="101"/>
      <c r="GG167" s="101"/>
      <c r="GH167" s="101"/>
      <c r="GI167" s="101"/>
      <c r="GJ167" s="101"/>
      <c r="GK167" s="101"/>
      <c r="GL167" s="101"/>
      <c r="GM167" s="101"/>
      <c r="GN167" s="101"/>
    </row>
    <row r="168" spans="1:196" ht="86.25" customHeight="1" x14ac:dyDescent="0.35">
      <c r="E168" s="241" t="s">
        <v>295</v>
      </c>
      <c r="F168" s="241"/>
      <c r="G168" s="104"/>
      <c r="I168" s="105"/>
      <c r="J168" s="105"/>
      <c r="K168" s="106"/>
      <c r="L168" s="10"/>
      <c r="M168" s="107" t="s">
        <v>296</v>
      </c>
      <c r="N168" s="108"/>
      <c r="O168" s="108"/>
      <c r="P168" s="108"/>
      <c r="Q168" s="10"/>
      <c r="U168" s="10"/>
      <c r="V168" s="10"/>
      <c r="W168" s="10"/>
      <c r="X168" s="7"/>
      <c r="Y168" s="7"/>
      <c r="Z168" s="7"/>
      <c r="AA168" s="7"/>
      <c r="AB168" s="7"/>
      <c r="AC168" s="7"/>
      <c r="AD168" s="7"/>
      <c r="AE168" s="7"/>
      <c r="AF168" s="7"/>
      <c r="AG168" s="7"/>
      <c r="AH168" s="7"/>
      <c r="AI168" s="7"/>
      <c r="AJ168" s="7"/>
      <c r="AK168" s="7"/>
      <c r="AL168" s="7"/>
      <c r="AM168" s="7"/>
      <c r="AN168" s="7"/>
      <c r="AO168" s="7"/>
      <c r="AP168" s="7"/>
      <c r="AQ168" s="7"/>
    </row>
    <row r="169" spans="1:196" x14ac:dyDescent="0.2">
      <c r="B169" s="3"/>
      <c r="C169" s="3"/>
      <c r="D169" s="3"/>
      <c r="E169" s="3"/>
      <c r="F169" s="109"/>
      <c r="G169" s="109"/>
      <c r="H169" s="10"/>
      <c r="I169" s="10"/>
      <c r="J169" s="10"/>
      <c r="K169" s="110"/>
      <c r="L169" s="10"/>
      <c r="M169" s="10"/>
      <c r="N169" s="10"/>
      <c r="O169" s="10"/>
      <c r="P169" s="108"/>
      <c r="Q169" s="10"/>
      <c r="R169" s="10"/>
      <c r="S169" s="10"/>
      <c r="T169" s="10"/>
      <c r="U169" s="10"/>
      <c r="V169" s="10"/>
      <c r="W169" s="10"/>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row>
    <row r="170" spans="1:196" x14ac:dyDescent="0.2">
      <c r="B170" s="3"/>
      <c r="C170" s="3"/>
      <c r="D170" s="3"/>
      <c r="E170" s="3"/>
      <c r="F170" s="109"/>
      <c r="G170" s="109"/>
      <c r="H170" s="10"/>
      <c r="I170" s="10"/>
      <c r="J170" s="10"/>
      <c r="K170" s="110"/>
      <c r="L170" s="10"/>
      <c r="M170" s="10"/>
      <c r="N170" s="10"/>
      <c r="O170" s="10"/>
      <c r="P170" s="108"/>
      <c r="Q170" s="10"/>
      <c r="R170" s="10"/>
      <c r="S170" s="10"/>
      <c r="T170" s="10"/>
      <c r="U170" s="10"/>
      <c r="V170" s="10"/>
      <c r="W170" s="10"/>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row>
    <row r="171" spans="1:196" x14ac:dyDescent="0.2">
      <c r="B171" s="3"/>
      <c r="C171" s="3"/>
      <c r="D171" s="3"/>
      <c r="E171" s="3"/>
      <c r="F171" s="109"/>
      <c r="G171" s="109"/>
      <c r="H171" s="10"/>
      <c r="I171" s="10"/>
      <c r="J171" s="10"/>
      <c r="K171" s="110"/>
      <c r="L171" s="10"/>
      <c r="M171" s="10"/>
      <c r="N171" s="10"/>
      <c r="O171" s="10"/>
      <c r="P171" s="108"/>
      <c r="Q171" s="10"/>
      <c r="R171" s="10"/>
      <c r="S171" s="10"/>
      <c r="T171" s="10"/>
      <c r="U171" s="10"/>
      <c r="V171" s="10"/>
      <c r="W171" s="10"/>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row>
    <row r="172" spans="1:196" x14ac:dyDescent="0.2">
      <c r="B172" s="3"/>
      <c r="C172" s="3"/>
      <c r="D172" s="3"/>
      <c r="E172" s="3"/>
      <c r="F172" s="109"/>
      <c r="G172" s="109"/>
      <c r="H172" s="10"/>
      <c r="I172" s="10"/>
      <c r="J172" s="10"/>
      <c r="K172" s="110"/>
      <c r="L172" s="10"/>
      <c r="M172" s="10"/>
      <c r="N172" s="10"/>
      <c r="O172" s="10"/>
      <c r="P172" s="108"/>
      <c r="Q172" s="10"/>
      <c r="R172" s="10"/>
      <c r="S172" s="10"/>
      <c r="T172" s="10"/>
      <c r="U172" s="10"/>
      <c r="V172" s="10"/>
      <c r="W172" s="10"/>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row>
    <row r="173" spans="1:196" x14ac:dyDescent="0.2">
      <c r="B173" s="3"/>
      <c r="C173" s="3"/>
      <c r="D173" s="3"/>
      <c r="E173" s="3"/>
      <c r="F173" s="109"/>
      <c r="G173" s="109"/>
      <c r="H173" s="10"/>
      <c r="I173" s="10"/>
      <c r="J173" s="10"/>
      <c r="K173" s="110"/>
      <c r="L173" s="10"/>
      <c r="M173" s="10"/>
      <c r="N173" s="10"/>
      <c r="O173" s="10"/>
      <c r="P173" s="108"/>
      <c r="Q173" s="10"/>
      <c r="R173" s="10"/>
      <c r="S173" s="10"/>
      <c r="T173" s="10"/>
      <c r="U173" s="10"/>
      <c r="V173" s="10"/>
      <c r="W173" s="10"/>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row>
    <row r="174" spans="1:196" x14ac:dyDescent="0.2">
      <c r="B174" s="3"/>
      <c r="C174" s="3"/>
      <c r="D174" s="3"/>
      <c r="E174" s="3"/>
      <c r="F174" s="109"/>
      <c r="G174" s="109"/>
      <c r="H174" s="10"/>
      <c r="I174" s="10"/>
      <c r="J174" s="10"/>
      <c r="K174" s="110"/>
      <c r="L174" s="10"/>
      <c r="M174" s="10"/>
      <c r="N174" s="10"/>
      <c r="O174" s="10"/>
      <c r="P174" s="108"/>
      <c r="Q174" s="10"/>
      <c r="R174" s="10"/>
      <c r="S174" s="10"/>
      <c r="T174" s="10"/>
      <c r="U174" s="10"/>
      <c r="V174" s="10"/>
      <c r="W174" s="10"/>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row>
    <row r="175" spans="1:196" x14ac:dyDescent="0.2">
      <c r="B175" s="3"/>
      <c r="C175" s="3"/>
      <c r="D175" s="3"/>
      <c r="E175" s="3"/>
      <c r="F175" s="109"/>
      <c r="G175" s="109"/>
      <c r="H175" s="10"/>
      <c r="I175" s="10"/>
      <c r="J175" s="10"/>
      <c r="K175" s="110"/>
      <c r="L175" s="10"/>
      <c r="M175" s="10"/>
      <c r="N175" s="10"/>
      <c r="O175" s="10"/>
      <c r="P175" s="108"/>
      <c r="Q175" s="10"/>
      <c r="R175" s="10"/>
      <c r="S175" s="10"/>
      <c r="T175" s="10"/>
      <c r="U175" s="10"/>
      <c r="V175" s="10"/>
      <c r="W175" s="10"/>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row>
    <row r="176" spans="1:196" x14ac:dyDescent="0.2">
      <c r="B176" s="3"/>
      <c r="C176" s="3"/>
      <c r="D176" s="3"/>
      <c r="E176" s="3"/>
      <c r="F176" s="109"/>
      <c r="G176" s="109"/>
      <c r="H176" s="10"/>
      <c r="I176" s="10"/>
      <c r="J176" s="10"/>
      <c r="K176" s="110"/>
      <c r="L176" s="10"/>
      <c r="M176" s="10"/>
      <c r="N176" s="10"/>
      <c r="O176" s="10"/>
      <c r="P176" s="108"/>
      <c r="Q176" s="10"/>
      <c r="R176" s="10"/>
      <c r="S176" s="10"/>
      <c r="T176" s="10"/>
      <c r="U176" s="10"/>
      <c r="V176" s="10"/>
      <c r="W176" s="10"/>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row>
    <row r="177" spans="2:196" x14ac:dyDescent="0.2">
      <c r="B177" s="3"/>
      <c r="C177" s="3"/>
      <c r="D177" s="3"/>
      <c r="E177" s="3"/>
      <c r="F177" s="109"/>
      <c r="G177" s="109"/>
      <c r="H177" s="10"/>
      <c r="I177" s="10"/>
      <c r="J177" s="10"/>
      <c r="K177" s="110"/>
      <c r="L177" s="10"/>
      <c r="M177" s="10"/>
      <c r="N177" s="10"/>
      <c r="O177" s="10"/>
      <c r="P177" s="108"/>
      <c r="Q177" s="10"/>
      <c r="R177" s="10"/>
      <c r="S177" s="10"/>
      <c r="T177" s="10"/>
      <c r="U177" s="10"/>
      <c r="V177" s="10"/>
      <c r="W177" s="10"/>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row>
    <row r="178" spans="2:196" x14ac:dyDescent="0.2">
      <c r="B178" s="3"/>
      <c r="C178" s="3"/>
      <c r="D178" s="3"/>
      <c r="E178" s="3"/>
      <c r="F178" s="109"/>
      <c r="G178" s="109"/>
      <c r="H178" s="10"/>
      <c r="I178" s="10"/>
      <c r="J178" s="10"/>
      <c r="K178" s="110"/>
      <c r="L178" s="10"/>
      <c r="M178" s="10"/>
      <c r="N178" s="10"/>
      <c r="O178" s="10"/>
      <c r="P178" s="108"/>
      <c r="Q178" s="10"/>
      <c r="R178" s="10"/>
      <c r="S178" s="10"/>
      <c r="T178" s="10"/>
      <c r="U178" s="10"/>
      <c r="V178" s="10"/>
      <c r="W178" s="10"/>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row>
    <row r="179" spans="2:196" x14ac:dyDescent="0.2">
      <c r="B179" s="3"/>
      <c r="C179" s="3"/>
      <c r="D179" s="3"/>
      <c r="E179" s="3"/>
      <c r="F179" s="109"/>
      <c r="G179" s="109"/>
      <c r="H179" s="10"/>
      <c r="I179" s="10"/>
      <c r="J179" s="10"/>
      <c r="K179" s="110"/>
      <c r="L179" s="10"/>
      <c r="M179" s="10"/>
      <c r="N179" s="10"/>
      <c r="O179" s="10"/>
      <c r="P179" s="108"/>
      <c r="Q179" s="10"/>
      <c r="R179" s="10"/>
      <c r="S179" s="10"/>
      <c r="T179" s="10"/>
      <c r="U179" s="10"/>
      <c r="V179" s="10"/>
      <c r="W179" s="10"/>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row>
    <row r="180" spans="2:196" x14ac:dyDescent="0.2">
      <c r="B180" s="3"/>
      <c r="C180" s="3"/>
      <c r="D180" s="3"/>
      <c r="E180" s="3"/>
      <c r="F180" s="109"/>
      <c r="G180" s="109"/>
      <c r="H180" s="10"/>
      <c r="I180" s="10"/>
      <c r="J180" s="10"/>
      <c r="K180" s="110"/>
      <c r="L180" s="10"/>
      <c r="M180" s="10"/>
      <c r="N180" s="10"/>
      <c r="O180" s="10"/>
      <c r="P180" s="108"/>
      <c r="Q180" s="10"/>
      <c r="R180" s="10"/>
      <c r="S180" s="10"/>
      <c r="T180" s="10"/>
      <c r="U180" s="10"/>
      <c r="V180" s="10"/>
      <c r="W180" s="10"/>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row>
    <row r="181" spans="2:196" x14ac:dyDescent="0.2">
      <c r="B181" s="3"/>
      <c r="C181" s="3"/>
      <c r="D181" s="3"/>
      <c r="E181" s="3"/>
      <c r="F181" s="109"/>
      <c r="G181" s="109"/>
      <c r="H181" s="10"/>
      <c r="I181" s="10"/>
      <c r="J181" s="10"/>
      <c r="K181" s="110"/>
      <c r="L181" s="10"/>
      <c r="M181" s="10"/>
      <c r="N181" s="10"/>
      <c r="O181" s="10"/>
      <c r="P181" s="108"/>
      <c r="Q181" s="10"/>
      <c r="R181" s="10"/>
      <c r="S181" s="10"/>
      <c r="T181" s="10"/>
      <c r="U181" s="10"/>
      <c r="V181" s="10"/>
      <c r="W181" s="10"/>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row>
    <row r="182" spans="2:196" x14ac:dyDescent="0.2">
      <c r="B182" s="3"/>
      <c r="C182" s="3"/>
      <c r="D182" s="3"/>
      <c r="E182" s="3"/>
      <c r="F182" s="109"/>
      <c r="G182" s="109"/>
      <c r="H182" s="10"/>
      <c r="I182" s="10"/>
      <c r="J182" s="10"/>
      <c r="K182" s="110"/>
      <c r="L182" s="10"/>
      <c r="M182" s="10"/>
      <c r="N182" s="10"/>
      <c r="O182" s="10"/>
      <c r="P182" s="108"/>
      <c r="Q182" s="10"/>
      <c r="R182" s="10"/>
      <c r="S182" s="10"/>
      <c r="T182" s="10"/>
      <c r="U182" s="10"/>
      <c r="V182" s="10"/>
      <c r="W182" s="10"/>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row>
    <row r="183" spans="2:196" x14ac:dyDescent="0.2">
      <c r="B183" s="3"/>
      <c r="C183" s="3"/>
      <c r="D183" s="3"/>
      <c r="E183" s="3"/>
      <c r="F183" s="109"/>
      <c r="G183" s="109"/>
      <c r="H183" s="10"/>
      <c r="I183" s="10"/>
      <c r="J183" s="10"/>
      <c r="K183" s="110"/>
      <c r="L183" s="10"/>
      <c r="M183" s="10"/>
      <c r="N183" s="10"/>
      <c r="O183" s="10"/>
      <c r="P183" s="108"/>
      <c r="Q183" s="10"/>
      <c r="R183" s="10"/>
      <c r="S183" s="10"/>
      <c r="T183" s="10"/>
      <c r="U183" s="10"/>
      <c r="V183" s="10"/>
      <c r="W183" s="10"/>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row>
    <row r="184" spans="2:196" x14ac:dyDescent="0.2">
      <c r="B184" s="3"/>
      <c r="C184" s="3"/>
      <c r="D184" s="3"/>
      <c r="E184" s="3"/>
      <c r="F184" s="109"/>
      <c r="G184" s="109"/>
      <c r="H184" s="10"/>
      <c r="I184" s="10"/>
      <c r="J184" s="10"/>
      <c r="K184" s="110"/>
      <c r="L184" s="10"/>
      <c r="M184" s="10"/>
      <c r="N184" s="10"/>
      <c r="O184" s="10"/>
      <c r="P184" s="108"/>
      <c r="Q184" s="10"/>
      <c r="R184" s="10"/>
      <c r="S184" s="10"/>
      <c r="T184" s="10"/>
      <c r="U184" s="10"/>
      <c r="V184" s="10"/>
      <c r="W184" s="10"/>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row>
    <row r="185" spans="2:196" x14ac:dyDescent="0.2">
      <c r="B185" s="3"/>
      <c r="C185" s="3"/>
      <c r="D185" s="3"/>
      <c r="E185" s="3"/>
      <c r="F185" s="109"/>
      <c r="G185" s="109"/>
      <c r="H185" s="10"/>
      <c r="I185" s="10"/>
      <c r="J185" s="10"/>
      <c r="K185" s="110"/>
      <c r="L185" s="10"/>
      <c r="M185" s="10"/>
      <c r="N185" s="10"/>
      <c r="O185" s="10"/>
      <c r="P185" s="108"/>
      <c r="Q185" s="10"/>
      <c r="R185" s="10"/>
      <c r="S185" s="10"/>
      <c r="T185" s="10"/>
      <c r="U185" s="10"/>
      <c r="V185" s="10"/>
      <c r="W185" s="10"/>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row>
    <row r="186" spans="2:196" x14ac:dyDescent="0.2">
      <c r="B186" s="3"/>
      <c r="C186" s="3"/>
      <c r="D186" s="3"/>
      <c r="E186" s="3"/>
      <c r="F186" s="109"/>
      <c r="G186" s="109"/>
      <c r="H186" s="10"/>
      <c r="I186" s="10"/>
      <c r="J186" s="10"/>
      <c r="K186" s="110"/>
      <c r="L186" s="10"/>
      <c r="M186" s="10"/>
      <c r="N186" s="10"/>
      <c r="O186" s="10"/>
      <c r="P186" s="108"/>
      <c r="Q186" s="10"/>
      <c r="R186" s="10"/>
      <c r="S186" s="10"/>
      <c r="T186" s="10"/>
      <c r="U186" s="10"/>
      <c r="V186" s="10"/>
      <c r="W186" s="10"/>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row>
    <row r="187" spans="2:196" x14ac:dyDescent="0.2">
      <c r="B187" s="3"/>
      <c r="C187" s="3"/>
      <c r="D187" s="3"/>
      <c r="E187" s="3"/>
      <c r="F187" s="109"/>
      <c r="G187" s="109"/>
      <c r="H187" s="10"/>
      <c r="I187" s="10"/>
      <c r="J187" s="10"/>
      <c r="K187" s="110"/>
      <c r="L187" s="10"/>
      <c r="M187" s="10"/>
      <c r="N187" s="10"/>
      <c r="O187" s="10"/>
      <c r="P187" s="108"/>
      <c r="Q187" s="10"/>
      <c r="R187" s="10"/>
      <c r="S187" s="10"/>
      <c r="T187" s="10"/>
      <c r="U187" s="10"/>
      <c r="V187" s="10"/>
      <c r="W187" s="10"/>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row>
    <row r="188" spans="2:196" x14ac:dyDescent="0.2">
      <c r="B188" s="3"/>
      <c r="C188" s="3"/>
      <c r="D188" s="3"/>
      <c r="E188" s="3"/>
      <c r="F188" s="109"/>
      <c r="G188" s="109"/>
      <c r="H188" s="10"/>
      <c r="I188" s="10"/>
      <c r="J188" s="10"/>
      <c r="K188" s="110"/>
      <c r="L188" s="10"/>
      <c r="M188" s="10"/>
      <c r="N188" s="10"/>
      <c r="O188" s="10"/>
      <c r="P188" s="108"/>
      <c r="Q188" s="10"/>
      <c r="R188" s="10"/>
      <c r="S188" s="10"/>
      <c r="T188" s="10"/>
      <c r="U188" s="10"/>
      <c r="V188" s="10"/>
      <c r="W188" s="10"/>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row>
    <row r="189" spans="2:196" x14ac:dyDescent="0.2">
      <c r="B189" s="3"/>
      <c r="C189" s="3"/>
      <c r="D189" s="3"/>
      <c r="E189" s="3"/>
      <c r="F189" s="109"/>
      <c r="G189" s="109"/>
      <c r="H189" s="10"/>
      <c r="I189" s="10"/>
      <c r="J189" s="10"/>
      <c r="K189" s="110"/>
      <c r="L189" s="10"/>
      <c r="M189" s="10"/>
      <c r="N189" s="10"/>
      <c r="O189" s="10"/>
      <c r="P189" s="108"/>
      <c r="Q189" s="10"/>
      <c r="R189" s="10"/>
      <c r="S189" s="10"/>
      <c r="T189" s="10"/>
      <c r="U189" s="10"/>
      <c r="V189" s="10"/>
      <c r="W189" s="10"/>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row>
    <row r="190" spans="2:196" x14ac:dyDescent="0.2">
      <c r="B190" s="3"/>
      <c r="C190" s="3"/>
      <c r="D190" s="3"/>
      <c r="E190" s="3"/>
      <c r="F190" s="109"/>
      <c r="G190" s="109"/>
      <c r="H190" s="10"/>
      <c r="I190" s="10"/>
      <c r="J190" s="10"/>
      <c r="K190" s="110"/>
      <c r="L190" s="10"/>
      <c r="M190" s="10"/>
      <c r="N190" s="10"/>
      <c r="O190" s="10"/>
      <c r="P190" s="108"/>
      <c r="Q190" s="10"/>
      <c r="R190" s="10"/>
      <c r="S190" s="10"/>
      <c r="T190" s="10"/>
      <c r="U190" s="10"/>
      <c r="V190" s="10"/>
      <c r="W190" s="10"/>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row>
    <row r="191" spans="2:196" x14ac:dyDescent="0.2">
      <c r="B191" s="3"/>
      <c r="C191" s="3"/>
      <c r="D191" s="3"/>
      <c r="E191" s="3"/>
      <c r="F191" s="109"/>
      <c r="G191" s="109"/>
      <c r="H191" s="10"/>
      <c r="I191" s="10"/>
      <c r="J191" s="10"/>
      <c r="K191" s="110"/>
      <c r="L191" s="10"/>
      <c r="M191" s="10"/>
      <c r="N191" s="10"/>
      <c r="O191" s="10"/>
      <c r="P191" s="108"/>
      <c r="Q191" s="10"/>
      <c r="R191" s="10"/>
      <c r="S191" s="10"/>
      <c r="T191" s="10"/>
      <c r="U191" s="10"/>
      <c r="V191" s="10"/>
      <c r="W191" s="10"/>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row>
    <row r="192" spans="2:196" x14ac:dyDescent="0.2">
      <c r="B192" s="3"/>
      <c r="C192" s="3"/>
      <c r="D192" s="3"/>
      <c r="E192" s="3"/>
      <c r="F192" s="109"/>
      <c r="G192" s="109"/>
      <c r="H192" s="10"/>
      <c r="I192" s="10"/>
      <c r="J192" s="10"/>
      <c r="K192" s="110"/>
      <c r="L192" s="10"/>
      <c r="M192" s="10"/>
      <c r="N192" s="10"/>
      <c r="O192" s="10"/>
      <c r="P192" s="108"/>
      <c r="Q192" s="10"/>
      <c r="R192" s="10"/>
      <c r="S192" s="10"/>
      <c r="T192" s="10"/>
      <c r="U192" s="10"/>
      <c r="V192" s="10"/>
      <c r="W192" s="10"/>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row>
    <row r="193" spans="2:196" x14ac:dyDescent="0.2">
      <c r="B193" s="3"/>
      <c r="C193" s="3"/>
      <c r="D193" s="3"/>
      <c r="E193" s="3"/>
      <c r="F193" s="109"/>
      <c r="G193" s="109"/>
      <c r="H193" s="10"/>
      <c r="I193" s="10"/>
      <c r="J193" s="10"/>
      <c r="K193" s="110"/>
      <c r="L193" s="10"/>
      <c r="M193" s="10"/>
      <c r="N193" s="10"/>
      <c r="O193" s="10"/>
      <c r="P193" s="108"/>
      <c r="Q193" s="10"/>
      <c r="R193" s="10"/>
      <c r="S193" s="10"/>
      <c r="T193" s="10"/>
      <c r="U193" s="10"/>
      <c r="V193" s="10"/>
      <c r="W193" s="10"/>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row>
    <row r="194" spans="2:196" x14ac:dyDescent="0.2">
      <c r="B194" s="3"/>
      <c r="C194" s="3"/>
      <c r="D194" s="3"/>
      <c r="E194" s="3"/>
      <c r="F194" s="109"/>
      <c r="G194" s="109"/>
      <c r="H194" s="10"/>
      <c r="I194" s="10"/>
      <c r="J194" s="10"/>
      <c r="K194" s="110"/>
      <c r="L194" s="10"/>
      <c r="M194" s="10"/>
      <c r="N194" s="10"/>
      <c r="O194" s="10"/>
      <c r="P194" s="108"/>
      <c r="Q194" s="10"/>
      <c r="R194" s="10"/>
      <c r="S194" s="10"/>
      <c r="T194" s="10"/>
      <c r="U194" s="10"/>
      <c r="V194" s="10"/>
      <c r="W194" s="10"/>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row>
    <row r="195" spans="2:196" x14ac:dyDescent="0.2">
      <c r="B195" s="3"/>
      <c r="C195" s="3"/>
      <c r="D195" s="3"/>
      <c r="E195" s="3"/>
      <c r="F195" s="109"/>
      <c r="G195" s="109"/>
      <c r="H195" s="10"/>
      <c r="I195" s="10"/>
      <c r="J195" s="10"/>
      <c r="K195" s="110"/>
      <c r="L195" s="10"/>
      <c r="M195" s="10"/>
      <c r="N195" s="10"/>
      <c r="O195" s="10"/>
      <c r="P195" s="108"/>
      <c r="Q195" s="10"/>
      <c r="R195" s="10"/>
      <c r="S195" s="10"/>
      <c r="T195" s="10"/>
      <c r="U195" s="10"/>
      <c r="V195" s="10"/>
      <c r="W195" s="10"/>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row>
    <row r="196" spans="2:196" x14ac:dyDescent="0.2">
      <c r="B196" s="3"/>
      <c r="C196" s="3"/>
      <c r="D196" s="3"/>
      <c r="E196" s="3"/>
      <c r="F196" s="109"/>
      <c r="G196" s="109"/>
      <c r="H196" s="10"/>
      <c r="I196" s="10"/>
      <c r="J196" s="10"/>
      <c r="K196" s="110"/>
      <c r="L196" s="10"/>
      <c r="M196" s="10"/>
      <c r="N196" s="10"/>
      <c r="O196" s="10"/>
      <c r="P196" s="108"/>
      <c r="Q196" s="10"/>
      <c r="R196" s="10"/>
      <c r="S196" s="10"/>
      <c r="T196" s="10"/>
      <c r="U196" s="10"/>
      <c r="V196" s="10"/>
      <c r="W196" s="10"/>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row>
    <row r="197" spans="2:196" x14ac:dyDescent="0.2">
      <c r="B197" s="3"/>
      <c r="C197" s="3"/>
      <c r="D197" s="3"/>
      <c r="E197" s="3"/>
      <c r="F197" s="109"/>
      <c r="G197" s="109"/>
      <c r="H197" s="10"/>
      <c r="I197" s="10"/>
      <c r="J197" s="10"/>
      <c r="K197" s="110"/>
      <c r="L197" s="10"/>
      <c r="M197" s="10"/>
      <c r="N197" s="10"/>
      <c r="O197" s="10"/>
      <c r="P197" s="108"/>
      <c r="Q197" s="10"/>
      <c r="R197" s="10"/>
      <c r="S197" s="10"/>
      <c r="T197" s="10"/>
      <c r="U197" s="10"/>
      <c r="V197" s="10"/>
      <c r="W197" s="10"/>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row>
    <row r="198" spans="2:196" x14ac:dyDescent="0.2">
      <c r="B198" s="3"/>
      <c r="C198" s="3"/>
      <c r="D198" s="3"/>
      <c r="E198" s="3"/>
      <c r="F198" s="109"/>
      <c r="G198" s="109"/>
      <c r="H198" s="10"/>
      <c r="I198" s="10"/>
      <c r="J198" s="10"/>
      <c r="K198" s="110"/>
      <c r="L198" s="10"/>
      <c r="M198" s="10"/>
      <c r="N198" s="10"/>
      <c r="O198" s="10"/>
      <c r="P198" s="108"/>
      <c r="Q198" s="10"/>
      <c r="R198" s="10"/>
      <c r="S198" s="10"/>
      <c r="T198" s="10"/>
      <c r="U198" s="10"/>
      <c r="V198" s="10"/>
      <c r="W198" s="10"/>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row>
    <row r="199" spans="2:196" x14ac:dyDescent="0.2">
      <c r="B199" s="3"/>
      <c r="C199" s="3"/>
      <c r="D199" s="3"/>
      <c r="E199" s="3"/>
      <c r="F199" s="109"/>
      <c r="G199" s="109"/>
      <c r="H199" s="10"/>
      <c r="I199" s="10"/>
      <c r="J199" s="10"/>
      <c r="K199" s="110"/>
      <c r="L199" s="10"/>
      <c r="M199" s="10"/>
      <c r="N199" s="10"/>
      <c r="O199" s="10"/>
      <c r="P199" s="108"/>
      <c r="Q199" s="10"/>
      <c r="R199" s="10"/>
      <c r="S199" s="10"/>
      <c r="T199" s="10"/>
      <c r="U199" s="10"/>
      <c r="V199" s="10"/>
      <c r="W199" s="10"/>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row>
    <row r="200" spans="2:196" x14ac:dyDescent="0.2">
      <c r="B200" s="3"/>
      <c r="C200" s="3"/>
      <c r="D200" s="3"/>
      <c r="E200" s="3"/>
      <c r="F200" s="109"/>
      <c r="G200" s="109"/>
      <c r="H200" s="10"/>
      <c r="I200" s="10"/>
      <c r="J200" s="10"/>
      <c r="K200" s="110"/>
      <c r="L200" s="10"/>
      <c r="M200" s="10"/>
      <c r="N200" s="10"/>
      <c r="O200" s="10"/>
      <c r="P200" s="108"/>
      <c r="Q200" s="10"/>
      <c r="R200" s="10"/>
      <c r="S200" s="10"/>
      <c r="T200" s="10"/>
      <c r="U200" s="10"/>
      <c r="V200" s="10"/>
      <c r="W200" s="10"/>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row>
    <row r="201" spans="2:196" x14ac:dyDescent="0.2">
      <c r="B201" s="3"/>
      <c r="C201" s="3"/>
      <c r="D201" s="3"/>
      <c r="E201" s="3"/>
      <c r="F201" s="109"/>
      <c r="G201" s="109"/>
      <c r="H201" s="10"/>
      <c r="I201" s="10"/>
      <c r="J201" s="10"/>
      <c r="K201" s="110"/>
      <c r="L201" s="10"/>
      <c r="M201" s="10"/>
      <c r="N201" s="10"/>
      <c r="O201" s="10"/>
      <c r="P201" s="108"/>
      <c r="Q201" s="10"/>
      <c r="R201" s="10"/>
      <c r="S201" s="10"/>
      <c r="T201" s="10"/>
      <c r="U201" s="10"/>
      <c r="V201" s="10"/>
      <c r="W201" s="10"/>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row>
    <row r="202" spans="2:196" x14ac:dyDescent="0.2">
      <c r="B202" s="3"/>
      <c r="C202" s="3"/>
      <c r="D202" s="3"/>
      <c r="E202" s="3"/>
      <c r="F202" s="109"/>
      <c r="G202" s="109"/>
      <c r="H202" s="10"/>
      <c r="I202" s="10"/>
      <c r="J202" s="10"/>
      <c r="K202" s="110"/>
      <c r="L202" s="10"/>
      <c r="M202" s="10"/>
      <c r="N202" s="10"/>
      <c r="O202" s="10"/>
      <c r="P202" s="108"/>
      <c r="Q202" s="10"/>
      <c r="R202" s="10"/>
      <c r="S202" s="10"/>
      <c r="T202" s="10"/>
      <c r="U202" s="10"/>
      <c r="V202" s="10"/>
      <c r="W202" s="10"/>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row>
    <row r="203" spans="2:196" x14ac:dyDescent="0.2">
      <c r="B203" s="3"/>
      <c r="C203" s="3"/>
      <c r="D203" s="3"/>
      <c r="E203" s="3"/>
      <c r="F203" s="109"/>
      <c r="G203" s="109"/>
      <c r="H203" s="10"/>
      <c r="I203" s="10"/>
      <c r="J203" s="10"/>
      <c r="K203" s="110"/>
      <c r="L203" s="10"/>
      <c r="M203" s="10"/>
      <c r="N203" s="10"/>
      <c r="O203" s="10"/>
      <c r="P203" s="108"/>
      <c r="Q203" s="10"/>
      <c r="R203" s="10"/>
      <c r="S203" s="10"/>
      <c r="T203" s="10"/>
      <c r="U203" s="10"/>
      <c r="V203" s="10"/>
      <c r="W203" s="10"/>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row>
    <row r="204" spans="2:196" x14ac:dyDescent="0.2">
      <c r="B204" s="3"/>
      <c r="C204" s="3"/>
      <c r="D204" s="3"/>
      <c r="E204" s="3"/>
      <c r="F204" s="109"/>
      <c r="G204" s="109"/>
      <c r="H204" s="10"/>
      <c r="I204" s="10"/>
      <c r="J204" s="10"/>
      <c r="K204" s="110"/>
      <c r="L204" s="10"/>
      <c r="M204" s="10"/>
      <c r="N204" s="10"/>
      <c r="O204" s="10"/>
      <c r="P204" s="108"/>
      <c r="Q204" s="10"/>
      <c r="R204" s="10"/>
      <c r="S204" s="10"/>
      <c r="T204" s="10"/>
      <c r="U204" s="10"/>
      <c r="V204" s="10"/>
      <c r="W204" s="10"/>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row>
    <row r="205" spans="2:196" x14ac:dyDescent="0.2">
      <c r="B205" s="3"/>
      <c r="C205" s="3"/>
      <c r="D205" s="3"/>
      <c r="E205" s="3"/>
      <c r="F205" s="109"/>
      <c r="G205" s="109"/>
      <c r="H205" s="10"/>
      <c r="I205" s="10"/>
      <c r="J205" s="10"/>
      <c r="K205" s="110"/>
      <c r="L205" s="10"/>
      <c r="M205" s="10"/>
      <c r="N205" s="10"/>
      <c r="O205" s="10"/>
      <c r="P205" s="108"/>
      <c r="Q205" s="10"/>
      <c r="R205" s="10"/>
      <c r="S205" s="10"/>
      <c r="T205" s="10"/>
      <c r="U205" s="10"/>
      <c r="V205" s="10"/>
      <c r="W205" s="10"/>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row>
    <row r="206" spans="2:196" x14ac:dyDescent="0.2">
      <c r="B206" s="3"/>
      <c r="C206" s="3"/>
      <c r="D206" s="3"/>
      <c r="E206" s="3"/>
      <c r="F206" s="109"/>
      <c r="G206" s="109"/>
      <c r="H206" s="10"/>
      <c r="I206" s="10"/>
      <c r="J206" s="10"/>
      <c r="K206" s="110"/>
      <c r="L206" s="10"/>
      <c r="M206" s="10"/>
      <c r="N206" s="10"/>
      <c r="O206" s="10"/>
      <c r="P206" s="108"/>
      <c r="Q206" s="10"/>
      <c r="R206" s="10"/>
      <c r="S206" s="10"/>
      <c r="T206" s="10"/>
      <c r="U206" s="10"/>
      <c r="V206" s="10"/>
      <c r="W206" s="10"/>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row>
    <row r="207" spans="2:196" x14ac:dyDescent="0.2">
      <c r="B207" s="3"/>
      <c r="C207" s="3"/>
      <c r="D207" s="3"/>
      <c r="E207" s="3"/>
      <c r="F207" s="109"/>
      <c r="G207" s="109"/>
      <c r="H207" s="10"/>
      <c r="I207" s="10"/>
      <c r="J207" s="10"/>
      <c r="K207" s="110"/>
      <c r="L207" s="10"/>
      <c r="M207" s="10"/>
      <c r="N207" s="10"/>
      <c r="O207" s="10"/>
      <c r="P207" s="108"/>
      <c r="Q207" s="10"/>
      <c r="R207" s="10"/>
      <c r="S207" s="10"/>
      <c r="T207" s="10"/>
      <c r="U207" s="10"/>
      <c r="V207" s="10"/>
      <c r="W207" s="10"/>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row>
    <row r="208" spans="2:196" x14ac:dyDescent="0.2">
      <c r="B208" s="3"/>
      <c r="C208" s="3"/>
      <c r="D208" s="3"/>
      <c r="E208" s="3"/>
      <c r="F208" s="109"/>
      <c r="G208" s="109"/>
      <c r="H208" s="10"/>
      <c r="I208" s="10"/>
      <c r="J208" s="10"/>
      <c r="K208" s="110"/>
      <c r="L208" s="10"/>
      <c r="M208" s="10"/>
      <c r="N208" s="10"/>
      <c r="O208" s="10"/>
      <c r="P208" s="108"/>
      <c r="Q208" s="10"/>
      <c r="R208" s="10"/>
      <c r="S208" s="10"/>
      <c r="T208" s="10"/>
      <c r="U208" s="10"/>
      <c r="V208" s="10"/>
      <c r="W208" s="10"/>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row>
    <row r="209" spans="2:196" x14ac:dyDescent="0.2">
      <c r="B209" s="3"/>
      <c r="C209" s="3"/>
      <c r="D209" s="3"/>
      <c r="E209" s="3"/>
      <c r="F209" s="109"/>
      <c r="G209" s="109"/>
      <c r="H209" s="10"/>
      <c r="I209" s="10"/>
      <c r="J209" s="10"/>
      <c r="K209" s="110"/>
      <c r="L209" s="10"/>
      <c r="M209" s="10"/>
      <c r="N209" s="10"/>
      <c r="O209" s="10"/>
      <c r="P209" s="108"/>
      <c r="Q209" s="10"/>
      <c r="R209" s="10"/>
      <c r="S209" s="10"/>
      <c r="T209" s="10"/>
      <c r="U209" s="10"/>
      <c r="V209" s="10"/>
      <c r="W209" s="10"/>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row>
    <row r="210" spans="2:196" x14ac:dyDescent="0.2">
      <c r="B210" s="3"/>
      <c r="C210" s="3"/>
      <c r="D210" s="3"/>
      <c r="E210" s="3"/>
      <c r="F210" s="109"/>
      <c r="G210" s="109"/>
      <c r="H210" s="10"/>
      <c r="I210" s="10"/>
      <c r="J210" s="10"/>
      <c r="K210" s="110"/>
      <c r="L210" s="10"/>
      <c r="M210" s="10"/>
      <c r="N210" s="10"/>
      <c r="O210" s="10"/>
      <c r="P210" s="108"/>
      <c r="Q210" s="10"/>
      <c r="R210" s="10"/>
      <c r="S210" s="10"/>
      <c r="T210" s="10"/>
      <c r="U210" s="10"/>
      <c r="V210" s="10"/>
      <c r="W210" s="10"/>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row>
    <row r="211" spans="2:196" x14ac:dyDescent="0.2">
      <c r="B211" s="3"/>
      <c r="C211" s="3"/>
      <c r="D211" s="3"/>
      <c r="E211" s="3"/>
      <c r="F211" s="109"/>
      <c r="G211" s="109"/>
      <c r="H211" s="10"/>
      <c r="I211" s="10"/>
      <c r="J211" s="10"/>
      <c r="K211" s="110"/>
      <c r="L211" s="10"/>
      <c r="M211" s="10"/>
      <c r="N211" s="10"/>
      <c r="O211" s="10"/>
      <c r="P211" s="108"/>
      <c r="Q211" s="10"/>
      <c r="R211" s="10"/>
      <c r="S211" s="10"/>
      <c r="T211" s="10"/>
      <c r="U211" s="10"/>
      <c r="V211" s="10"/>
      <c r="W211" s="10"/>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row>
    <row r="212" spans="2:196" x14ac:dyDescent="0.2">
      <c r="B212" s="3"/>
      <c r="C212" s="3"/>
      <c r="D212" s="3"/>
      <c r="E212" s="3"/>
      <c r="F212" s="109"/>
      <c r="G212" s="109"/>
      <c r="H212" s="10"/>
      <c r="I212" s="10"/>
      <c r="J212" s="10"/>
      <c r="K212" s="110"/>
      <c r="L212" s="10"/>
      <c r="M212" s="10"/>
      <c r="N212" s="10"/>
      <c r="O212" s="10"/>
      <c r="P212" s="108"/>
      <c r="Q212" s="10"/>
      <c r="R212" s="10"/>
      <c r="S212" s="10"/>
      <c r="T212" s="10"/>
      <c r="U212" s="10"/>
      <c r="V212" s="10"/>
      <c r="W212" s="10"/>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row>
    <row r="213" spans="2:196" x14ac:dyDescent="0.2">
      <c r="B213" s="3"/>
      <c r="C213" s="3"/>
      <c r="D213" s="3"/>
      <c r="E213" s="3"/>
      <c r="F213" s="109"/>
      <c r="G213" s="109"/>
      <c r="H213" s="10"/>
      <c r="I213" s="10"/>
      <c r="J213" s="10"/>
      <c r="K213" s="110"/>
      <c r="L213" s="10"/>
      <c r="M213" s="10"/>
      <c r="N213" s="10"/>
      <c r="O213" s="10"/>
      <c r="P213" s="108"/>
      <c r="Q213" s="10"/>
      <c r="R213" s="10"/>
      <c r="S213" s="10"/>
      <c r="T213" s="10"/>
      <c r="U213" s="10"/>
      <c r="V213" s="10"/>
      <c r="W213" s="10"/>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row>
    <row r="214" spans="2:196" x14ac:dyDescent="0.2">
      <c r="B214" s="3"/>
      <c r="C214" s="3"/>
      <c r="D214" s="3"/>
      <c r="E214" s="3"/>
      <c r="F214" s="109"/>
      <c r="G214" s="109"/>
      <c r="H214" s="10"/>
      <c r="I214" s="10"/>
      <c r="J214" s="10"/>
      <c r="K214" s="110"/>
      <c r="L214" s="10"/>
      <c r="M214" s="10"/>
      <c r="N214" s="10"/>
      <c r="O214" s="10"/>
      <c r="P214" s="108"/>
      <c r="Q214" s="10"/>
      <c r="R214" s="10"/>
      <c r="S214" s="10"/>
      <c r="T214" s="10"/>
      <c r="U214" s="10"/>
      <c r="V214" s="10"/>
      <c r="W214" s="10"/>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row>
    <row r="215" spans="2:196" x14ac:dyDescent="0.2">
      <c r="B215" s="3"/>
      <c r="C215" s="3"/>
      <c r="D215" s="3"/>
      <c r="E215" s="3"/>
      <c r="F215" s="109"/>
      <c r="G215" s="109"/>
      <c r="H215" s="10"/>
      <c r="I215" s="10"/>
      <c r="J215" s="10"/>
      <c r="K215" s="110"/>
      <c r="L215" s="10"/>
      <c r="M215" s="10"/>
      <c r="N215" s="10"/>
      <c r="O215" s="10"/>
      <c r="P215" s="108"/>
      <c r="Q215" s="10"/>
      <c r="R215" s="10"/>
      <c r="S215" s="10"/>
      <c r="T215" s="10"/>
      <c r="U215" s="10"/>
      <c r="V215" s="10"/>
      <c r="W215" s="10"/>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row>
    <row r="216" spans="2:196" x14ac:dyDescent="0.2">
      <c r="B216" s="3"/>
      <c r="C216" s="3"/>
      <c r="D216" s="3"/>
      <c r="E216" s="3"/>
      <c r="F216" s="109"/>
      <c r="G216" s="109"/>
      <c r="H216" s="10"/>
      <c r="I216" s="10"/>
      <c r="J216" s="10"/>
      <c r="K216" s="110"/>
      <c r="L216" s="10"/>
      <c r="M216" s="10"/>
      <c r="N216" s="10"/>
      <c r="O216" s="10"/>
      <c r="P216" s="108"/>
      <c r="Q216" s="10"/>
      <c r="R216" s="10"/>
      <c r="S216" s="10"/>
      <c r="T216" s="10"/>
      <c r="U216" s="10"/>
      <c r="V216" s="10"/>
      <c r="W216" s="10"/>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row>
    <row r="217" spans="2:196" x14ac:dyDescent="0.2">
      <c r="B217" s="3"/>
      <c r="C217" s="3"/>
      <c r="D217" s="3"/>
      <c r="E217" s="3"/>
      <c r="F217" s="109"/>
      <c r="G217" s="109"/>
      <c r="H217" s="10"/>
      <c r="I217" s="10"/>
      <c r="J217" s="10"/>
      <c r="K217" s="110"/>
      <c r="L217" s="10"/>
      <c r="M217" s="10"/>
      <c r="N217" s="10"/>
      <c r="O217" s="10"/>
      <c r="P217" s="108"/>
      <c r="Q217" s="10"/>
      <c r="R217" s="10"/>
      <c r="S217" s="10"/>
      <c r="T217" s="10"/>
      <c r="U217" s="10"/>
      <c r="V217" s="10"/>
      <c r="W217" s="10"/>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row>
    <row r="218" spans="2:196" x14ac:dyDescent="0.2">
      <c r="B218" s="3"/>
      <c r="C218" s="3"/>
      <c r="D218" s="3"/>
      <c r="E218" s="3"/>
      <c r="F218" s="109"/>
      <c r="G218" s="109"/>
      <c r="H218" s="10"/>
      <c r="I218" s="10"/>
      <c r="J218" s="10"/>
      <c r="K218" s="110"/>
      <c r="L218" s="10"/>
      <c r="M218" s="10"/>
      <c r="N218" s="10"/>
      <c r="O218" s="10"/>
      <c r="P218" s="108"/>
      <c r="Q218" s="10"/>
      <c r="R218" s="10"/>
      <c r="S218" s="10"/>
      <c r="T218" s="10"/>
      <c r="U218" s="10"/>
      <c r="V218" s="10"/>
      <c r="W218" s="10"/>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row>
    <row r="219" spans="2:196" x14ac:dyDescent="0.2">
      <c r="B219" s="3"/>
      <c r="C219" s="3"/>
      <c r="D219" s="3"/>
      <c r="E219" s="3"/>
      <c r="F219" s="109"/>
      <c r="G219" s="109"/>
      <c r="H219" s="10"/>
      <c r="I219" s="10"/>
      <c r="J219" s="10"/>
      <c r="K219" s="110"/>
      <c r="L219" s="10"/>
      <c r="M219" s="10"/>
      <c r="N219" s="10"/>
      <c r="O219" s="10"/>
      <c r="P219" s="108"/>
      <c r="Q219" s="10"/>
      <c r="R219" s="10"/>
      <c r="S219" s="10"/>
      <c r="T219" s="10"/>
      <c r="U219" s="10"/>
      <c r="V219" s="10"/>
      <c r="W219" s="10"/>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row>
    <row r="220" spans="2:196" x14ac:dyDescent="0.2">
      <c r="B220" s="3"/>
      <c r="C220" s="3"/>
      <c r="D220" s="3"/>
      <c r="E220" s="3"/>
      <c r="F220" s="109"/>
      <c r="G220" s="109"/>
      <c r="H220" s="10"/>
      <c r="I220" s="10"/>
      <c r="J220" s="10"/>
      <c r="K220" s="110"/>
      <c r="L220" s="10"/>
      <c r="M220" s="10"/>
      <c r="N220" s="10"/>
      <c r="O220" s="10"/>
      <c r="P220" s="108"/>
      <c r="Q220" s="10"/>
      <c r="R220" s="10"/>
      <c r="S220" s="10"/>
      <c r="T220" s="10"/>
      <c r="U220" s="10"/>
      <c r="V220" s="10"/>
      <c r="W220" s="10"/>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row>
    <row r="221" spans="2:196" x14ac:dyDescent="0.2">
      <c r="B221" s="3"/>
      <c r="C221" s="3"/>
      <c r="D221" s="3"/>
      <c r="E221" s="3"/>
      <c r="F221" s="109"/>
      <c r="G221" s="109"/>
      <c r="H221" s="10"/>
      <c r="I221" s="10"/>
      <c r="J221" s="10"/>
      <c r="K221" s="110"/>
      <c r="L221" s="10"/>
      <c r="M221" s="10"/>
      <c r="N221" s="10"/>
      <c r="O221" s="10"/>
      <c r="P221" s="108"/>
      <c r="Q221" s="10"/>
      <c r="R221" s="10"/>
      <c r="S221" s="10"/>
      <c r="T221" s="10"/>
      <c r="U221" s="10"/>
      <c r="V221" s="10"/>
      <c r="W221" s="10"/>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row>
    <row r="222" spans="2:196" x14ac:dyDescent="0.2">
      <c r="B222" s="3"/>
      <c r="C222" s="3"/>
      <c r="D222" s="3"/>
      <c r="E222" s="3"/>
      <c r="F222" s="109"/>
      <c r="G222" s="109"/>
      <c r="H222" s="10"/>
      <c r="I222" s="10"/>
      <c r="J222" s="10"/>
      <c r="K222" s="110"/>
      <c r="L222" s="10"/>
      <c r="M222" s="10"/>
      <c r="N222" s="10"/>
      <c r="O222" s="10"/>
      <c r="P222" s="108"/>
      <c r="Q222" s="10"/>
      <c r="R222" s="10"/>
      <c r="S222" s="10"/>
      <c r="T222" s="10"/>
      <c r="U222" s="10"/>
      <c r="V222" s="10"/>
      <c r="W222" s="10"/>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row>
    <row r="223" spans="2:196" x14ac:dyDescent="0.2">
      <c r="B223" s="3"/>
      <c r="C223" s="3"/>
      <c r="D223" s="3"/>
      <c r="E223" s="3"/>
      <c r="F223" s="109"/>
      <c r="G223" s="109"/>
      <c r="H223" s="10"/>
      <c r="I223" s="10"/>
      <c r="J223" s="10"/>
      <c r="K223" s="110"/>
      <c r="L223" s="10"/>
      <c r="M223" s="10"/>
      <c r="N223" s="10"/>
      <c r="O223" s="10"/>
      <c r="P223" s="108"/>
      <c r="Q223" s="10"/>
      <c r="R223" s="10"/>
      <c r="S223" s="10"/>
      <c r="T223" s="10"/>
      <c r="U223" s="10"/>
      <c r="V223" s="10"/>
      <c r="W223" s="10"/>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row>
    <row r="224" spans="2:196" x14ac:dyDescent="0.2">
      <c r="B224" s="3"/>
      <c r="C224" s="3"/>
      <c r="D224" s="3"/>
      <c r="E224" s="3"/>
      <c r="F224" s="109"/>
      <c r="G224" s="109"/>
      <c r="H224" s="10"/>
      <c r="I224" s="10"/>
      <c r="J224" s="10"/>
      <c r="K224" s="110"/>
      <c r="L224" s="10"/>
      <c r="M224" s="10"/>
      <c r="N224" s="10"/>
      <c r="O224" s="10"/>
      <c r="P224" s="108"/>
      <c r="Q224" s="10"/>
      <c r="R224" s="10"/>
      <c r="S224" s="10"/>
      <c r="T224" s="10"/>
      <c r="U224" s="10"/>
      <c r="V224" s="10"/>
      <c r="W224" s="10"/>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row>
    <row r="225" spans="2:196" x14ac:dyDescent="0.2">
      <c r="B225" s="3"/>
      <c r="C225" s="3"/>
      <c r="D225" s="3"/>
      <c r="E225" s="3"/>
      <c r="F225" s="109"/>
      <c r="G225" s="109"/>
      <c r="H225" s="10"/>
      <c r="I225" s="10"/>
      <c r="J225" s="10"/>
      <c r="K225" s="110"/>
      <c r="L225" s="10"/>
      <c r="M225" s="10"/>
      <c r="N225" s="10"/>
      <c r="O225" s="10"/>
      <c r="P225" s="108"/>
      <c r="Q225" s="10"/>
      <c r="R225" s="10"/>
      <c r="S225" s="10"/>
      <c r="T225" s="10"/>
      <c r="U225" s="10"/>
      <c r="V225" s="10"/>
      <c r="W225" s="10"/>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row>
    <row r="226" spans="2:196" x14ac:dyDescent="0.2">
      <c r="B226" s="3"/>
      <c r="C226" s="3"/>
      <c r="D226" s="3"/>
      <c r="E226" s="3"/>
      <c r="F226" s="109"/>
      <c r="G226" s="109"/>
      <c r="H226" s="10"/>
      <c r="I226" s="10"/>
      <c r="J226" s="10"/>
      <c r="K226" s="110"/>
      <c r="L226" s="10"/>
      <c r="M226" s="10"/>
      <c r="N226" s="10"/>
      <c r="O226" s="10"/>
      <c r="P226" s="108"/>
      <c r="Q226" s="10"/>
      <c r="R226" s="10"/>
      <c r="S226" s="10"/>
      <c r="T226" s="10"/>
      <c r="U226" s="10"/>
      <c r="V226" s="10"/>
      <c r="W226" s="10"/>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row>
    <row r="227" spans="2:196" x14ac:dyDescent="0.2">
      <c r="B227" s="3"/>
      <c r="C227" s="3"/>
      <c r="D227" s="3"/>
      <c r="E227" s="3"/>
      <c r="F227" s="109"/>
      <c r="G227" s="109"/>
      <c r="H227" s="10"/>
      <c r="I227" s="10"/>
      <c r="J227" s="10"/>
      <c r="K227" s="110"/>
      <c r="L227" s="10"/>
      <c r="M227" s="10"/>
      <c r="N227" s="10"/>
      <c r="O227" s="10"/>
      <c r="P227" s="108"/>
      <c r="Q227" s="10"/>
      <c r="R227" s="10"/>
      <c r="S227" s="10"/>
      <c r="T227" s="10"/>
      <c r="U227" s="10"/>
      <c r="V227" s="10"/>
      <c r="W227" s="10"/>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row>
    <row r="228" spans="2:196" x14ac:dyDescent="0.2">
      <c r="B228" s="3"/>
      <c r="C228" s="3"/>
      <c r="D228" s="3"/>
      <c r="E228" s="3"/>
      <c r="F228" s="109"/>
      <c r="G228" s="109"/>
      <c r="H228" s="10"/>
      <c r="I228" s="10"/>
      <c r="J228" s="10"/>
      <c r="K228" s="110"/>
      <c r="L228" s="10"/>
      <c r="M228" s="10"/>
      <c r="N228" s="10"/>
      <c r="O228" s="10"/>
      <c r="P228" s="108"/>
      <c r="Q228" s="10"/>
      <c r="R228" s="10"/>
      <c r="S228" s="10"/>
      <c r="T228" s="10"/>
      <c r="U228" s="10"/>
      <c r="V228" s="10"/>
      <c r="W228" s="10"/>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2:196" x14ac:dyDescent="0.2">
      <c r="B229" s="3"/>
      <c r="C229" s="3"/>
      <c r="D229" s="3"/>
      <c r="E229" s="3"/>
      <c r="F229" s="109"/>
      <c r="G229" s="109"/>
      <c r="H229" s="10"/>
      <c r="I229" s="10"/>
      <c r="J229" s="10"/>
      <c r="K229" s="110"/>
      <c r="L229" s="10"/>
      <c r="M229" s="10"/>
      <c r="N229" s="10"/>
      <c r="O229" s="10"/>
      <c r="P229" s="108"/>
      <c r="Q229" s="10"/>
      <c r="R229" s="10"/>
      <c r="S229" s="10"/>
      <c r="T229" s="10"/>
      <c r="U229" s="10"/>
      <c r="V229" s="10"/>
      <c r="W229" s="10"/>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x14ac:dyDescent="0.2">
      <c r="B230" s="3"/>
      <c r="C230" s="3"/>
      <c r="D230" s="3"/>
      <c r="E230" s="3"/>
      <c r="F230" s="109"/>
      <c r="G230" s="109"/>
      <c r="H230" s="10"/>
      <c r="I230" s="10"/>
      <c r="J230" s="10"/>
      <c r="K230" s="110"/>
      <c r="L230" s="10"/>
      <c r="M230" s="10"/>
      <c r="N230" s="10"/>
      <c r="O230" s="10"/>
      <c r="P230" s="108"/>
      <c r="Q230" s="10"/>
      <c r="R230" s="10"/>
      <c r="S230" s="10"/>
      <c r="T230" s="10"/>
      <c r="U230" s="10"/>
      <c r="V230" s="10"/>
      <c r="W230" s="10"/>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x14ac:dyDescent="0.2">
      <c r="B231" s="3"/>
      <c r="C231" s="3"/>
      <c r="D231" s="3"/>
      <c r="E231" s="3"/>
      <c r="F231" s="109"/>
      <c r="G231" s="109"/>
      <c r="H231" s="10"/>
      <c r="I231" s="10"/>
      <c r="J231" s="10"/>
      <c r="K231" s="110"/>
      <c r="L231" s="10"/>
      <c r="M231" s="10"/>
      <c r="N231" s="10"/>
      <c r="O231" s="10"/>
      <c r="P231" s="108"/>
      <c r="Q231" s="10"/>
      <c r="R231" s="10"/>
      <c r="S231" s="10"/>
      <c r="T231" s="10"/>
      <c r="U231" s="10"/>
      <c r="V231" s="10"/>
      <c r="W231" s="10"/>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E232" s="3"/>
      <c r="F232" s="109"/>
      <c r="G232" s="109"/>
      <c r="H232" s="10"/>
      <c r="I232" s="10"/>
      <c r="J232" s="10"/>
      <c r="K232" s="110"/>
      <c r="L232" s="10"/>
      <c r="M232" s="10"/>
      <c r="N232" s="10"/>
      <c r="O232" s="10"/>
      <c r="P232" s="108"/>
      <c r="Q232" s="10"/>
      <c r="R232" s="10"/>
      <c r="S232" s="10"/>
      <c r="T232" s="10"/>
      <c r="U232" s="10"/>
      <c r="V232" s="10"/>
      <c r="W232" s="10"/>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E233" s="3"/>
      <c r="F233" s="109"/>
      <c r="G233" s="109"/>
      <c r="H233" s="10"/>
      <c r="I233" s="10"/>
      <c r="J233" s="10"/>
      <c r="K233" s="110"/>
      <c r="L233" s="10"/>
      <c r="M233" s="10"/>
      <c r="N233" s="10"/>
      <c r="O233" s="10"/>
      <c r="P233" s="108"/>
      <c r="Q233" s="10"/>
      <c r="R233" s="10"/>
      <c r="S233" s="10"/>
      <c r="T233" s="10"/>
      <c r="U233" s="10"/>
      <c r="V233" s="10"/>
      <c r="W233" s="10"/>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E234" s="3"/>
      <c r="F234" s="109"/>
      <c r="G234" s="109"/>
      <c r="H234" s="10"/>
      <c r="I234" s="10"/>
      <c r="J234" s="10"/>
      <c r="K234" s="110"/>
      <c r="L234" s="10"/>
      <c r="M234" s="10"/>
      <c r="N234" s="10"/>
      <c r="O234" s="10"/>
      <c r="P234" s="108"/>
      <c r="Q234" s="10"/>
      <c r="R234" s="10"/>
      <c r="S234" s="10"/>
      <c r="T234" s="10"/>
      <c r="U234" s="10"/>
      <c r="V234" s="10"/>
      <c r="W234" s="10"/>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E235" s="3"/>
      <c r="F235" s="109"/>
      <c r="G235" s="109"/>
      <c r="H235" s="10"/>
      <c r="I235" s="10"/>
      <c r="J235" s="10"/>
      <c r="K235" s="110"/>
      <c r="L235" s="10"/>
      <c r="M235" s="10"/>
      <c r="N235" s="10"/>
      <c r="O235" s="10"/>
      <c r="P235" s="108"/>
      <c r="Q235" s="10"/>
      <c r="R235" s="10"/>
      <c r="S235" s="10"/>
      <c r="T235" s="10"/>
      <c r="U235" s="10"/>
      <c r="V235" s="10"/>
      <c r="W235" s="10"/>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E236" s="3"/>
      <c r="F236" s="109"/>
      <c r="G236" s="109"/>
      <c r="H236" s="10"/>
      <c r="I236" s="10"/>
      <c r="J236" s="10"/>
      <c r="K236" s="110"/>
      <c r="L236" s="10"/>
      <c r="M236" s="10"/>
      <c r="N236" s="10"/>
      <c r="O236" s="10"/>
      <c r="P236" s="108"/>
      <c r="Q236" s="10"/>
      <c r="R236" s="10"/>
      <c r="S236" s="10"/>
      <c r="T236" s="10"/>
      <c r="U236" s="10"/>
      <c r="V236" s="10"/>
      <c r="W236" s="10"/>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E237" s="3"/>
      <c r="F237" s="109"/>
      <c r="G237" s="109"/>
      <c r="H237" s="10"/>
      <c r="I237" s="10"/>
      <c r="J237" s="10"/>
      <c r="K237" s="110"/>
      <c r="L237" s="10"/>
      <c r="M237" s="10"/>
      <c r="N237" s="10"/>
      <c r="O237" s="10"/>
      <c r="P237" s="108"/>
      <c r="Q237" s="10"/>
      <c r="R237" s="10"/>
      <c r="S237" s="10"/>
      <c r="T237" s="10"/>
      <c r="U237" s="10"/>
      <c r="V237" s="10"/>
      <c r="W237" s="10"/>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E238" s="3"/>
      <c r="F238" s="109"/>
      <c r="G238" s="109"/>
      <c r="H238" s="10"/>
      <c r="I238" s="10"/>
      <c r="J238" s="10"/>
      <c r="K238" s="110"/>
      <c r="L238" s="10"/>
      <c r="M238" s="10"/>
      <c r="N238" s="10"/>
      <c r="O238" s="10"/>
      <c r="P238" s="108"/>
      <c r="Q238" s="10"/>
      <c r="R238" s="10"/>
      <c r="S238" s="10"/>
      <c r="T238" s="10"/>
      <c r="U238" s="10"/>
      <c r="V238" s="10"/>
      <c r="W238" s="10"/>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E239" s="3"/>
      <c r="F239" s="109"/>
      <c r="G239" s="109"/>
      <c r="H239" s="10"/>
      <c r="I239" s="10"/>
      <c r="J239" s="10"/>
      <c r="K239" s="110"/>
      <c r="L239" s="10"/>
      <c r="M239" s="10"/>
      <c r="N239" s="10"/>
      <c r="O239" s="10"/>
      <c r="P239" s="108"/>
      <c r="Q239" s="10"/>
      <c r="R239" s="10"/>
      <c r="S239" s="10"/>
      <c r="T239" s="10"/>
      <c r="U239" s="10"/>
      <c r="V239" s="10"/>
      <c r="W239" s="10"/>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E240" s="3"/>
      <c r="F240" s="109"/>
      <c r="G240" s="109"/>
      <c r="H240" s="10"/>
      <c r="I240" s="10"/>
      <c r="J240" s="10"/>
      <c r="K240" s="110"/>
      <c r="L240" s="10"/>
      <c r="M240" s="10"/>
      <c r="N240" s="10"/>
      <c r="O240" s="10"/>
      <c r="P240" s="108"/>
      <c r="Q240" s="10"/>
      <c r="R240" s="10"/>
      <c r="S240" s="10"/>
      <c r="T240" s="10"/>
      <c r="U240" s="10"/>
      <c r="V240" s="10"/>
      <c r="W240" s="10"/>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E241" s="3"/>
      <c r="F241" s="109"/>
      <c r="G241" s="109"/>
      <c r="H241" s="10"/>
      <c r="I241" s="10"/>
      <c r="J241" s="10"/>
      <c r="K241" s="110"/>
      <c r="L241" s="10"/>
      <c r="M241" s="10"/>
      <c r="N241" s="10"/>
      <c r="O241" s="10"/>
      <c r="P241" s="108"/>
      <c r="Q241" s="10"/>
      <c r="R241" s="10"/>
      <c r="S241" s="10"/>
      <c r="T241" s="10"/>
      <c r="U241" s="10"/>
      <c r="V241" s="10"/>
      <c r="W241" s="10"/>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09"/>
      <c r="G242" s="109"/>
      <c r="H242" s="10"/>
      <c r="I242" s="10"/>
      <c r="J242" s="10"/>
      <c r="K242" s="110"/>
      <c r="L242" s="10"/>
      <c r="M242" s="10"/>
      <c r="N242" s="10"/>
      <c r="O242" s="10"/>
      <c r="P242" s="108"/>
      <c r="Q242" s="10"/>
      <c r="R242" s="10"/>
      <c r="S242" s="10"/>
      <c r="T242" s="10"/>
      <c r="U242" s="10"/>
      <c r="V242" s="10"/>
      <c r="W242" s="10"/>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09"/>
      <c r="G243" s="109"/>
      <c r="H243" s="10"/>
      <c r="I243" s="10"/>
      <c r="J243" s="10"/>
      <c r="K243" s="110"/>
      <c r="L243" s="10"/>
      <c r="M243" s="10"/>
      <c r="N243" s="10"/>
      <c r="O243" s="10"/>
      <c r="P243" s="108"/>
      <c r="Q243" s="10"/>
      <c r="R243" s="10"/>
      <c r="S243" s="10"/>
      <c r="T243" s="10"/>
      <c r="U243" s="10"/>
      <c r="V243" s="10"/>
      <c r="W243" s="10"/>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09"/>
      <c r="G244" s="109"/>
      <c r="H244" s="10"/>
      <c r="I244" s="10"/>
      <c r="J244" s="10"/>
      <c r="K244" s="110"/>
      <c r="L244" s="10"/>
      <c r="M244" s="10"/>
      <c r="N244" s="10"/>
      <c r="O244" s="10"/>
      <c r="P244" s="108"/>
      <c r="Q244" s="10"/>
      <c r="R244" s="10"/>
      <c r="S244" s="10"/>
      <c r="T244" s="10"/>
      <c r="U244" s="10"/>
      <c r="V244" s="10"/>
      <c r="W244" s="10"/>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09"/>
      <c r="G245" s="109"/>
      <c r="H245" s="10"/>
      <c r="I245" s="10"/>
      <c r="J245" s="10"/>
      <c r="K245" s="110"/>
      <c r="L245" s="10"/>
      <c r="M245" s="10"/>
      <c r="N245" s="10"/>
      <c r="O245" s="10"/>
      <c r="P245" s="108"/>
      <c r="Q245" s="10"/>
      <c r="R245" s="10"/>
      <c r="S245" s="10"/>
      <c r="T245" s="10"/>
      <c r="U245" s="10"/>
      <c r="V245" s="10"/>
      <c r="W245" s="10"/>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09"/>
      <c r="G246" s="109"/>
      <c r="H246" s="10"/>
      <c r="I246" s="10"/>
      <c r="J246" s="10"/>
      <c r="K246" s="110"/>
      <c r="L246" s="10"/>
      <c r="M246" s="10"/>
      <c r="N246" s="10"/>
      <c r="O246" s="10"/>
      <c r="P246" s="108"/>
      <c r="Q246" s="10"/>
      <c r="R246" s="10"/>
      <c r="S246" s="10"/>
      <c r="T246" s="10"/>
      <c r="U246" s="10"/>
      <c r="V246" s="10"/>
      <c r="W246" s="10"/>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09"/>
      <c r="G247" s="109"/>
      <c r="H247" s="10"/>
      <c r="I247" s="10"/>
      <c r="J247" s="10"/>
      <c r="K247" s="110"/>
      <c r="L247" s="10"/>
      <c r="M247" s="10"/>
      <c r="N247" s="10"/>
      <c r="O247" s="10"/>
      <c r="P247" s="108"/>
      <c r="Q247" s="10"/>
      <c r="R247" s="10"/>
      <c r="S247" s="10"/>
      <c r="T247" s="10"/>
      <c r="U247" s="10"/>
      <c r="V247" s="10"/>
      <c r="W247" s="10"/>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09"/>
      <c r="G248" s="109"/>
      <c r="H248" s="10"/>
      <c r="I248" s="10"/>
      <c r="J248" s="10"/>
      <c r="K248" s="110"/>
      <c r="L248" s="10"/>
      <c r="M248" s="10"/>
      <c r="N248" s="10"/>
      <c r="O248" s="10"/>
      <c r="P248" s="108"/>
      <c r="Q248" s="10"/>
      <c r="R248" s="10"/>
      <c r="S248" s="10"/>
      <c r="T248" s="10"/>
      <c r="U248" s="10"/>
      <c r="V248" s="10"/>
      <c r="W248" s="10"/>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09"/>
      <c r="G249" s="109"/>
      <c r="H249" s="10"/>
      <c r="I249" s="10"/>
      <c r="J249" s="10"/>
      <c r="K249" s="110"/>
      <c r="L249" s="10"/>
      <c r="M249" s="10"/>
      <c r="N249" s="10"/>
      <c r="O249" s="10"/>
      <c r="P249" s="108"/>
      <c r="Q249" s="10"/>
      <c r="R249" s="10"/>
      <c r="S249" s="10"/>
      <c r="T249" s="10"/>
      <c r="U249" s="10"/>
      <c r="V249" s="10"/>
      <c r="W249" s="10"/>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09"/>
      <c r="G250" s="109"/>
      <c r="H250" s="10"/>
      <c r="I250" s="10"/>
      <c r="J250" s="10"/>
      <c r="K250" s="110"/>
      <c r="L250" s="10"/>
      <c r="M250" s="10"/>
      <c r="N250" s="10"/>
      <c r="O250" s="10"/>
      <c r="P250" s="108"/>
      <c r="Q250" s="10"/>
      <c r="R250" s="10"/>
      <c r="S250" s="10"/>
      <c r="T250" s="10"/>
      <c r="U250" s="10"/>
      <c r="V250" s="10"/>
      <c r="W250" s="10"/>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09"/>
      <c r="G251" s="109"/>
      <c r="H251" s="10"/>
      <c r="I251" s="10"/>
      <c r="J251" s="10"/>
      <c r="K251" s="110"/>
      <c r="L251" s="10"/>
      <c r="M251" s="10"/>
      <c r="N251" s="10"/>
      <c r="O251" s="10"/>
      <c r="P251" s="108"/>
      <c r="Q251" s="10"/>
      <c r="R251" s="10"/>
      <c r="S251" s="10"/>
      <c r="T251" s="10"/>
      <c r="U251" s="10"/>
      <c r="V251" s="10"/>
      <c r="W251" s="10"/>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09"/>
      <c r="G252" s="109"/>
      <c r="H252" s="10"/>
      <c r="I252" s="10"/>
      <c r="J252" s="10"/>
      <c r="K252" s="110"/>
      <c r="L252" s="10"/>
      <c r="M252" s="10"/>
      <c r="N252" s="10"/>
      <c r="O252" s="10"/>
      <c r="P252" s="108"/>
      <c r="Q252" s="10"/>
      <c r="R252" s="10"/>
      <c r="S252" s="10"/>
      <c r="T252" s="10"/>
      <c r="U252" s="10"/>
      <c r="V252" s="10"/>
      <c r="W252" s="10"/>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09"/>
      <c r="G253" s="109"/>
      <c r="H253" s="10"/>
      <c r="I253" s="10"/>
      <c r="J253" s="10"/>
      <c r="K253" s="110"/>
      <c r="L253" s="10"/>
      <c r="M253" s="10"/>
      <c r="N253" s="10"/>
      <c r="O253" s="10"/>
      <c r="P253" s="108"/>
      <c r="Q253" s="10"/>
      <c r="R253" s="10"/>
      <c r="S253" s="10"/>
      <c r="T253" s="10"/>
      <c r="U253" s="10"/>
      <c r="V253" s="10"/>
      <c r="W253" s="10"/>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09"/>
      <c r="G254" s="109"/>
      <c r="H254" s="10"/>
      <c r="I254" s="10"/>
      <c r="J254" s="10"/>
      <c r="K254" s="110"/>
      <c r="L254" s="10"/>
      <c r="M254" s="10"/>
      <c r="N254" s="10"/>
      <c r="O254" s="10"/>
      <c r="P254" s="108"/>
      <c r="Q254" s="10"/>
      <c r="R254" s="10"/>
      <c r="S254" s="10"/>
      <c r="T254" s="10"/>
      <c r="U254" s="10"/>
      <c r="V254" s="10"/>
      <c r="W254" s="10"/>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09"/>
      <c r="G255" s="109"/>
      <c r="H255" s="10"/>
      <c r="I255" s="10"/>
      <c r="J255" s="10"/>
      <c r="K255" s="110"/>
      <c r="L255" s="10"/>
      <c r="M255" s="10"/>
      <c r="N255" s="10"/>
      <c r="O255" s="10"/>
      <c r="P255" s="108"/>
      <c r="Q255" s="10"/>
      <c r="R255" s="10"/>
      <c r="S255" s="10"/>
      <c r="T255" s="10"/>
      <c r="U255" s="10"/>
      <c r="V255" s="10"/>
      <c r="W255" s="10"/>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09"/>
      <c r="G256" s="109"/>
      <c r="H256" s="10"/>
      <c r="I256" s="10"/>
      <c r="J256" s="10"/>
      <c r="K256" s="110"/>
      <c r="L256" s="10"/>
      <c r="M256" s="10"/>
      <c r="N256" s="10"/>
      <c r="O256" s="10"/>
      <c r="P256" s="108"/>
      <c r="Q256" s="10"/>
      <c r="R256" s="10"/>
      <c r="S256" s="10"/>
      <c r="T256" s="10"/>
      <c r="U256" s="10"/>
      <c r="V256" s="10"/>
      <c r="W256" s="10"/>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09"/>
      <c r="G257" s="109"/>
      <c r="H257" s="10"/>
      <c r="I257" s="10"/>
      <c r="J257" s="10"/>
      <c r="K257" s="110"/>
      <c r="L257" s="10"/>
      <c r="M257" s="10"/>
      <c r="N257" s="10"/>
      <c r="O257" s="10"/>
      <c r="P257" s="108"/>
      <c r="Q257" s="10"/>
      <c r="R257" s="10"/>
      <c r="S257" s="10"/>
      <c r="T257" s="10"/>
      <c r="U257" s="10"/>
      <c r="V257" s="10"/>
      <c r="W257" s="10"/>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09"/>
      <c r="G258" s="109"/>
      <c r="H258" s="10"/>
      <c r="I258" s="10"/>
      <c r="J258" s="10"/>
      <c r="K258" s="110"/>
      <c r="L258" s="10"/>
      <c r="M258" s="10"/>
      <c r="N258" s="10"/>
      <c r="O258" s="10"/>
      <c r="P258" s="108"/>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09"/>
      <c r="G259" s="109"/>
      <c r="H259" s="10"/>
      <c r="I259" s="10"/>
      <c r="J259" s="10"/>
      <c r="K259" s="110"/>
      <c r="L259" s="10"/>
      <c r="M259" s="10"/>
      <c r="N259" s="10"/>
      <c r="O259" s="10"/>
      <c r="P259" s="108"/>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09"/>
      <c r="G260" s="109"/>
      <c r="H260" s="10"/>
      <c r="I260" s="10"/>
      <c r="J260" s="10"/>
      <c r="K260" s="110"/>
      <c r="L260" s="10"/>
      <c r="M260" s="10"/>
      <c r="N260" s="10"/>
      <c r="O260" s="10"/>
      <c r="P260" s="108"/>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09"/>
      <c r="G261" s="109"/>
      <c r="H261" s="10"/>
      <c r="I261" s="10"/>
      <c r="J261" s="10"/>
      <c r="K261" s="110"/>
      <c r="L261" s="10"/>
      <c r="M261" s="10"/>
      <c r="N261" s="10"/>
      <c r="O261" s="10"/>
      <c r="P261" s="108"/>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09"/>
      <c r="G262" s="109"/>
      <c r="H262" s="10"/>
      <c r="I262" s="10"/>
      <c r="J262" s="10"/>
      <c r="K262" s="110"/>
      <c r="L262" s="10"/>
      <c r="M262" s="10"/>
      <c r="N262" s="10"/>
      <c r="O262" s="10"/>
      <c r="P262" s="108"/>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09"/>
      <c r="G263" s="109"/>
      <c r="H263" s="10"/>
      <c r="I263" s="10"/>
      <c r="J263" s="10"/>
      <c r="K263" s="110"/>
      <c r="L263" s="10"/>
      <c r="M263" s="10"/>
      <c r="N263" s="10"/>
      <c r="O263" s="10"/>
      <c r="P263" s="108"/>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09"/>
      <c r="G264" s="109"/>
      <c r="H264" s="10"/>
      <c r="I264" s="10"/>
      <c r="J264" s="10"/>
      <c r="K264" s="110"/>
      <c r="L264" s="10"/>
      <c r="M264" s="10"/>
      <c r="N264" s="10"/>
      <c r="O264" s="10"/>
      <c r="P264" s="108"/>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09"/>
      <c r="G265" s="109"/>
      <c r="H265" s="10"/>
      <c r="I265" s="10"/>
      <c r="J265" s="10"/>
      <c r="K265" s="110"/>
      <c r="L265" s="10"/>
      <c r="M265" s="10"/>
      <c r="N265" s="10"/>
      <c r="O265" s="10"/>
      <c r="P265" s="108"/>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09"/>
      <c r="G266" s="109"/>
      <c r="H266" s="10"/>
      <c r="I266" s="10"/>
      <c r="J266" s="10"/>
      <c r="K266" s="110"/>
      <c r="L266" s="10"/>
      <c r="M266" s="10"/>
      <c r="N266" s="10"/>
      <c r="O266" s="10"/>
      <c r="P266" s="108"/>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09"/>
      <c r="G267" s="109"/>
      <c r="H267" s="10"/>
      <c r="I267" s="10"/>
      <c r="J267" s="10"/>
      <c r="K267" s="110"/>
      <c r="L267" s="10"/>
      <c r="M267" s="10"/>
      <c r="N267" s="10"/>
      <c r="O267" s="10"/>
      <c r="P267" s="108"/>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09"/>
      <c r="G268" s="109"/>
      <c r="H268" s="10"/>
      <c r="I268" s="10"/>
      <c r="J268" s="10"/>
      <c r="K268" s="110"/>
      <c r="L268" s="10"/>
      <c r="M268" s="10"/>
      <c r="N268" s="10"/>
      <c r="O268" s="10"/>
      <c r="P268" s="108"/>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09"/>
      <c r="G269" s="109"/>
      <c r="H269" s="10"/>
      <c r="I269" s="10"/>
      <c r="J269" s="10"/>
      <c r="K269" s="110"/>
      <c r="L269" s="10"/>
      <c r="M269" s="10"/>
      <c r="N269" s="10"/>
      <c r="O269" s="10"/>
      <c r="P269" s="108"/>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09"/>
      <c r="G270" s="109"/>
      <c r="H270" s="10"/>
      <c r="I270" s="10"/>
      <c r="J270" s="10"/>
      <c r="K270" s="110"/>
      <c r="L270" s="10"/>
      <c r="M270" s="10"/>
      <c r="N270" s="10"/>
      <c r="O270" s="10"/>
      <c r="P270" s="108"/>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09"/>
      <c r="G271" s="109"/>
      <c r="H271" s="10"/>
      <c r="I271" s="10"/>
      <c r="J271" s="10"/>
      <c r="K271" s="110"/>
      <c r="L271" s="10"/>
      <c r="M271" s="10"/>
      <c r="N271" s="10"/>
      <c r="O271" s="10"/>
      <c r="P271" s="108"/>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09"/>
      <c r="G272" s="109"/>
      <c r="H272" s="10"/>
      <c r="I272" s="10"/>
      <c r="J272" s="10"/>
      <c r="K272" s="110"/>
      <c r="L272" s="10"/>
      <c r="M272" s="10"/>
      <c r="N272" s="10"/>
      <c r="O272" s="10"/>
      <c r="P272" s="108"/>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09"/>
      <c r="G273" s="109"/>
      <c r="H273" s="10"/>
      <c r="I273" s="10"/>
      <c r="J273" s="10"/>
      <c r="K273" s="110"/>
      <c r="L273" s="10"/>
      <c r="M273" s="10"/>
      <c r="N273" s="10"/>
      <c r="O273" s="10"/>
      <c r="P273" s="108"/>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09"/>
      <c r="G274" s="109"/>
      <c r="H274" s="10"/>
      <c r="I274" s="10"/>
      <c r="J274" s="10"/>
      <c r="K274" s="110"/>
      <c r="L274" s="10"/>
      <c r="M274" s="10"/>
      <c r="N274" s="10"/>
      <c r="O274" s="10"/>
      <c r="P274" s="108"/>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09"/>
      <c r="G275" s="109"/>
      <c r="H275" s="10"/>
      <c r="I275" s="10"/>
      <c r="J275" s="10"/>
      <c r="K275" s="110"/>
      <c r="L275" s="10"/>
      <c r="M275" s="10"/>
      <c r="N275" s="10"/>
      <c r="O275" s="10"/>
      <c r="P275" s="108"/>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09"/>
      <c r="G276" s="109"/>
      <c r="H276" s="10"/>
      <c r="I276" s="10"/>
      <c r="J276" s="10"/>
      <c r="K276" s="110"/>
      <c r="L276" s="10"/>
      <c r="M276" s="10"/>
      <c r="N276" s="10"/>
      <c r="O276" s="10"/>
      <c r="P276" s="108"/>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09"/>
      <c r="G277" s="109"/>
      <c r="H277" s="10"/>
      <c r="I277" s="10"/>
      <c r="J277" s="10"/>
      <c r="K277" s="110"/>
      <c r="L277" s="10"/>
      <c r="M277" s="10"/>
      <c r="N277" s="10"/>
      <c r="O277" s="10"/>
      <c r="P277" s="108"/>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6"/>
      <c r="G278" s="6"/>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6"/>
      <c r="G279" s="6"/>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6"/>
      <c r="G280" s="6"/>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6"/>
      <c r="G281" s="6"/>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6"/>
      <c r="G282" s="6"/>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6"/>
      <c r="G283" s="6"/>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6"/>
      <c r="G284" s="6"/>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6"/>
      <c r="G285" s="6"/>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6"/>
      <c r="G286" s="6"/>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6"/>
      <c r="G287" s="6"/>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6"/>
      <c r="G288" s="6"/>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6"/>
      <c r="G289" s="6"/>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6"/>
      <c r="G290" s="6"/>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6"/>
      <c r="G291" s="6"/>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6"/>
      <c r="G292" s="6"/>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6"/>
      <c r="G293" s="6"/>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6"/>
      <c r="G294" s="6"/>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6"/>
      <c r="G295" s="6"/>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6"/>
      <c r="G296" s="6"/>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6"/>
      <c r="G297" s="6"/>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6"/>
      <c r="G298" s="6"/>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6"/>
      <c r="G299" s="6"/>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6"/>
      <c r="G300" s="6"/>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6"/>
      <c r="G301" s="6"/>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6"/>
      <c r="G302" s="6"/>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6"/>
      <c r="G303" s="6"/>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6"/>
      <c r="G304" s="6"/>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6"/>
      <c r="G305" s="6"/>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6"/>
      <c r="G306" s="6"/>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6"/>
      <c r="G307" s="6"/>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6"/>
      <c r="G308" s="6"/>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6"/>
      <c r="G309" s="6"/>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6"/>
      <c r="G310" s="6"/>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6"/>
      <c r="G311" s="6"/>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6"/>
      <c r="G312" s="6"/>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6"/>
      <c r="G313" s="6"/>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6"/>
      <c r="G314" s="6"/>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6"/>
      <c r="G315" s="6"/>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6"/>
      <c r="G316" s="6"/>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6"/>
      <c r="G317" s="6"/>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6"/>
      <c r="G318" s="6"/>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6"/>
      <c r="G319" s="6"/>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6"/>
      <c r="G320" s="6"/>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6"/>
      <c r="G321" s="6"/>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6"/>
      <c r="G322" s="6"/>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6"/>
      <c r="G323" s="6"/>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6"/>
      <c r="G324" s="6"/>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6"/>
      <c r="G325" s="6"/>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6"/>
      <c r="G326" s="6"/>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6"/>
      <c r="G327" s="6"/>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6"/>
      <c r="G328" s="6"/>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6"/>
      <c r="G329" s="6"/>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6"/>
      <c r="G330" s="6"/>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6"/>
      <c r="G331" s="6"/>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6"/>
      <c r="G332" s="6"/>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6"/>
      <c r="G333" s="6"/>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6"/>
      <c r="G334" s="6"/>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6"/>
      <c r="G335" s="6"/>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6"/>
      <c r="G336" s="6"/>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6"/>
      <c r="G337" s="6"/>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6"/>
      <c r="G338" s="6"/>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6"/>
      <c r="G339" s="6"/>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6"/>
      <c r="G340" s="6"/>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6"/>
      <c r="G341" s="6"/>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6"/>
      <c r="G342" s="6"/>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6"/>
      <c r="G343" s="6"/>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6"/>
      <c r="G344" s="6"/>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6"/>
      <c r="G345" s="6"/>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6"/>
      <c r="G346" s="6"/>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6"/>
      <c r="G347" s="6"/>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6"/>
      <c r="G348" s="6"/>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6"/>
      <c r="G349" s="6"/>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6"/>
      <c r="G350" s="6"/>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6"/>
      <c r="G351" s="6"/>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6"/>
      <c r="G352" s="6"/>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6"/>
      <c r="G353" s="6"/>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6"/>
      <c r="G354" s="6"/>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6"/>
      <c r="G355" s="6"/>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6"/>
      <c r="G356" s="6"/>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6"/>
      <c r="G357" s="6"/>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6"/>
      <c r="G358" s="6"/>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6"/>
      <c r="G359" s="6"/>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6"/>
      <c r="G360" s="6"/>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6"/>
      <c r="G361" s="6"/>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6"/>
      <c r="G362" s="6"/>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6"/>
      <c r="G363" s="6"/>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6"/>
      <c r="G364" s="6"/>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6"/>
      <c r="G365" s="6"/>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6"/>
      <c r="G366" s="6"/>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6"/>
      <c r="G367" s="6"/>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6"/>
      <c r="G368" s="6"/>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6"/>
      <c r="G369" s="6"/>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6"/>
      <c r="G370" s="6"/>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6"/>
      <c r="G371" s="6"/>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6"/>
      <c r="G372" s="6"/>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6"/>
      <c r="G373" s="6"/>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6"/>
      <c r="G374" s="6"/>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6"/>
      <c r="G375" s="6"/>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6"/>
      <c r="G376" s="6"/>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6"/>
      <c r="G377" s="6"/>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6"/>
      <c r="G378" s="6"/>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6"/>
      <c r="G379" s="6"/>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6"/>
      <c r="G380" s="6"/>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6"/>
      <c r="G381" s="6"/>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6"/>
      <c r="G382" s="6"/>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6"/>
      <c r="G383" s="6"/>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6"/>
      <c r="G384" s="6"/>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6"/>
      <c r="G385" s="6"/>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6"/>
      <c r="G386" s="6"/>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6"/>
      <c r="G387" s="6"/>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6"/>
      <c r="G388" s="6"/>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6"/>
      <c r="G389" s="6"/>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6"/>
      <c r="G390" s="6"/>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6"/>
      <c r="G391" s="6"/>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6"/>
      <c r="G392" s="6"/>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6"/>
      <c r="G393" s="6"/>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6"/>
      <c r="G394" s="6"/>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6"/>
      <c r="G395" s="6"/>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6"/>
      <c r="G396" s="6"/>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6"/>
      <c r="G397" s="6"/>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sheetData>
  <mergeCells count="29">
    <mergeCell ref="A1:V1"/>
    <mergeCell ref="A2:A4"/>
    <mergeCell ref="B2:B4"/>
    <mergeCell ref="C2:C4"/>
    <mergeCell ref="D2:D4"/>
    <mergeCell ref="E2:E4"/>
    <mergeCell ref="F2:K2"/>
    <mergeCell ref="L2:Q2"/>
    <mergeCell ref="R2:W2"/>
    <mergeCell ref="F3:F4"/>
    <mergeCell ref="W3:W4"/>
    <mergeCell ref="Q3:Q4"/>
    <mergeCell ref="R3:R4"/>
    <mergeCell ref="E168:F168"/>
    <mergeCell ref="S3:S4"/>
    <mergeCell ref="T3:T4"/>
    <mergeCell ref="U3:U4"/>
    <mergeCell ref="V3:V4"/>
    <mergeCell ref="A164:E164"/>
    <mergeCell ref="M3:M4"/>
    <mergeCell ref="N3:N4"/>
    <mergeCell ref="O3:O4"/>
    <mergeCell ref="P3:P4"/>
    <mergeCell ref="G3:G4"/>
    <mergeCell ref="H3:H4"/>
    <mergeCell ref="I3:I4"/>
    <mergeCell ref="J3:J4"/>
    <mergeCell ref="K3:K4"/>
    <mergeCell ref="L3:L4"/>
  </mergeCells>
  <pageMargins left="0.39370078740157483" right="0.19685039370078741" top="0.94488188976377963" bottom="0.70866141732283472" header="0" footer="0"/>
  <pageSetup paperSize="9" scale="45" fitToHeight="8" orientation="landscape" r:id="rId1"/>
  <headerFooter alignWithMargins="0"/>
  <rowBreaks count="4" manualBreakCount="4">
    <brk id="42" max="22" man="1"/>
    <brk id="72" max="22" man="1"/>
    <brk id="137" max="22" man="1"/>
    <brk id="160"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Петрина Вера</cp:lastModifiedBy>
  <cp:lastPrinted>2022-10-19T14:03:08Z</cp:lastPrinted>
  <dcterms:created xsi:type="dcterms:W3CDTF">2004-10-20T06:45:28Z</dcterms:created>
  <dcterms:modified xsi:type="dcterms:W3CDTF">2022-10-20T05:30:14Z</dcterms:modified>
</cp:coreProperties>
</file>