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На 01.10.21\На сайт\"/>
    </mc:Choice>
  </mc:AlternateContent>
  <bookViews>
    <workbookView xWindow="-12" yWindow="3528" windowWidth="6000" windowHeight="3048" tabRatio="551"/>
  </bookViews>
  <sheets>
    <sheet name="01.10.21" sheetId="21" r:id="rId1"/>
  </sheets>
  <definedNames>
    <definedName name="_xlnm._FilterDatabase" localSheetId="0" hidden="1">'01.10.21'!$C$1:$C$2155</definedName>
    <definedName name="_xlnm.Print_Titles" localSheetId="0">'01.10.21'!$2:$5</definedName>
    <definedName name="_xlnm.Print_Area" localSheetId="0">'01.10.21'!$A$1:$W$210</definedName>
  </definedNames>
  <calcPr calcId="162913"/>
</workbook>
</file>

<file path=xl/calcChain.xml><?xml version="1.0" encoding="utf-8"?>
<calcChain xmlns="http://schemas.openxmlformats.org/spreadsheetml/2006/main">
  <c r="S153" i="21" l="1"/>
  <c r="W93" i="21" l="1"/>
  <c r="Q87" i="21"/>
  <c r="Q88" i="21"/>
  <c r="Q14" i="21"/>
  <c r="Q15" i="21"/>
  <c r="Q8" i="21"/>
  <c r="Q12" i="21"/>
  <c r="Q13" i="21"/>
  <c r="Q16" i="21"/>
  <c r="Q19" i="21"/>
  <c r="Q20" i="21"/>
  <c r="I93" i="21"/>
  <c r="J93" i="21"/>
  <c r="K93" i="21"/>
  <c r="K87" i="21"/>
  <c r="K88" i="21"/>
  <c r="U153" i="21" l="1"/>
  <c r="V153" i="21" s="1"/>
  <c r="T153" i="21"/>
  <c r="R153" i="21"/>
  <c r="P153" i="21"/>
  <c r="Q147" i="21" l="1"/>
  <c r="Q149" i="21"/>
  <c r="U147" i="21"/>
  <c r="T147" i="21"/>
  <c r="V147" i="21" s="1"/>
  <c r="S147" i="21"/>
  <c r="R147" i="21"/>
  <c r="P147" i="21"/>
  <c r="J147" i="21"/>
  <c r="I147" i="21"/>
  <c r="M160" i="21"/>
  <c r="N160" i="21"/>
  <c r="O160" i="21"/>
  <c r="L160" i="21"/>
  <c r="G160" i="21"/>
  <c r="H160" i="21"/>
  <c r="F160" i="21"/>
  <c r="U149" i="21"/>
  <c r="T149" i="21"/>
  <c r="S149" i="21"/>
  <c r="R149" i="21"/>
  <c r="P149" i="21"/>
  <c r="J149" i="21"/>
  <c r="M184" i="21"/>
  <c r="N184" i="21"/>
  <c r="O184" i="21"/>
  <c r="M185" i="21"/>
  <c r="N185" i="21"/>
  <c r="O185" i="21"/>
  <c r="L185" i="21"/>
  <c r="L184" i="21"/>
  <c r="G184" i="21"/>
  <c r="H184" i="21"/>
  <c r="G185" i="21"/>
  <c r="H185" i="21"/>
  <c r="F185" i="21"/>
  <c r="F184" i="21"/>
  <c r="G183" i="21"/>
  <c r="H183" i="21"/>
  <c r="F183" i="21"/>
  <c r="O183" i="21"/>
  <c r="M183" i="21"/>
  <c r="N183" i="21"/>
  <c r="L183" i="21"/>
  <c r="U177" i="21"/>
  <c r="S177" i="21"/>
  <c r="O177" i="21"/>
  <c r="N177" i="21"/>
  <c r="M177" i="21"/>
  <c r="L177" i="21"/>
  <c r="G177" i="21"/>
  <c r="H177" i="21"/>
  <c r="F177" i="21"/>
  <c r="O182" i="21"/>
  <c r="N182" i="21"/>
  <c r="M182" i="21"/>
  <c r="L182" i="21"/>
  <c r="G182" i="21"/>
  <c r="H182" i="21"/>
  <c r="F182" i="21"/>
  <c r="O7" i="21"/>
  <c r="N7" i="21"/>
  <c r="M7" i="21"/>
  <c r="L7" i="21"/>
  <c r="G7" i="21"/>
  <c r="H7" i="21"/>
  <c r="F7" i="21"/>
  <c r="O181" i="21"/>
  <c r="N181" i="21"/>
  <c r="Q181" i="21" s="1"/>
  <c r="M181" i="21"/>
  <c r="L181" i="21"/>
  <c r="G181" i="21"/>
  <c r="H181" i="21"/>
  <c r="F181" i="21"/>
  <c r="K181" i="21"/>
  <c r="U105" i="21"/>
  <c r="U181" i="21" s="1"/>
  <c r="T105" i="21"/>
  <c r="S105" i="21"/>
  <c r="S181" i="21" s="1"/>
  <c r="R105" i="21"/>
  <c r="R181" i="21" s="1"/>
  <c r="P105" i="21"/>
  <c r="J105" i="21"/>
  <c r="U115" i="21"/>
  <c r="T115" i="21"/>
  <c r="V115" i="21" s="1"/>
  <c r="S115" i="21"/>
  <c r="R115" i="21"/>
  <c r="R177" i="21" s="1"/>
  <c r="P115" i="21"/>
  <c r="J115" i="21"/>
  <c r="O8" i="21"/>
  <c r="N8" i="21"/>
  <c r="M8" i="21"/>
  <c r="L8" i="21"/>
  <c r="G8" i="21"/>
  <c r="H8" i="21"/>
  <c r="F8" i="21"/>
  <c r="U20" i="21"/>
  <c r="U182" i="21" s="1"/>
  <c r="T20" i="21"/>
  <c r="T182" i="21" s="1"/>
  <c r="S20" i="21"/>
  <c r="S182" i="21" s="1"/>
  <c r="R20" i="21"/>
  <c r="R182" i="21" s="1"/>
  <c r="P20" i="21"/>
  <c r="K20" i="21"/>
  <c r="J20" i="21"/>
  <c r="U134" i="21"/>
  <c r="U183" i="21" s="1"/>
  <c r="T134" i="21"/>
  <c r="T183" i="21" s="1"/>
  <c r="S134" i="21"/>
  <c r="S183" i="21" s="1"/>
  <c r="R134" i="21"/>
  <c r="R183" i="21" s="1"/>
  <c r="P134" i="21"/>
  <c r="J134" i="21"/>
  <c r="W147" i="21" l="1"/>
  <c r="V149" i="21"/>
  <c r="T177" i="21"/>
  <c r="W149" i="21"/>
  <c r="V105" i="21"/>
  <c r="T181" i="21"/>
  <c r="W181" i="21" s="1"/>
  <c r="W105" i="21"/>
  <c r="V20" i="21"/>
  <c r="V134" i="21"/>
  <c r="W20" i="21"/>
  <c r="W134" i="21"/>
  <c r="Q76" i="21"/>
  <c r="H101" i="21"/>
  <c r="G101" i="21"/>
  <c r="F101" i="21"/>
  <c r="M101" i="21"/>
  <c r="N101" i="21"/>
  <c r="O101" i="21"/>
  <c r="L101" i="21"/>
  <c r="U108" i="21"/>
  <c r="T108" i="21"/>
  <c r="S108" i="21"/>
  <c r="R108" i="21"/>
  <c r="P108" i="21"/>
  <c r="J108" i="21"/>
  <c r="V181" i="21" l="1"/>
  <c r="V108" i="21"/>
  <c r="U27" i="21" l="1"/>
  <c r="U185" i="21" s="1"/>
  <c r="T27" i="21"/>
  <c r="T185" i="21" s="1"/>
  <c r="S27" i="21"/>
  <c r="S185" i="21" s="1"/>
  <c r="R27" i="21"/>
  <c r="R185" i="21" s="1"/>
  <c r="P27" i="21"/>
  <c r="J27" i="21"/>
  <c r="U26" i="21"/>
  <c r="U184" i="21" s="1"/>
  <c r="T26" i="21"/>
  <c r="T184" i="21" s="1"/>
  <c r="S26" i="21"/>
  <c r="S184" i="21" s="1"/>
  <c r="R26" i="21"/>
  <c r="R184" i="21" s="1"/>
  <c r="P26" i="21"/>
  <c r="J26" i="21"/>
  <c r="W27" i="21" l="1"/>
  <c r="V26" i="21"/>
  <c r="V27" i="21"/>
  <c r="W26" i="21"/>
  <c r="O137" i="21"/>
  <c r="N137" i="21"/>
  <c r="M137" i="21"/>
  <c r="L137" i="21"/>
  <c r="G137" i="21"/>
  <c r="H137" i="21"/>
  <c r="F137" i="21"/>
  <c r="U138" i="21"/>
  <c r="T138" i="21"/>
  <c r="S138" i="21"/>
  <c r="R138" i="21"/>
  <c r="P138" i="21"/>
  <c r="J138" i="21"/>
  <c r="U136" i="21"/>
  <c r="T136" i="21"/>
  <c r="S136" i="21"/>
  <c r="R136" i="21"/>
  <c r="P136" i="21"/>
  <c r="K136" i="21"/>
  <c r="J136" i="21"/>
  <c r="U133" i="21"/>
  <c r="T133" i="21"/>
  <c r="S133" i="21"/>
  <c r="R133" i="21"/>
  <c r="P133" i="21"/>
  <c r="K133" i="21"/>
  <c r="J133" i="21"/>
  <c r="J120" i="21"/>
  <c r="K120" i="21"/>
  <c r="P120" i="21"/>
  <c r="Q120" i="21"/>
  <c r="R120" i="21"/>
  <c r="S120" i="21"/>
  <c r="T120" i="21"/>
  <c r="U120" i="21"/>
  <c r="O86" i="21"/>
  <c r="N86" i="21"/>
  <c r="M86" i="21"/>
  <c r="L86" i="21"/>
  <c r="G86" i="21"/>
  <c r="H86" i="21"/>
  <c r="F86" i="21"/>
  <c r="U100" i="21"/>
  <c r="T100" i="21"/>
  <c r="V100" i="21" s="1"/>
  <c r="S100" i="21"/>
  <c r="R100" i="21"/>
  <c r="P100" i="21"/>
  <c r="J100" i="21"/>
  <c r="U19" i="21"/>
  <c r="T19" i="21"/>
  <c r="S19" i="21"/>
  <c r="R19" i="21"/>
  <c r="P19" i="21"/>
  <c r="K19" i="21"/>
  <c r="J19" i="21"/>
  <c r="V133" i="21" l="1"/>
  <c r="V138" i="21"/>
  <c r="V136" i="21"/>
  <c r="W138" i="21"/>
  <c r="W136" i="21"/>
  <c r="W133" i="21"/>
  <c r="V120" i="21"/>
  <c r="W120" i="21"/>
  <c r="V19" i="21"/>
  <c r="W100" i="21"/>
  <c r="W19" i="21"/>
  <c r="Q57" i="21" l="1"/>
  <c r="Q56" i="21"/>
  <c r="K92" i="21"/>
  <c r="K146" i="21" l="1"/>
  <c r="U146" i="21"/>
  <c r="T146" i="21"/>
  <c r="V146" i="21" s="1"/>
  <c r="S146" i="21"/>
  <c r="R146" i="21"/>
  <c r="P146" i="21"/>
  <c r="J146" i="21"/>
  <c r="W146" i="21" l="1"/>
  <c r="M77" i="21"/>
  <c r="M72" i="21"/>
  <c r="M60" i="21"/>
  <c r="M30" i="21"/>
  <c r="K137" i="21"/>
  <c r="M29" i="21" l="1"/>
  <c r="P137" i="21"/>
  <c r="M152" i="21"/>
  <c r="Q137" i="21"/>
  <c r="J137" i="21"/>
  <c r="K101" i="21"/>
  <c r="Q101" i="21" l="1"/>
  <c r="P101" i="21"/>
  <c r="J101" i="21"/>
  <c r="U93" i="21"/>
  <c r="V93" i="21" s="1"/>
  <c r="R93" i="21"/>
  <c r="S93" i="21"/>
  <c r="T93" i="21"/>
  <c r="Q31" i="21" l="1"/>
  <c r="Q32" i="21"/>
  <c r="Q33" i="21"/>
  <c r="Q34" i="21"/>
  <c r="Q35" i="21"/>
  <c r="Q36" i="21"/>
  <c r="Q37" i="21"/>
  <c r="Q38" i="21"/>
  <c r="Q39" i="21"/>
  <c r="Q40" i="21"/>
  <c r="Q46" i="21"/>
  <c r="Q47" i="21"/>
  <c r="Q48" i="21"/>
  <c r="Q49" i="21"/>
  <c r="Q52" i="21"/>
  <c r="Q59" i="21"/>
  <c r="Q61" i="21"/>
  <c r="Q62" i="21"/>
  <c r="Q67" i="21"/>
  <c r="Q69" i="21"/>
  <c r="Q70" i="21"/>
  <c r="Q73" i="21"/>
  <c r="Q74" i="21"/>
  <c r="Q75" i="21"/>
  <c r="Q80" i="21"/>
  <c r="Q81" i="21"/>
  <c r="Q83" i="21"/>
  <c r="Q84" i="21"/>
  <c r="Q89" i="21"/>
  <c r="Q90" i="21"/>
  <c r="Q91" i="21"/>
  <c r="Q92" i="21"/>
  <c r="Q95" i="21"/>
  <c r="Q96" i="21"/>
  <c r="Q97" i="21"/>
  <c r="Q98" i="21"/>
  <c r="Q99" i="21"/>
  <c r="Q103" i="21"/>
  <c r="Q104" i="21"/>
  <c r="Q106" i="21"/>
  <c r="Q107" i="21"/>
  <c r="Q109" i="21"/>
  <c r="Q110" i="21"/>
  <c r="Q111" i="21"/>
  <c r="Q112" i="21"/>
  <c r="Q113" i="21"/>
  <c r="Q114" i="21"/>
  <c r="Q116" i="21"/>
  <c r="Q117" i="21"/>
  <c r="Q118" i="21"/>
  <c r="Q119" i="21"/>
  <c r="K144" i="21" l="1"/>
  <c r="K160" i="21" s="1"/>
  <c r="K143" i="21"/>
  <c r="O186" i="21" l="1"/>
  <c r="N186" i="21"/>
  <c r="M186" i="21"/>
  <c r="L186" i="21"/>
  <c r="G186" i="21"/>
  <c r="H186" i="21"/>
  <c r="F186" i="21"/>
  <c r="O167" i="21"/>
  <c r="N167" i="21"/>
  <c r="M167" i="21"/>
  <c r="L167" i="21"/>
  <c r="G167" i="21"/>
  <c r="H167" i="21"/>
  <c r="F167" i="21"/>
  <c r="U117" i="21" l="1"/>
  <c r="T117" i="21"/>
  <c r="S117" i="21"/>
  <c r="R117" i="21"/>
  <c r="P117" i="21"/>
  <c r="J117" i="21"/>
  <c r="U118" i="21"/>
  <c r="T118" i="21"/>
  <c r="S118" i="21"/>
  <c r="S186" i="21" s="1"/>
  <c r="R118" i="21"/>
  <c r="R186" i="21" s="1"/>
  <c r="P118" i="21"/>
  <c r="J118" i="21"/>
  <c r="U186" i="21" l="1"/>
  <c r="V118" i="21"/>
  <c r="T186" i="21"/>
  <c r="V117" i="21"/>
  <c r="Q7" i="21"/>
  <c r="W117" i="21"/>
  <c r="W118" i="21"/>
  <c r="O30" i="21"/>
  <c r="N30" i="21"/>
  <c r="L30" i="21"/>
  <c r="G30" i="21"/>
  <c r="H30" i="21"/>
  <c r="F30" i="21"/>
  <c r="U57" i="21"/>
  <c r="U167" i="21" s="1"/>
  <c r="T57" i="21"/>
  <c r="T167" i="21" s="1"/>
  <c r="S57" i="21"/>
  <c r="S167" i="21" s="1"/>
  <c r="R57" i="21"/>
  <c r="R167" i="21" s="1"/>
  <c r="P57" i="21"/>
  <c r="K57" i="21"/>
  <c r="J57" i="21"/>
  <c r="U56" i="21"/>
  <c r="T56" i="21"/>
  <c r="S56" i="21"/>
  <c r="R56" i="21"/>
  <c r="P56" i="21"/>
  <c r="K56" i="21"/>
  <c r="J56" i="21"/>
  <c r="Q30" i="21" l="1"/>
  <c r="V57" i="21"/>
  <c r="V56" i="21"/>
  <c r="W56" i="21"/>
  <c r="W57" i="21"/>
  <c r="O174" i="21" l="1"/>
  <c r="N174" i="21"/>
  <c r="M174" i="21"/>
  <c r="L174" i="21"/>
  <c r="G174" i="21"/>
  <c r="H174" i="21"/>
  <c r="F174" i="21"/>
  <c r="O166" i="21"/>
  <c r="O210" i="21" s="1"/>
  <c r="N166" i="21"/>
  <c r="N210" i="21" s="1"/>
  <c r="M166" i="21"/>
  <c r="M210" i="21" s="1"/>
  <c r="L166" i="21"/>
  <c r="L210" i="21" s="1"/>
  <c r="G166" i="21"/>
  <c r="H166" i="21"/>
  <c r="H210" i="21" s="1"/>
  <c r="F166" i="21"/>
  <c r="O163" i="21"/>
  <c r="N163" i="21"/>
  <c r="N209" i="21" s="1"/>
  <c r="M163" i="21"/>
  <c r="M209" i="21" s="1"/>
  <c r="L163" i="21"/>
  <c r="L209" i="21" s="1"/>
  <c r="G163" i="21"/>
  <c r="G209" i="21" s="1"/>
  <c r="H163" i="21"/>
  <c r="H209" i="21" s="1"/>
  <c r="F163" i="21"/>
  <c r="F209" i="21" s="1"/>
  <c r="O178" i="21"/>
  <c r="N178" i="21"/>
  <c r="M178" i="21"/>
  <c r="L178" i="21"/>
  <c r="G178" i="21"/>
  <c r="H178" i="21"/>
  <c r="F178" i="21"/>
  <c r="U53" i="21"/>
  <c r="U178" i="21" s="1"/>
  <c r="T53" i="21"/>
  <c r="V53" i="21" s="1"/>
  <c r="S53" i="21"/>
  <c r="S178" i="21" s="1"/>
  <c r="R53" i="21"/>
  <c r="R178" i="21" s="1"/>
  <c r="P53" i="21"/>
  <c r="K53" i="21"/>
  <c r="J53" i="21"/>
  <c r="U44" i="21"/>
  <c r="T44" i="21"/>
  <c r="S44" i="21"/>
  <c r="R44" i="21"/>
  <c r="P44" i="21"/>
  <c r="K44" i="21"/>
  <c r="J44" i="21"/>
  <c r="U45" i="21"/>
  <c r="U163" i="21" s="1"/>
  <c r="U209" i="21" s="1"/>
  <c r="T45" i="21"/>
  <c r="V45" i="21" s="1"/>
  <c r="S45" i="21"/>
  <c r="S163" i="21" s="1"/>
  <c r="S209" i="21" s="1"/>
  <c r="R45" i="21"/>
  <c r="R163" i="21" s="1"/>
  <c r="R209" i="21" s="1"/>
  <c r="P45" i="21"/>
  <c r="K45" i="21"/>
  <c r="J45" i="21"/>
  <c r="U59" i="21"/>
  <c r="U166" i="21" s="1"/>
  <c r="U210" i="21" s="1"/>
  <c r="T59" i="21"/>
  <c r="T166" i="21" s="1"/>
  <c r="S59" i="21"/>
  <c r="R59" i="21"/>
  <c r="R166" i="21" s="1"/>
  <c r="P59" i="21"/>
  <c r="K59" i="21"/>
  <c r="J59" i="21"/>
  <c r="F210" i="21" l="1"/>
  <c r="R210" i="21"/>
  <c r="S210" i="21"/>
  <c r="G210" i="21"/>
  <c r="T210" i="21"/>
  <c r="S166" i="21"/>
  <c r="K163" i="21"/>
  <c r="T178" i="21"/>
  <c r="T163" i="21"/>
  <c r="Q163" i="21"/>
  <c r="W163" i="21"/>
  <c r="V59" i="21"/>
  <c r="V44" i="21"/>
  <c r="W53" i="21"/>
  <c r="W45" i="21"/>
  <c r="W44" i="21"/>
  <c r="W59" i="21"/>
  <c r="V163" i="21" l="1"/>
  <c r="T209" i="21"/>
  <c r="K16" i="21"/>
  <c r="K17" i="21"/>
  <c r="Q151" i="21"/>
  <c r="Q150" i="21"/>
  <c r="Q139" i="21"/>
  <c r="U107" i="21"/>
  <c r="W107" i="21" s="1"/>
  <c r="T107" i="21"/>
  <c r="S107" i="21"/>
  <c r="R107" i="21"/>
  <c r="P107" i="21"/>
  <c r="J107" i="21"/>
  <c r="V107" i="21" l="1"/>
  <c r="J9" i="21"/>
  <c r="J10" i="21"/>
  <c r="J11" i="21"/>
  <c r="J12" i="21"/>
  <c r="J13" i="21"/>
  <c r="J14" i="21"/>
  <c r="J15" i="21"/>
  <c r="J16" i="21"/>
  <c r="J17" i="21"/>
  <c r="J18" i="21"/>
  <c r="J21" i="21"/>
  <c r="J22" i="21"/>
  <c r="J23" i="21"/>
  <c r="J24" i="21"/>
  <c r="J25" i="21"/>
  <c r="J28" i="21"/>
  <c r="J31" i="21"/>
  <c r="J32" i="21"/>
  <c r="J33" i="21"/>
  <c r="J34" i="21"/>
  <c r="J35" i="21"/>
  <c r="J36" i="21"/>
  <c r="J37" i="21"/>
  <c r="J38" i="21"/>
  <c r="J39" i="21"/>
  <c r="J40" i="21"/>
  <c r="J41" i="21"/>
  <c r="H77" i="21" l="1"/>
  <c r="Q86" i="21" l="1"/>
  <c r="Q145" i="21"/>
  <c r="Q143" i="21"/>
  <c r="Q122" i="21"/>
  <c r="Q123" i="21"/>
  <c r="Q124" i="21"/>
  <c r="Q125" i="21"/>
  <c r="Q126" i="21"/>
  <c r="Q127" i="21"/>
  <c r="Q129" i="21"/>
  <c r="K135" i="21" l="1"/>
  <c r="K119" i="21"/>
  <c r="K9" i="21"/>
  <c r="K10" i="21"/>
  <c r="K11" i="21"/>
  <c r="K12" i="21"/>
  <c r="K13" i="21"/>
  <c r="K14" i="21"/>
  <c r="K15" i="21"/>
  <c r="K18" i="21"/>
  <c r="K21" i="21"/>
  <c r="K22" i="21"/>
  <c r="K23" i="21"/>
  <c r="K24" i="21"/>
  <c r="K25" i="21"/>
  <c r="K28" i="21"/>
  <c r="K31" i="21"/>
  <c r="K32" i="21"/>
  <c r="K33" i="21"/>
  <c r="K34" i="21"/>
  <c r="K35" i="21"/>
  <c r="K36" i="21"/>
  <c r="K38" i="21"/>
  <c r="K39" i="21"/>
  <c r="K40" i="21"/>
  <c r="K41" i="21"/>
  <c r="K42" i="21"/>
  <c r="K43" i="21"/>
  <c r="K46" i="21"/>
  <c r="K47" i="21"/>
  <c r="K48" i="21"/>
  <c r="K49" i="21"/>
  <c r="K50" i="21"/>
  <c r="K51" i="21"/>
  <c r="K52" i="21"/>
  <c r="K54" i="21"/>
  <c r="K55" i="21"/>
  <c r="K58" i="21"/>
  <c r="K61" i="21"/>
  <c r="K62" i="21"/>
  <c r="K63" i="21"/>
  <c r="K65" i="21"/>
  <c r="K66" i="21"/>
  <c r="K67" i="21"/>
  <c r="K68" i="21"/>
  <c r="K69" i="21"/>
  <c r="K70" i="21"/>
  <c r="K71" i="21"/>
  <c r="K73" i="21"/>
  <c r="K74" i="21"/>
  <c r="K75" i="21"/>
  <c r="K76" i="21"/>
  <c r="K78" i="21"/>
  <c r="K79" i="21"/>
  <c r="K80" i="21"/>
  <c r="K82" i="21"/>
  <c r="K83" i="21"/>
  <c r="K84" i="21"/>
  <c r="K85" i="21"/>
  <c r="K89" i="21"/>
  <c r="K94" i="21"/>
  <c r="K95" i="21"/>
  <c r="K96" i="21"/>
  <c r="K111" i="21"/>
  <c r="K112" i="21"/>
  <c r="P9" i="21" l="1"/>
  <c r="P10" i="21"/>
  <c r="P11" i="21"/>
  <c r="P14" i="21"/>
  <c r="P15" i="21"/>
  <c r="P16" i="21"/>
  <c r="P17" i="21"/>
  <c r="P18" i="21"/>
  <c r="P21" i="21"/>
  <c r="P22" i="21"/>
  <c r="P23" i="21"/>
  <c r="P24" i="21"/>
  <c r="P25" i="21"/>
  <c r="P28" i="21"/>
  <c r="P31" i="21"/>
  <c r="P32" i="21"/>
  <c r="P34" i="21"/>
  <c r="P35" i="21"/>
  <c r="P36" i="21"/>
  <c r="P37" i="21"/>
  <c r="P38" i="21"/>
  <c r="P39" i="21"/>
  <c r="P40" i="21"/>
  <c r="P41" i="21"/>
  <c r="P42" i="21"/>
  <c r="P43" i="21"/>
  <c r="P46" i="21"/>
  <c r="P47" i="21"/>
  <c r="P48" i="21"/>
  <c r="P49" i="21"/>
  <c r="P50" i="21"/>
  <c r="P51" i="21"/>
  <c r="P52" i="21"/>
  <c r="P54" i="21"/>
  <c r="P55" i="21"/>
  <c r="P58" i="21"/>
  <c r="P61" i="21"/>
  <c r="P62" i="21"/>
  <c r="P63" i="21"/>
  <c r="P64" i="21"/>
  <c r="P65" i="21"/>
  <c r="P66" i="21"/>
  <c r="P67" i="21"/>
  <c r="P68" i="21"/>
  <c r="P69" i="21"/>
  <c r="P70" i="21"/>
  <c r="P71" i="21"/>
  <c r="P73" i="21"/>
  <c r="P74" i="21"/>
  <c r="P75" i="21"/>
  <c r="P76" i="21"/>
  <c r="P78" i="21"/>
  <c r="P79" i="21"/>
  <c r="P80" i="21"/>
  <c r="P81" i="21"/>
  <c r="P82" i="21"/>
  <c r="P83" i="21"/>
  <c r="P84" i="21"/>
  <c r="P85" i="21"/>
  <c r="P87" i="21"/>
  <c r="P88" i="21"/>
  <c r="P89" i="21"/>
  <c r="P90" i="21"/>
  <c r="P91" i="21"/>
  <c r="P92" i="21"/>
  <c r="P94" i="21"/>
  <c r="P95" i="21"/>
  <c r="P96" i="21"/>
  <c r="P97" i="21"/>
  <c r="P98" i="21"/>
  <c r="P99" i="21"/>
  <c r="P102" i="21"/>
  <c r="P103" i="21"/>
  <c r="P104" i="21"/>
  <c r="P106" i="21"/>
  <c r="P109" i="21"/>
  <c r="P110" i="21"/>
  <c r="P111" i="21"/>
  <c r="P112" i="21"/>
  <c r="P113" i="21"/>
  <c r="P114" i="21"/>
  <c r="P116" i="21"/>
  <c r="P119" i="21"/>
  <c r="P122" i="21"/>
  <c r="P123" i="21"/>
  <c r="P124" i="21"/>
  <c r="P125" i="21"/>
  <c r="P126" i="21"/>
  <c r="P127" i="21"/>
  <c r="P128" i="21"/>
  <c r="P129" i="21"/>
  <c r="P130" i="21"/>
  <c r="P131" i="21"/>
  <c r="P132" i="21"/>
  <c r="P135" i="21"/>
  <c r="P139" i="21"/>
  <c r="P140" i="21"/>
  <c r="P141" i="21"/>
  <c r="P142" i="21"/>
  <c r="P143" i="21"/>
  <c r="P144" i="21"/>
  <c r="P145" i="21"/>
  <c r="P150" i="21"/>
  <c r="P151" i="21"/>
  <c r="P160" i="21" l="1"/>
  <c r="R10" i="2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18" i="21"/>
  <c r="S18" i="21"/>
  <c r="T18" i="21"/>
  <c r="U18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5" i="21"/>
  <c r="S25" i="21"/>
  <c r="T25" i="21"/>
  <c r="U25" i="21"/>
  <c r="R28" i="21"/>
  <c r="S28" i="21"/>
  <c r="T28" i="21"/>
  <c r="U28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0" i="21"/>
  <c r="S40" i="21"/>
  <c r="T40" i="21"/>
  <c r="U40" i="21"/>
  <c r="R41" i="21"/>
  <c r="S41" i="21"/>
  <c r="T41" i="21"/>
  <c r="U41" i="21"/>
  <c r="R42" i="21"/>
  <c r="S42" i="21"/>
  <c r="T42" i="21"/>
  <c r="U42" i="21"/>
  <c r="R43" i="21"/>
  <c r="S43" i="21"/>
  <c r="T43" i="21"/>
  <c r="U43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49" i="21"/>
  <c r="S49" i="21"/>
  <c r="T49" i="21"/>
  <c r="U49" i="21"/>
  <c r="R50" i="21"/>
  <c r="S50" i="21"/>
  <c r="T50" i="21"/>
  <c r="U50" i="21"/>
  <c r="R51" i="21"/>
  <c r="S51" i="21"/>
  <c r="T51" i="21"/>
  <c r="U51" i="21"/>
  <c r="R52" i="21"/>
  <c r="S52" i="21"/>
  <c r="T52" i="21"/>
  <c r="U52" i="21"/>
  <c r="R54" i="21"/>
  <c r="S54" i="21"/>
  <c r="S164" i="21" s="1"/>
  <c r="T54" i="21"/>
  <c r="T164" i="21" s="1"/>
  <c r="U54" i="21"/>
  <c r="U164" i="21" s="1"/>
  <c r="R55" i="21"/>
  <c r="S55" i="21"/>
  <c r="T55" i="21"/>
  <c r="U55" i="21"/>
  <c r="R58" i="21"/>
  <c r="R165" i="21" s="1"/>
  <c r="S58" i="21"/>
  <c r="S165" i="21" s="1"/>
  <c r="T58" i="21"/>
  <c r="U58" i="21"/>
  <c r="U165" i="21" s="1"/>
  <c r="R61" i="21"/>
  <c r="S61" i="21"/>
  <c r="T61" i="21"/>
  <c r="U61" i="21"/>
  <c r="R62" i="21"/>
  <c r="S62" i="21"/>
  <c r="T62" i="21"/>
  <c r="U62" i="21"/>
  <c r="R63" i="21"/>
  <c r="S63" i="21"/>
  <c r="T63" i="21"/>
  <c r="U63" i="21"/>
  <c r="R64" i="21"/>
  <c r="S64" i="21"/>
  <c r="T64" i="21"/>
  <c r="U64" i="21"/>
  <c r="R65" i="21"/>
  <c r="S65" i="21"/>
  <c r="T65" i="21"/>
  <c r="U65" i="21"/>
  <c r="R66" i="21"/>
  <c r="S66" i="21"/>
  <c r="S170" i="21" s="1"/>
  <c r="T66" i="21"/>
  <c r="T170" i="21" s="1"/>
  <c r="U66" i="21"/>
  <c r="U170" i="21" s="1"/>
  <c r="R67" i="21"/>
  <c r="S67" i="21"/>
  <c r="T67" i="21"/>
  <c r="U67" i="21"/>
  <c r="R68" i="21"/>
  <c r="S68" i="21"/>
  <c r="T68" i="21"/>
  <c r="U68" i="21"/>
  <c r="R69" i="21"/>
  <c r="S69" i="21"/>
  <c r="T69" i="21"/>
  <c r="U69" i="21"/>
  <c r="R70" i="21"/>
  <c r="S70" i="21"/>
  <c r="T70" i="21"/>
  <c r="U70" i="21"/>
  <c r="R71" i="21"/>
  <c r="S71" i="21"/>
  <c r="T71" i="21"/>
  <c r="U71" i="21"/>
  <c r="R73" i="21"/>
  <c r="S73" i="21"/>
  <c r="T73" i="21"/>
  <c r="U73" i="21"/>
  <c r="R74" i="21"/>
  <c r="S74" i="21"/>
  <c r="T74" i="21"/>
  <c r="U74" i="21"/>
  <c r="R75" i="21"/>
  <c r="S75" i="21"/>
  <c r="T75" i="21"/>
  <c r="U75" i="21"/>
  <c r="R76" i="21"/>
  <c r="S76" i="21"/>
  <c r="T76" i="21"/>
  <c r="U76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2" i="21"/>
  <c r="S82" i="21"/>
  <c r="T82" i="21"/>
  <c r="U82" i="21"/>
  <c r="R83" i="21"/>
  <c r="S83" i="21"/>
  <c r="T83" i="21"/>
  <c r="U83" i="21"/>
  <c r="R84" i="21"/>
  <c r="S84" i="21"/>
  <c r="T84" i="21"/>
  <c r="U84" i="21"/>
  <c r="R85" i="21"/>
  <c r="S85" i="21"/>
  <c r="T85" i="21"/>
  <c r="U85" i="21"/>
  <c r="R87" i="21"/>
  <c r="S87" i="21"/>
  <c r="T87" i="21"/>
  <c r="U87" i="21"/>
  <c r="R88" i="21"/>
  <c r="S88" i="21"/>
  <c r="T88" i="21"/>
  <c r="U88" i="21"/>
  <c r="R89" i="21"/>
  <c r="S89" i="21"/>
  <c r="T89" i="21"/>
  <c r="U89" i="21"/>
  <c r="R90" i="21"/>
  <c r="S90" i="21"/>
  <c r="T90" i="21"/>
  <c r="U90" i="21"/>
  <c r="R91" i="21"/>
  <c r="S91" i="21"/>
  <c r="T91" i="21"/>
  <c r="U91" i="21"/>
  <c r="R92" i="21"/>
  <c r="S92" i="21"/>
  <c r="T92" i="21"/>
  <c r="U92" i="21"/>
  <c r="R94" i="21"/>
  <c r="S94" i="21"/>
  <c r="T94" i="21"/>
  <c r="U94" i="21"/>
  <c r="R95" i="21"/>
  <c r="S95" i="21"/>
  <c r="T95" i="21"/>
  <c r="U95" i="21"/>
  <c r="R96" i="21"/>
  <c r="S96" i="21"/>
  <c r="T96" i="21"/>
  <c r="U96" i="21"/>
  <c r="R97" i="21"/>
  <c r="S97" i="21"/>
  <c r="T97" i="21"/>
  <c r="U97" i="21"/>
  <c r="R98" i="21"/>
  <c r="S98" i="21"/>
  <c r="T98" i="21"/>
  <c r="U98" i="21"/>
  <c r="R99" i="21"/>
  <c r="S99" i="21"/>
  <c r="T99" i="21"/>
  <c r="U99" i="21"/>
  <c r="R102" i="21"/>
  <c r="S102" i="21"/>
  <c r="T102" i="21"/>
  <c r="U102" i="21"/>
  <c r="R103" i="21"/>
  <c r="S103" i="21"/>
  <c r="T103" i="21"/>
  <c r="U103" i="21"/>
  <c r="R104" i="21"/>
  <c r="S104" i="21"/>
  <c r="T104" i="21"/>
  <c r="U104" i="21"/>
  <c r="R106" i="21"/>
  <c r="S106" i="21"/>
  <c r="T106" i="21"/>
  <c r="U106" i="21"/>
  <c r="R109" i="21"/>
  <c r="S109" i="21"/>
  <c r="T109" i="21"/>
  <c r="U109" i="21"/>
  <c r="R110" i="21"/>
  <c r="S110" i="21"/>
  <c r="T110" i="21"/>
  <c r="U110" i="21"/>
  <c r="R111" i="21"/>
  <c r="S111" i="21"/>
  <c r="T111" i="21"/>
  <c r="U111" i="21"/>
  <c r="R112" i="21"/>
  <c r="S112" i="21"/>
  <c r="T112" i="21"/>
  <c r="U112" i="21"/>
  <c r="R113" i="21"/>
  <c r="S113" i="21"/>
  <c r="T113" i="21"/>
  <c r="U113" i="21"/>
  <c r="R114" i="21"/>
  <c r="S114" i="21"/>
  <c r="T114" i="21"/>
  <c r="U114" i="21"/>
  <c r="R116" i="21"/>
  <c r="S116" i="21"/>
  <c r="T116" i="21"/>
  <c r="U116" i="21"/>
  <c r="R119" i="21"/>
  <c r="S119" i="21"/>
  <c r="T119" i="21"/>
  <c r="U119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1" i="21"/>
  <c r="S131" i="21"/>
  <c r="T131" i="21"/>
  <c r="U131" i="21"/>
  <c r="R132" i="21"/>
  <c r="S132" i="21"/>
  <c r="T132" i="21"/>
  <c r="U132" i="21"/>
  <c r="R135" i="21"/>
  <c r="S135" i="21"/>
  <c r="T135" i="21"/>
  <c r="U135" i="21"/>
  <c r="R139" i="21"/>
  <c r="S139" i="21"/>
  <c r="T139" i="21"/>
  <c r="U139" i="21"/>
  <c r="R140" i="21"/>
  <c r="S140" i="21"/>
  <c r="T140" i="21"/>
  <c r="U140" i="21"/>
  <c r="R141" i="21"/>
  <c r="S141" i="21"/>
  <c r="T141" i="21"/>
  <c r="U141" i="21"/>
  <c r="R142" i="21"/>
  <c r="S142" i="21"/>
  <c r="T142" i="21"/>
  <c r="U142" i="21"/>
  <c r="R143" i="21"/>
  <c r="S143" i="21"/>
  <c r="T143" i="21"/>
  <c r="U143" i="21"/>
  <c r="R144" i="21"/>
  <c r="S144" i="21"/>
  <c r="T144" i="21"/>
  <c r="U144" i="21"/>
  <c r="R145" i="21"/>
  <c r="S145" i="21"/>
  <c r="T145" i="21"/>
  <c r="U145" i="21"/>
  <c r="R150" i="21"/>
  <c r="S150" i="21"/>
  <c r="T150" i="21"/>
  <c r="U150" i="21"/>
  <c r="R151" i="21"/>
  <c r="S151" i="21"/>
  <c r="T151" i="21"/>
  <c r="U151" i="21"/>
  <c r="R170" i="21"/>
  <c r="O170" i="21"/>
  <c r="N170" i="21"/>
  <c r="M170" i="21"/>
  <c r="L170" i="21"/>
  <c r="G170" i="21"/>
  <c r="H170" i="21"/>
  <c r="F170" i="21"/>
  <c r="T165" i="21"/>
  <c r="O165" i="21"/>
  <c r="N165" i="21"/>
  <c r="M165" i="21"/>
  <c r="L165" i="21"/>
  <c r="G165" i="21"/>
  <c r="H165" i="21"/>
  <c r="F165" i="21"/>
  <c r="R164" i="21"/>
  <c r="O164" i="21"/>
  <c r="N164" i="21"/>
  <c r="M164" i="21"/>
  <c r="L164" i="21"/>
  <c r="G164" i="21"/>
  <c r="H164" i="21"/>
  <c r="F164" i="21"/>
  <c r="K140" i="21"/>
  <c r="J116" i="21"/>
  <c r="J92" i="21"/>
  <c r="O77" i="21"/>
  <c r="N77" i="21"/>
  <c r="L77" i="21"/>
  <c r="G77" i="21"/>
  <c r="F77" i="21"/>
  <c r="J81" i="21"/>
  <c r="T160" i="21" l="1"/>
  <c r="R160" i="21"/>
  <c r="U160" i="21"/>
  <c r="S160" i="21"/>
  <c r="T7" i="21"/>
  <c r="R7" i="21"/>
  <c r="U7" i="21"/>
  <c r="S7" i="21"/>
  <c r="T174" i="21"/>
  <c r="R174" i="21"/>
  <c r="U174" i="21"/>
  <c r="S174" i="21"/>
  <c r="R101" i="21"/>
  <c r="T101" i="21"/>
  <c r="U101" i="21"/>
  <c r="S101" i="21"/>
  <c r="R137" i="21"/>
  <c r="U137" i="21"/>
  <c r="S137" i="21"/>
  <c r="T137" i="21"/>
  <c r="T86" i="21"/>
  <c r="R86" i="21"/>
  <c r="U86" i="21"/>
  <c r="S86" i="21"/>
  <c r="Q77" i="21"/>
  <c r="W144" i="21"/>
  <c r="W110" i="21"/>
  <c r="W109" i="21"/>
  <c r="W96" i="21"/>
  <c r="W92" i="21"/>
  <c r="W91" i="21"/>
  <c r="W90" i="21"/>
  <c r="W89" i="21"/>
  <c r="W17" i="21"/>
  <c r="W16" i="21"/>
  <c r="W137" i="21"/>
  <c r="S77" i="21"/>
  <c r="U77" i="21"/>
  <c r="U72" i="21"/>
  <c r="S72" i="21"/>
  <c r="U60" i="21"/>
  <c r="S60" i="21"/>
  <c r="U30" i="21"/>
  <c r="S30" i="21"/>
  <c r="R77" i="21"/>
  <c r="T77" i="21"/>
  <c r="T72" i="21"/>
  <c r="R72" i="21"/>
  <c r="T60" i="21"/>
  <c r="R60" i="21"/>
  <c r="T30" i="21"/>
  <c r="R30" i="21"/>
  <c r="V81" i="21"/>
  <c r="W151" i="21"/>
  <c r="W140" i="21"/>
  <c r="W112" i="21"/>
  <c r="W97" i="21"/>
  <c r="W113" i="21"/>
  <c r="W150" i="21"/>
  <c r="V150" i="21"/>
  <c r="V145" i="21"/>
  <c r="W145" i="21"/>
  <c r="V92" i="21"/>
  <c r="W119" i="21"/>
  <c r="K86" i="21"/>
  <c r="P77" i="21"/>
  <c r="W143" i="21"/>
  <c r="W141" i="21"/>
  <c r="W139" i="21"/>
  <c r="W135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14" i="21"/>
  <c r="W111" i="21"/>
  <c r="P86" i="21"/>
  <c r="K77" i="21"/>
  <c r="W116" i="21"/>
  <c r="W104" i="21"/>
  <c r="W25" i="21"/>
  <c r="W51" i="21"/>
  <c r="V116" i="21"/>
  <c r="W81" i="21"/>
  <c r="V101" i="21" l="1"/>
  <c r="V137" i="21"/>
  <c r="W101" i="21"/>
  <c r="J135" i="21"/>
  <c r="V135" i="21" l="1"/>
  <c r="P7" i="21" l="1"/>
  <c r="K7" i="21"/>
  <c r="K30" i="21"/>
  <c r="W58" i="21"/>
  <c r="J58" i="21"/>
  <c r="J55" i="21"/>
  <c r="J30" i="21" l="1"/>
  <c r="P30" i="21"/>
  <c r="V58" i="21"/>
  <c r="W55" i="21"/>
  <c r="V55" i="21"/>
  <c r="J143" i="21"/>
  <c r="J144" i="21"/>
  <c r="J145" i="21"/>
  <c r="J54" i="21"/>
  <c r="V54" i="21"/>
  <c r="W54" i="21"/>
  <c r="J160" i="21" l="1"/>
  <c r="O162" i="21"/>
  <c r="N162" i="21"/>
  <c r="M162" i="21"/>
  <c r="L162" i="21"/>
  <c r="G162" i="21"/>
  <c r="H162" i="21"/>
  <c r="F162" i="21"/>
  <c r="O168" i="21"/>
  <c r="N168" i="21"/>
  <c r="M168" i="21"/>
  <c r="L168" i="21"/>
  <c r="G168" i="21"/>
  <c r="H168" i="21"/>
  <c r="F168" i="21"/>
  <c r="L190" i="21" l="1"/>
  <c r="N190" i="21"/>
  <c r="F190" i="21"/>
  <c r="G190" i="21"/>
  <c r="M190" i="21"/>
  <c r="O190" i="21"/>
  <c r="H190" i="21"/>
  <c r="O3" i="21"/>
  <c r="V164" i="21" l="1"/>
  <c r="W164" i="21"/>
  <c r="V165" i="21"/>
  <c r="W165" i="21"/>
  <c r="V166" i="21"/>
  <c r="W166" i="21"/>
  <c r="V169" i="21"/>
  <c r="W169" i="21"/>
  <c r="V170" i="21"/>
  <c r="W170" i="21"/>
  <c r="V171" i="21"/>
  <c r="W171" i="21"/>
  <c r="V172" i="21"/>
  <c r="W172" i="21"/>
  <c r="V173" i="21"/>
  <c r="W173" i="21"/>
  <c r="V174" i="21"/>
  <c r="W174" i="21"/>
  <c r="V175" i="21"/>
  <c r="W175" i="21"/>
  <c r="V176" i="21"/>
  <c r="W176" i="21"/>
  <c r="V178" i="21"/>
  <c r="W178" i="21"/>
  <c r="V179" i="21"/>
  <c r="W179" i="21"/>
  <c r="V180" i="21"/>
  <c r="W180" i="21"/>
  <c r="V186" i="21"/>
  <c r="W186" i="21"/>
  <c r="V187" i="21"/>
  <c r="W187" i="21"/>
  <c r="V188" i="21"/>
  <c r="W188" i="21"/>
  <c r="V189" i="21"/>
  <c r="W189" i="21"/>
  <c r="Q164" i="21"/>
  <c r="Q165" i="21"/>
  <c r="Q166" i="21"/>
  <c r="Q168" i="21"/>
  <c r="Q169" i="21"/>
  <c r="Q170" i="21"/>
  <c r="Q171" i="21"/>
  <c r="Q172" i="21"/>
  <c r="Q173" i="21"/>
  <c r="Q174" i="21"/>
  <c r="Q175" i="21"/>
  <c r="Q176" i="21"/>
  <c r="Q178" i="21"/>
  <c r="Q179" i="21"/>
  <c r="Q180" i="21"/>
  <c r="Q186" i="21"/>
  <c r="Q187" i="21"/>
  <c r="Q188" i="21"/>
  <c r="Q189" i="21"/>
  <c r="K164" i="21"/>
  <c r="K165" i="21"/>
  <c r="K166" i="21"/>
  <c r="K168" i="21"/>
  <c r="K169" i="21"/>
  <c r="K170" i="21"/>
  <c r="K171" i="21"/>
  <c r="K172" i="21"/>
  <c r="K173" i="21"/>
  <c r="K174" i="21"/>
  <c r="K175" i="21"/>
  <c r="K176" i="21"/>
  <c r="K178" i="21"/>
  <c r="K179" i="21"/>
  <c r="K180" i="21"/>
  <c r="K186" i="21"/>
  <c r="K187" i="21"/>
  <c r="K188" i="21"/>
  <c r="K189" i="21"/>
  <c r="K190" i="21"/>
  <c r="V203" i="21"/>
  <c r="Q203" i="21"/>
  <c r="P203" i="21"/>
  <c r="K203" i="21"/>
  <c r="J203" i="21"/>
  <c r="O202" i="21"/>
  <c r="G201" i="21"/>
  <c r="H200" i="21"/>
  <c r="O198" i="21"/>
  <c r="F198" i="21"/>
  <c r="U197" i="21"/>
  <c r="T197" i="21"/>
  <c r="S197" i="21"/>
  <c r="R197" i="21"/>
  <c r="O197" i="21"/>
  <c r="N197" i="21"/>
  <c r="M197" i="21"/>
  <c r="L197" i="21"/>
  <c r="H197" i="21"/>
  <c r="G197" i="21"/>
  <c r="F197" i="21"/>
  <c r="U196" i="21"/>
  <c r="T196" i="21"/>
  <c r="S196" i="21"/>
  <c r="R196" i="21"/>
  <c r="O196" i="21"/>
  <c r="N196" i="21"/>
  <c r="M196" i="21"/>
  <c r="L196" i="21"/>
  <c r="H196" i="21"/>
  <c r="G196" i="21"/>
  <c r="F196" i="21"/>
  <c r="U195" i="21"/>
  <c r="T195" i="21"/>
  <c r="T204" i="21" s="1"/>
  <c r="S195" i="21"/>
  <c r="S204" i="21" s="1"/>
  <c r="R195" i="21"/>
  <c r="R204" i="21" s="1"/>
  <c r="O195" i="21"/>
  <c r="O204" i="21" s="1"/>
  <c r="N195" i="21"/>
  <c r="N204" i="21" s="1"/>
  <c r="M195" i="21"/>
  <c r="M204" i="21" s="1"/>
  <c r="L195" i="21"/>
  <c r="L204" i="21" s="1"/>
  <c r="H195" i="21"/>
  <c r="G195" i="21"/>
  <c r="G204" i="21" s="1"/>
  <c r="F195" i="21"/>
  <c r="F204" i="21" s="1"/>
  <c r="N198" i="21"/>
  <c r="M198" i="21"/>
  <c r="L198" i="21"/>
  <c r="H198" i="21"/>
  <c r="G198" i="21"/>
  <c r="N202" i="21"/>
  <c r="M202" i="21"/>
  <c r="L202" i="21"/>
  <c r="G202" i="21"/>
  <c r="F202" i="21"/>
  <c r="L201" i="21"/>
  <c r="S201" i="21"/>
  <c r="N201" i="21"/>
  <c r="M201" i="21"/>
  <c r="F201" i="21"/>
  <c r="O200" i="21"/>
  <c r="N200" i="21"/>
  <c r="M200" i="21"/>
  <c r="L200" i="21"/>
  <c r="G200" i="21"/>
  <c r="F200" i="21"/>
  <c r="H199" i="21"/>
  <c r="F199" i="21"/>
  <c r="U154" i="21"/>
  <c r="T154" i="21"/>
  <c r="R154" i="21"/>
  <c r="P154" i="21"/>
  <c r="J151" i="21"/>
  <c r="J150" i="21"/>
  <c r="K142" i="21"/>
  <c r="J142" i="21"/>
  <c r="K141" i="21"/>
  <c r="J141" i="21"/>
  <c r="J140" i="21"/>
  <c r="J139" i="21"/>
  <c r="J132" i="21"/>
  <c r="J131" i="21"/>
  <c r="J130" i="21"/>
  <c r="J129" i="21"/>
  <c r="J128" i="21"/>
  <c r="J127" i="21"/>
  <c r="J126" i="21"/>
  <c r="J125" i="21"/>
  <c r="J124" i="21"/>
  <c r="J123" i="21"/>
  <c r="J122" i="21"/>
  <c r="J121" i="21"/>
  <c r="J119" i="21"/>
  <c r="J114" i="21"/>
  <c r="J113" i="21"/>
  <c r="J112" i="21"/>
  <c r="J111" i="21"/>
  <c r="J110" i="21"/>
  <c r="J109" i="21"/>
  <c r="J106" i="21"/>
  <c r="J104" i="21"/>
  <c r="J103" i="21"/>
  <c r="J102" i="21"/>
  <c r="J99" i="21"/>
  <c r="J98" i="21"/>
  <c r="J97" i="21"/>
  <c r="J96" i="21"/>
  <c r="J95" i="21"/>
  <c r="J94" i="21"/>
  <c r="J91" i="21"/>
  <c r="J90" i="21"/>
  <c r="J89" i="21"/>
  <c r="J88" i="21"/>
  <c r="J87" i="21"/>
  <c r="J85" i="21"/>
  <c r="J84" i="21"/>
  <c r="J83" i="21"/>
  <c r="J82" i="21"/>
  <c r="J80" i="21"/>
  <c r="J79" i="21"/>
  <c r="J78" i="21"/>
  <c r="J76" i="21"/>
  <c r="J75" i="21"/>
  <c r="J74" i="21"/>
  <c r="J73" i="21"/>
  <c r="O72" i="21"/>
  <c r="N72" i="21"/>
  <c r="L72" i="21"/>
  <c r="H72" i="21"/>
  <c r="G72" i="21"/>
  <c r="F72" i="21"/>
  <c r="J71" i="21"/>
  <c r="T202" i="21"/>
  <c r="S202" i="21"/>
  <c r="R202" i="21"/>
  <c r="J70" i="21"/>
  <c r="J69" i="21"/>
  <c r="J68" i="21"/>
  <c r="J67" i="21"/>
  <c r="T201" i="21"/>
  <c r="J66" i="21"/>
  <c r="J65" i="21"/>
  <c r="J64" i="21"/>
  <c r="J63" i="21"/>
  <c r="J62" i="21"/>
  <c r="J61" i="21"/>
  <c r="O60" i="21"/>
  <c r="N60" i="21"/>
  <c r="L60" i="21"/>
  <c r="H60" i="21"/>
  <c r="G60" i="21"/>
  <c r="F60" i="21"/>
  <c r="J52" i="21"/>
  <c r="J51" i="21"/>
  <c r="J50" i="21"/>
  <c r="J49" i="21"/>
  <c r="J48" i="21"/>
  <c r="J47" i="21"/>
  <c r="J46" i="21"/>
  <c r="U162" i="21"/>
  <c r="S162" i="21"/>
  <c r="R162" i="21"/>
  <c r="J43" i="21"/>
  <c r="J42" i="21"/>
  <c r="R200" i="21"/>
  <c r="T198" i="21"/>
  <c r="S198" i="21"/>
  <c r="R198" i="21"/>
  <c r="U9" i="21"/>
  <c r="U8" i="21" s="1"/>
  <c r="T9" i="21"/>
  <c r="T8" i="21" s="1"/>
  <c r="S9" i="21"/>
  <c r="S8" i="21" s="1"/>
  <c r="R9" i="21"/>
  <c r="R8" i="21" s="1"/>
  <c r="J7" i="21"/>
  <c r="U3" i="21"/>
  <c r="T3" i="21"/>
  <c r="N3" i="21"/>
  <c r="Q60" i="21" l="1"/>
  <c r="F152" i="21"/>
  <c r="F155" i="21" s="1"/>
  <c r="L152" i="21"/>
  <c r="L155" i="21" s="1"/>
  <c r="N152" i="21"/>
  <c r="G152" i="21"/>
  <c r="G155" i="21" s="1"/>
  <c r="Q72" i="21"/>
  <c r="O152" i="21"/>
  <c r="H152" i="21"/>
  <c r="J197" i="21"/>
  <c r="P197" i="21"/>
  <c r="V197" i="21"/>
  <c r="P60" i="21"/>
  <c r="U152" i="21"/>
  <c r="J8" i="21"/>
  <c r="P8" i="21"/>
  <c r="K8" i="21"/>
  <c r="K72" i="21"/>
  <c r="K60" i="21"/>
  <c r="P72" i="21"/>
  <c r="T152" i="21"/>
  <c r="W9" i="21"/>
  <c r="S152" i="21"/>
  <c r="R152" i="21"/>
  <c r="V88" i="21"/>
  <c r="V89" i="21"/>
  <c r="V91" i="21"/>
  <c r="V97" i="21"/>
  <c r="V98" i="21"/>
  <c r="V102" i="21"/>
  <c r="V103" i="21"/>
  <c r="V109" i="21"/>
  <c r="V111" i="21"/>
  <c r="V32" i="21"/>
  <c r="V48" i="21"/>
  <c r="V62" i="21"/>
  <c r="W67" i="21"/>
  <c r="V84" i="21"/>
  <c r="V86" i="21"/>
  <c r="V83" i="21"/>
  <c r="T168" i="21"/>
  <c r="W23" i="21"/>
  <c r="V119" i="21"/>
  <c r="V112" i="21"/>
  <c r="V124" i="21"/>
  <c r="V125" i="21"/>
  <c r="V127" i="21"/>
  <c r="V129" i="21"/>
  <c r="V139" i="21"/>
  <c r="V142" i="21"/>
  <c r="K195" i="21"/>
  <c r="W195" i="21"/>
  <c r="Q196" i="21"/>
  <c r="U168" i="21"/>
  <c r="U190" i="21" s="1"/>
  <c r="U191" i="21" s="1"/>
  <c r="V47" i="21"/>
  <c r="V104" i="21"/>
  <c r="V110" i="21"/>
  <c r="V113" i="21"/>
  <c r="V114" i="21"/>
  <c r="V121" i="21"/>
  <c r="V122" i="21"/>
  <c r="V123" i="21"/>
  <c r="V128" i="21"/>
  <c r="V140" i="21"/>
  <c r="V141" i="21"/>
  <c r="V143" i="21"/>
  <c r="K198" i="21"/>
  <c r="P196" i="21"/>
  <c r="K197" i="21"/>
  <c r="W197" i="21"/>
  <c r="H204" i="21"/>
  <c r="J204" i="21" s="1"/>
  <c r="U204" i="21"/>
  <c r="V204" i="21" s="1"/>
  <c r="W13" i="21"/>
  <c r="R168" i="21"/>
  <c r="R190" i="21" s="1"/>
  <c r="R207" i="21" s="1"/>
  <c r="V10" i="21"/>
  <c r="V17" i="21"/>
  <c r="V21" i="21"/>
  <c r="V22" i="21"/>
  <c r="V25" i="21"/>
  <c r="V28" i="21"/>
  <c r="W32" i="21"/>
  <c r="W33" i="21"/>
  <c r="W36" i="21"/>
  <c r="S168" i="21"/>
  <c r="S190" i="21" s="1"/>
  <c r="W47" i="21"/>
  <c r="W48" i="21"/>
  <c r="W52" i="21"/>
  <c r="W63" i="21"/>
  <c r="V64" i="21"/>
  <c r="V67" i="21"/>
  <c r="W68" i="21"/>
  <c r="V69" i="21"/>
  <c r="W71" i="21"/>
  <c r="V82" i="21"/>
  <c r="V87" i="21"/>
  <c r="V90" i="21"/>
  <c r="W95" i="21"/>
  <c r="V96" i="21"/>
  <c r="W98" i="21"/>
  <c r="V14" i="21"/>
  <c r="N29" i="21"/>
  <c r="W85" i="21"/>
  <c r="V68" i="21"/>
  <c r="V24" i="21"/>
  <c r="V78" i="21"/>
  <c r="V74" i="21"/>
  <c r="V71" i="21"/>
  <c r="V63" i="21"/>
  <c r="W61" i="21"/>
  <c r="V51" i="21"/>
  <c r="T162" i="21"/>
  <c r="W42" i="21"/>
  <c r="V34" i="21"/>
  <c r="V23" i="21"/>
  <c r="W18" i="21"/>
  <c r="W10" i="21"/>
  <c r="W106" i="21"/>
  <c r="V106" i="21"/>
  <c r="V75" i="21"/>
  <c r="L29" i="21"/>
  <c r="H29" i="21"/>
  <c r="W74" i="21"/>
  <c r="V43" i="21"/>
  <c r="W94" i="21"/>
  <c r="V80" i="21"/>
  <c r="V18" i="21"/>
  <c r="V52" i="21"/>
  <c r="V50" i="21"/>
  <c r="W31" i="21"/>
  <c r="F29" i="21"/>
  <c r="V154" i="21"/>
  <c r="V42" i="21"/>
  <c r="V38" i="21"/>
  <c r="V40" i="21"/>
  <c r="V37" i="21"/>
  <c r="W41" i="21"/>
  <c r="V35" i="21"/>
  <c r="W37" i="21"/>
  <c r="V39" i="21"/>
  <c r="Q200" i="21"/>
  <c r="W82" i="21"/>
  <c r="V94" i="21"/>
  <c r="J77" i="21"/>
  <c r="V79" i="21"/>
  <c r="W78" i="21"/>
  <c r="V76" i="21"/>
  <c r="W75" i="21"/>
  <c r="W24" i="21"/>
  <c r="V15" i="21"/>
  <c r="W14" i="21"/>
  <c r="J60" i="21"/>
  <c r="V65" i="21"/>
  <c r="V49" i="21"/>
  <c r="G29" i="21"/>
  <c r="V85" i="21"/>
  <c r="V12" i="21"/>
  <c r="V11" i="21"/>
  <c r="W11" i="21"/>
  <c r="V16" i="21"/>
  <c r="V9" i="21"/>
  <c r="W12" i="21"/>
  <c r="V13" i="21"/>
  <c r="W15" i="21"/>
  <c r="W21" i="21"/>
  <c r="W22" i="21"/>
  <c r="W28" i="21"/>
  <c r="V46" i="21"/>
  <c r="V66" i="21"/>
  <c r="V70" i="21"/>
  <c r="V73" i="21"/>
  <c r="V99" i="21"/>
  <c r="V126" i="21"/>
  <c r="V130" i="21"/>
  <c r="V132" i="21"/>
  <c r="R199" i="21"/>
  <c r="T200" i="21"/>
  <c r="U201" i="21"/>
  <c r="V31" i="21"/>
  <c r="V33" i="21"/>
  <c r="W34" i="21"/>
  <c r="W35" i="21"/>
  <c r="S199" i="21"/>
  <c r="V36" i="21"/>
  <c r="W39" i="21"/>
  <c r="W40" i="21"/>
  <c r="V41" i="21"/>
  <c r="W43" i="21"/>
  <c r="W46" i="21"/>
  <c r="W49" i="21"/>
  <c r="W50" i="21"/>
  <c r="V61" i="21"/>
  <c r="W62" i="21"/>
  <c r="W65" i="21"/>
  <c r="W69" i="21"/>
  <c r="W70" i="21"/>
  <c r="J72" i="21"/>
  <c r="O29" i="21"/>
  <c r="W73" i="21"/>
  <c r="W76" i="21"/>
  <c r="W79" i="21"/>
  <c r="W80" i="21"/>
  <c r="W83" i="21"/>
  <c r="W84" i="21"/>
  <c r="J86" i="21"/>
  <c r="W87" i="21"/>
  <c r="W88" i="21"/>
  <c r="V95" i="21"/>
  <c r="W99" i="21"/>
  <c r="W102" i="21"/>
  <c r="W103" i="21"/>
  <c r="V131" i="21"/>
  <c r="G199" i="21"/>
  <c r="J199" i="21" s="1"/>
  <c r="H201" i="21"/>
  <c r="H202" i="21"/>
  <c r="U202" i="21"/>
  <c r="P195" i="21"/>
  <c r="V196" i="21"/>
  <c r="W196" i="21"/>
  <c r="J200" i="21"/>
  <c r="K200" i="21"/>
  <c r="P202" i="21"/>
  <c r="Q202" i="21"/>
  <c r="P204" i="21"/>
  <c r="Q204" i="21"/>
  <c r="S200" i="21"/>
  <c r="W38" i="21"/>
  <c r="W66" i="21"/>
  <c r="W142" i="21"/>
  <c r="V144" i="21"/>
  <c r="R193" i="21"/>
  <c r="L199" i="21"/>
  <c r="Q190" i="21"/>
  <c r="P200" i="21"/>
  <c r="O201" i="21"/>
  <c r="R201" i="21"/>
  <c r="J198" i="21"/>
  <c r="J196" i="21"/>
  <c r="K196" i="21"/>
  <c r="P198" i="21"/>
  <c r="Q198" i="21"/>
  <c r="N199" i="21"/>
  <c r="K162" i="21"/>
  <c r="M199" i="21"/>
  <c r="O209" i="21"/>
  <c r="O199" i="21"/>
  <c r="Q162" i="21"/>
  <c r="J195" i="21"/>
  <c r="Q195" i="21"/>
  <c r="V195" i="21"/>
  <c r="Q197" i="21"/>
  <c r="Q29" i="21" l="1"/>
  <c r="P152" i="21"/>
  <c r="P155" i="21" s="1"/>
  <c r="J152" i="21"/>
  <c r="S6" i="21"/>
  <c r="T6" i="21"/>
  <c r="R6" i="21"/>
  <c r="J29" i="21"/>
  <c r="P29" i="21"/>
  <c r="T29" i="21"/>
  <c r="K29" i="21"/>
  <c r="U29" i="21"/>
  <c r="R29" i="21"/>
  <c r="S29" i="21"/>
  <c r="W204" i="21"/>
  <c r="T190" i="21"/>
  <c r="V190" i="21" s="1"/>
  <c r="V168" i="21"/>
  <c r="T199" i="21"/>
  <c r="W168" i="21"/>
  <c r="V72" i="21"/>
  <c r="K204" i="21"/>
  <c r="W72" i="21"/>
  <c r="N155" i="21"/>
  <c r="N6" i="21"/>
  <c r="L6" i="21"/>
  <c r="F6" i="21"/>
  <c r="K199" i="21"/>
  <c r="W86" i="21"/>
  <c r="G6" i="21"/>
  <c r="M155" i="21"/>
  <c r="S155" i="21" s="1"/>
  <c r="M6" i="21"/>
  <c r="K201" i="21"/>
  <c r="J201" i="21"/>
  <c r="V77" i="21"/>
  <c r="W77" i="21"/>
  <c r="W7" i="21"/>
  <c r="V7" i="21"/>
  <c r="U199" i="21"/>
  <c r="W162" i="21"/>
  <c r="V162" i="21"/>
  <c r="W30" i="21"/>
  <c r="V30" i="21"/>
  <c r="W201" i="21"/>
  <c r="V201" i="21"/>
  <c r="U198" i="21"/>
  <c r="W8" i="21"/>
  <c r="V8" i="21"/>
  <c r="H155" i="21"/>
  <c r="J157" i="21" s="1"/>
  <c r="K152" i="21"/>
  <c r="H6" i="21"/>
  <c r="R155" i="21"/>
  <c r="Q199" i="21"/>
  <c r="P199" i="21"/>
  <c r="Q201" i="21"/>
  <c r="P201" i="21"/>
  <c r="U200" i="21"/>
  <c r="O155" i="21"/>
  <c r="Q152" i="21"/>
  <c r="O6" i="21"/>
  <c r="V202" i="21"/>
  <c r="W202" i="21"/>
  <c r="J202" i="21"/>
  <c r="K202" i="21"/>
  <c r="V60" i="21"/>
  <c r="W60" i="21"/>
  <c r="S207" i="21"/>
  <c r="I149" i="21" l="1"/>
  <c r="I105" i="21"/>
  <c r="I115" i="21"/>
  <c r="I134" i="21"/>
  <c r="I20" i="21"/>
  <c r="I27" i="21"/>
  <c r="I108" i="21"/>
  <c r="I138" i="21"/>
  <c r="I26" i="21"/>
  <c r="I133" i="21"/>
  <c r="I136" i="21"/>
  <c r="I120" i="21"/>
  <c r="I100" i="21"/>
  <c r="I146" i="21"/>
  <c r="I19" i="21"/>
  <c r="V152" i="21"/>
  <c r="I101" i="21"/>
  <c r="I137" i="21"/>
  <c r="I117" i="21"/>
  <c r="I118" i="21"/>
  <c r="I57" i="21"/>
  <c r="I56" i="21"/>
  <c r="T155" i="21"/>
  <c r="P157" i="21"/>
  <c r="I59" i="21"/>
  <c r="I53" i="21"/>
  <c r="I44" i="21"/>
  <c r="I45" i="21"/>
  <c r="I116" i="21"/>
  <c r="I107" i="21"/>
  <c r="Q155" i="21"/>
  <c r="W190" i="21"/>
  <c r="I81" i="21"/>
  <c r="I92" i="21"/>
  <c r="T207" i="21"/>
  <c r="I58" i="21"/>
  <c r="I135" i="21"/>
  <c r="I55" i="21"/>
  <c r="I54" i="21"/>
  <c r="W29" i="21"/>
  <c r="V29" i="21"/>
  <c r="Q6" i="21"/>
  <c r="P6" i="21"/>
  <c r="V200" i="21"/>
  <c r="W200" i="21"/>
  <c r="I150" i="21"/>
  <c r="I145" i="21"/>
  <c r="I144" i="21"/>
  <c r="I142" i="21"/>
  <c r="I141" i="21"/>
  <c r="I139" i="21"/>
  <c r="I132" i="21"/>
  <c r="I131" i="21"/>
  <c r="I130" i="21"/>
  <c r="I151" i="21"/>
  <c r="I143" i="21"/>
  <c r="I140" i="21"/>
  <c r="I129" i="21"/>
  <c r="I128" i="21"/>
  <c r="I126" i="21"/>
  <c r="I124" i="21"/>
  <c r="I122" i="21"/>
  <c r="I112" i="21"/>
  <c r="I110" i="21"/>
  <c r="I106" i="21"/>
  <c r="I103" i="21"/>
  <c r="I102" i="21"/>
  <c r="I98" i="21"/>
  <c r="I95" i="21"/>
  <c r="I89" i="21"/>
  <c r="I88" i="21"/>
  <c r="I87" i="21"/>
  <c r="I84" i="21"/>
  <c r="I82" i="21"/>
  <c r="I80" i="21"/>
  <c r="I78" i="21"/>
  <c r="I75" i="21"/>
  <c r="I73" i="21"/>
  <c r="I70" i="21"/>
  <c r="I68" i="21"/>
  <c r="I66" i="21"/>
  <c r="I64" i="21"/>
  <c r="I61" i="21"/>
  <c r="I52" i="21"/>
  <c r="I50" i="21"/>
  <c r="I48" i="21"/>
  <c r="I46" i="21"/>
  <c r="I42" i="21"/>
  <c r="I40" i="21"/>
  <c r="I38" i="21"/>
  <c r="I37" i="21"/>
  <c r="I35" i="21"/>
  <c r="I33" i="21"/>
  <c r="I32" i="21"/>
  <c r="I28" i="21"/>
  <c r="I24" i="21"/>
  <c r="I22" i="21"/>
  <c r="I18" i="21"/>
  <c r="I16" i="21"/>
  <c r="I14" i="21"/>
  <c r="I12" i="21"/>
  <c r="I10" i="21"/>
  <c r="K6" i="21"/>
  <c r="I127" i="21"/>
  <c r="I123" i="21"/>
  <c r="I119" i="21"/>
  <c r="I114" i="21"/>
  <c r="I111" i="21"/>
  <c r="I104" i="21"/>
  <c r="I97" i="21"/>
  <c r="I94" i="21"/>
  <c r="I90" i="21"/>
  <c r="I85" i="21"/>
  <c r="I77" i="21"/>
  <c r="I74" i="21"/>
  <c r="I71" i="21"/>
  <c r="I67" i="21"/>
  <c r="I63" i="21"/>
  <c r="I60" i="21"/>
  <c r="I51" i="21"/>
  <c r="I47" i="21"/>
  <c r="I41" i="21"/>
  <c r="I36" i="21"/>
  <c r="I31" i="21"/>
  <c r="I125" i="21"/>
  <c r="I121" i="21"/>
  <c r="I113" i="21"/>
  <c r="I109" i="21"/>
  <c r="I99" i="21"/>
  <c r="I96" i="21"/>
  <c r="I91" i="21"/>
  <c r="I86" i="21"/>
  <c r="I83" i="21"/>
  <c r="I79" i="21"/>
  <c r="I76" i="21"/>
  <c r="I72" i="21"/>
  <c r="I69" i="21"/>
  <c r="I65" i="21"/>
  <c r="I62" i="21"/>
  <c r="I49" i="21"/>
  <c r="I43" i="21"/>
  <c r="I39" i="21"/>
  <c r="I34" i="21"/>
  <c r="I23" i="21"/>
  <c r="I17" i="21"/>
  <c r="I13" i="21"/>
  <c r="I9" i="21"/>
  <c r="I25" i="21"/>
  <c r="I21" i="21"/>
  <c r="I15" i="21"/>
  <c r="I11" i="21"/>
  <c r="J6" i="21"/>
  <c r="I7" i="21"/>
  <c r="I29" i="21"/>
  <c r="I30" i="21"/>
  <c r="I8" i="21"/>
  <c r="U155" i="21"/>
  <c r="K155" i="21"/>
  <c r="J155" i="21"/>
  <c r="W152" i="21"/>
  <c r="U6" i="21"/>
  <c r="V198" i="21"/>
  <c r="W198" i="21"/>
  <c r="W199" i="21"/>
  <c r="V199" i="21"/>
  <c r="I160" i="21" l="1"/>
  <c r="V157" i="21"/>
  <c r="W6" i="21"/>
  <c r="V6" i="21"/>
  <c r="W155" i="21"/>
  <c r="V155" i="21"/>
  <c r="V151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6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<sst xmlns="http://schemas.openxmlformats.org/spreadsheetml/2006/main" count="479" uniqueCount="366">
  <si>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</si>
  <si>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</si>
  <si>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</si>
  <si>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</si>
  <si>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</si>
  <si>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</si>
  <si>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</si>
  <si>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</si>
  <si>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</si>
  <si>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</si>
  <si>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</si>
  <si>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</si>
  <si>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</si>
  <si>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</si>
  <si>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</si>
  <si>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</si>
  <si>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</si>
  <si>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</si>
  <si>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</si>
  <si>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</si>
  <si>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</si>
  <si>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</si>
  <si>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</si>
  <si>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</si>
  <si>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</si>
  <si>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</si>
  <si>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</si>
  <si>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</si>
  <si>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</si>
  <si>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</si>
  <si>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</si>
  <si>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</si>
  <si>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</si>
  <si>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</si>
  <si>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</si>
  <si>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</si>
  <si>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</si>
  <si>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</si>
  <si>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</si>
  <si>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</si>
  <si>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</si>
  <si>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</si>
  <si>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</si>
  <si>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</si>
  <si>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</si>
  <si>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</si>
  <si>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</si>
  <si>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</si>
  <si>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</si>
  <si>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</si>
  <si>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</si>
  <si>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</si>
  <si>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</si>
  <si>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</si>
  <si>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</si>
  <si>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</si>
  <si>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</si>
  <si>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</si>
  <si>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</si>
  <si>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</si>
  <si>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</si>
  <si>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</si>
  <si>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</si>
  <si>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</si>
  <si>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</si>
  <si>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</si>
  <si>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</si>
  <si>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</si>
  <si>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</si>
  <si>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</si>
  <si>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</si>
  <si>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</si>
  <si>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</si>
  <si>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</si>
  <si>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</si>
  <si>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</si>
  <si>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</si>
  <si>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</si>
  <si>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</si>
  <si>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</si>
  <si>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</si>
  <si>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</si>
  <si>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</si>
  <si>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</si>
  <si>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</si>
  <si>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</si>
  <si>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</si>
  <si>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</si>
  <si>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</si>
  <si>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</si>
  <si>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</si>
  <si>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</si>
  <si>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</si>
  <si>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</si>
  <si>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</si>
  <si>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</si>
  <si>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</si>
  <si>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</si>
  <si>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</si>
  <si>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</si>
  <si>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</si>
  <si>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</si>
  <si>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</si>
  <si>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</si>
  <si>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</si>
  <si>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</si>
  <si>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</si>
  <si>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</si>
  <si>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</si>
  <si>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</si>
  <si>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</si>
  <si>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</si>
  <si>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</si>
  <si>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</si>
  <si>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</si>
  <si>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</si>
  <si>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</si>
  <si>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</si>
  <si>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</si>
  <si>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</si>
  <si>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</si>
  <si>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</si>
  <si>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</si>
  <si>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</si>
  <si>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</si>
  <si>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</si>
  <si>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</si>
  <si>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</si>
  <si>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</si>
  <si>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</si>
  <si>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</si>
  <si>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</si>
  <si>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</si>
  <si>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</si>
  <si>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</si>
  <si>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</si>
  <si>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</si>
  <si>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</si>
  <si>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</si>
  <si>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</si>
  <si>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</si>
  <si>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</si>
  <si>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</si>
  <si>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</si>
  <si>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</si>
  <si>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</si>
  <si>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</si>
  <si>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</si>
  <si>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</si>
  <si>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</si>
  <si>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</si>
  <si>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</si>
  <si>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</si>
  <si>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</si>
  <si>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</si>
  <si>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</si>
  <si>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</si>
  <si>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</si>
  <si>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</si>
  <si>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</si>
  <si>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</si>
  <si>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</si>
  <si>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</si>
  <si>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</si>
  <si>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</si>
  <si>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</si>
  <si>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</si>
  <si>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</si>
  <si>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</si>
  <si>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</si>
  <si>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</si>
  <si>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</si>
  <si>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</si>
  <si>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</si>
  <si>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</si>
  <si>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</si>
  <si>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</si>
  <si>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</si>
  <si>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</si>
  <si>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</si>
  <si>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</si>
  <si>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</si>
  <si>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</si>
  <si>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</si>
  <si>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</si>
  <si>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</si>
  <si>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</si>
  <si>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</si>
  <si>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</si>
  <si>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</si>
  <si>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</si>
  <si>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</si>
  <si>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субвенція на допомоги 41050300</t>
  </si>
  <si>
    <t>енергосубвенція 41050100</t>
  </si>
  <si>
    <t>субвенція на тверде паливо 41050200</t>
  </si>
  <si>
    <t>субвенція ЧАЕС 41053900</t>
  </si>
  <si>
    <t>освітня субвенція 41033900</t>
  </si>
  <si>
    <t>субвенція на держпідтримку осіб з особл.осв.потребами 41051200</t>
  </si>
  <si>
    <t>субвенція окремі захворювання "Доступні ліки" 41052000</t>
  </si>
  <si>
    <t>Для звірки з казначейським звітом</t>
  </si>
  <si>
    <t>медична субвенція 41034200 + субвенція на інсуліни 41051500</t>
  </si>
  <si>
    <t>Будівництво інших об'єктів комунальної власності</t>
  </si>
  <si>
    <t>КПКВКМБ</t>
  </si>
  <si>
    <t>Сума без ЧАЕС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</si>
  <si>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</si>
  <si>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</si>
  <si>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</si>
  <si>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</si>
  <si>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</si>
  <si>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</si>
  <si>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</si>
  <si>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</si>
  <si>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</si>
  <si>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</si>
  <si>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</si>
  <si>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</si>
  <si>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</si>
  <si>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</si>
  <si>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</si>
  <si>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</si>
  <si>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субвенція на реабцентр  41053900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</si>
  <si>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</si>
  <si>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</si>
  <si>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субвенція по зоні спостереження обл. 41050800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</si>
  <si>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</si>
  <si>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</si>
  <si>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</si>
  <si>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</si>
  <si>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</si>
  <si>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</si>
  <si>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7130</t>
  </si>
  <si>
    <t>Здійснення заходів із землеустрою</t>
  </si>
  <si>
    <t>0421</t>
  </si>
  <si>
    <t>7670</t>
  </si>
  <si>
    <t xml:space="preserve">медична субвенція 41034200 </t>
  </si>
  <si>
    <t>у т.ч.: за рахунок освітньої субвенції з державного бюджету місцевим бюджетам (41033900)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</si>
  <si>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</si>
  <si>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</si>
  <si>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</si>
  <si>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</si>
  <si>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</si>
  <si>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</si>
  <si>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</si>
  <si>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</si>
  <si>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</si>
  <si>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</si>
  <si>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</si>
  <si>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</si>
  <si>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</si>
  <si>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</si>
  <si>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</si>
  <si>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залишок ОС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</si>
  <si>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</si>
  <si>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</si>
  <si>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</si>
  <si>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</si>
  <si>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</si>
  <si>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</si>
  <si>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r>
      <t>капітальний ремонт асфальтобетонного покриття вулиці Соборна в м.Вараш Рівненської області за рахунок</t>
    </r>
    <r>
      <rPr>
        <b/>
        <sz val="12"/>
        <rFont val="Times New Roman"/>
        <family val="1"/>
        <charset val="204"/>
      </rPr>
      <t xml:space="preserve">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</t>
    </r>
  </si>
  <si>
    <t>субвенція з місцевого бюджету на здійснення підтримки окремих закладів та заходів у системі охорони здоров'я за рахунок відповідної субв з дб 41055000</t>
  </si>
  <si>
    <t>субвенція на здійснення доплат медичним та іншим працівникам закладів охорони здоров'я  (41051800)</t>
  </si>
  <si>
    <t>Перевірити 9770 !!!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</si>
  <si>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</si>
  <si>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</si>
  <si>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</si>
  <si>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</si>
  <si>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</si>
  <si>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</si>
  <si>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</si>
  <si>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</si>
  <si>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</si>
  <si>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</si>
  <si>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</si>
  <si>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</si>
  <si>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</si>
  <si>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</si>
  <si>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</si>
  <si>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</si>
  <si>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</si>
  <si>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</si>
  <si>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</si>
  <si>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</si>
  <si>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</si>
  <si>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</si>
  <si>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</si>
  <si>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</si>
  <si>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</si>
  <si>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</si>
  <si>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</si>
  <si>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</si>
  <si>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</si>
  <si>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</si>
  <si>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</si>
  <si>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</si>
  <si>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</si>
  <si>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</si>
  <si>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</si>
  <si>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</si>
  <si>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</si>
  <si>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</si>
  <si>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місцевого бюджету на здійснення переданих видатків у сфері освіти за рахунок коштів освітньої субвенції (41051000) -ІРЦ</t>
  </si>
  <si>
    <t>7324</t>
  </si>
  <si>
    <t>Будівництво установ та закладів культури</t>
  </si>
  <si>
    <t>1210</t>
  </si>
  <si>
    <t xml:space="preserve"> інші субвенції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</si>
  <si>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</si>
  <si>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</si>
  <si>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</si>
  <si>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без залишків ОС, ООП (для звірки з доходами)</t>
  </si>
  <si>
    <r>
      <rPr>
        <b/>
        <sz val="12"/>
        <rFont val="Times New Roman"/>
        <family val="1"/>
        <charset val="204"/>
      </rPr>
      <t>освітня субвенція</t>
    </r>
    <r>
      <rPr>
        <sz val="12"/>
        <rFont val="Times New Roman"/>
        <family val="1"/>
        <charset val="204"/>
      </rPr>
      <t xml:space="preserve"> 41033900</t>
    </r>
  </si>
  <si>
    <r>
      <t xml:space="preserve">Надання загальної середньої освіти за рахунок </t>
    </r>
    <r>
      <rPr>
        <b/>
        <sz val="11"/>
        <rFont val="Times New Roman"/>
        <family val="1"/>
        <charset val="204"/>
      </rPr>
      <t xml:space="preserve">залишку </t>
    </r>
    <r>
      <rPr>
        <sz val="11"/>
        <rFont val="Times New Roman"/>
        <family val="1"/>
        <charset val="204"/>
      </rPr>
      <t xml:space="preserve">коштів за </t>
    </r>
    <r>
      <rPr>
        <b/>
        <sz val="11"/>
        <rFont val="Times New Roman"/>
        <family val="1"/>
        <charset val="204"/>
      </rPr>
      <t>освітньою субвенцією</t>
    </r>
    <r>
      <rPr>
        <sz val="11"/>
        <rFont val="Times New Roman"/>
        <family val="1"/>
        <charset val="204"/>
      </rPr>
      <t xml:space="preserve"> (41051100)</t>
    </r>
  </si>
  <si>
    <r>
      <t xml:space="preserve">субвенція на держпідтримку </t>
    </r>
    <r>
      <rPr>
        <b/>
        <sz val="12"/>
        <rFont val="Times New Roman"/>
        <family val="1"/>
        <charset val="204"/>
      </rPr>
      <t>осіб з особл.осв.потребами</t>
    </r>
    <r>
      <rPr>
        <sz val="12"/>
        <rFont val="Times New Roman"/>
        <family val="1"/>
        <charset val="204"/>
      </rPr>
      <t xml:space="preserve"> 41051200</t>
    </r>
  </si>
  <si>
    <r>
      <t xml:space="preserve">Надання освіти за рахунок </t>
    </r>
    <r>
      <rPr>
        <b/>
        <sz val="11"/>
        <rFont val="Times New Roman"/>
        <family val="1"/>
        <charset val="204"/>
      </rPr>
      <t>залишку коштів з</t>
    </r>
    <r>
      <rPr>
        <sz val="11"/>
        <rFont val="Times New Roman"/>
        <family val="1"/>
        <charset val="204"/>
      </rPr>
      <t xml:space="preserve">а субвенцією з державного бюджету місцевим бюджетам на надання державної підтримки </t>
    </r>
    <r>
      <rPr>
        <b/>
        <sz val="11"/>
        <rFont val="Times New Roman"/>
        <family val="1"/>
        <charset val="204"/>
      </rPr>
      <t>особам з особливими освітніми потребами</t>
    </r>
    <r>
      <rPr>
        <sz val="11"/>
        <rFont val="Times New Roman"/>
        <family val="1"/>
        <charset val="204"/>
      </rPr>
      <t xml:space="preserve"> (41051700) - оплата праці</t>
    </r>
  </si>
  <si>
    <r>
      <rPr>
        <b/>
        <sz val="10"/>
        <rFont val="Arial Cyr"/>
        <charset val="204"/>
      </rPr>
      <t>Дотація</t>
    </r>
    <r>
      <rPr>
        <sz val="10"/>
        <rFont val="Arial Cyr"/>
        <family val="2"/>
        <charset val="204"/>
      </rPr>
      <t xml:space="preserve">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  </r>
  </si>
  <si>
    <r>
      <t xml:space="preserve">субвенція з д.б. місцевим бюджетам на здійснення заходів щодо </t>
    </r>
    <r>
      <rPr>
        <b/>
        <sz val="10"/>
        <rFont val="Arial Cyr"/>
        <charset val="204"/>
      </rPr>
      <t>соц-екон.розв.</t>
    </r>
    <r>
      <rPr>
        <sz val="10"/>
        <rFont val="Arial Cyr"/>
        <charset val="204"/>
      </rPr>
      <t xml:space="preserve"> окремих територій (41034500) - кап.ремонт ЗОШ с.Заболоття, придб комп.компл. для Більськовільського НВК </t>
    </r>
  </si>
  <si>
    <r>
      <t xml:space="preserve">субв. з місц.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держ. бюджету </t>
    </r>
    <r>
      <rPr>
        <sz val="13"/>
        <rFont val="Times New Roman"/>
        <family val="1"/>
        <charset val="204"/>
      </rPr>
      <t xml:space="preserve">(41050900) </t>
    </r>
  </si>
  <si>
    <r>
      <t>без 41053900 (без інших субвенцій</t>
    </r>
    <r>
      <rPr>
        <sz val="10"/>
        <rFont val="Arial Cyr"/>
        <charset val="204"/>
      </rPr>
      <t>, дотації</t>
    </r>
    <r>
      <rPr>
        <sz val="10"/>
        <rFont val="Arial Cyr"/>
        <family val="2"/>
        <charset val="204"/>
      </rPr>
      <t>) (для звірки з казнач.звітом)</t>
    </r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</si>
  <si>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</si>
  <si>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</si>
  <si>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</si>
  <si>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Забезпечення діяльності інклюзивно-ресурсних центрів за рахунок освітньої субвенції (41051000)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</si>
  <si>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</si>
  <si>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</si>
  <si>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</si>
  <si>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</si>
  <si>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</si>
  <si>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</si>
  <si>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</si>
  <si>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 xml:space="preserve">субв. з держ. бюджету місц.бюджетам на розвиток мережі ЦНАП (41035200) </t>
  </si>
  <si>
    <t>залишок ООП (41051700) - по заг.фонду</t>
  </si>
  <si>
    <t>7000</t>
  </si>
  <si>
    <t>Економічна діяльність</t>
  </si>
  <si>
    <t>8000</t>
  </si>
  <si>
    <t>субвенція районному бюджету Вараського району для управління районом</t>
  </si>
  <si>
    <t>Інша діяльність</t>
  </si>
  <si>
    <t xml:space="preserve">                Аналіз виконання бюджету Вараської міської територіальної громади по видатках та кредитуванню станом на 01.10.2021 року </t>
  </si>
  <si>
    <t>затверджено на 01.10.2021</t>
  </si>
  <si>
    <t>виконано станом на 01.10.2021</t>
  </si>
  <si>
    <t>3124</t>
  </si>
  <si>
    <t>6090</t>
  </si>
  <si>
    <t>Інша діяльність у сфері житлово-комунального господарства</t>
  </si>
  <si>
    <t>0640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</si>
  <si>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</si>
  <si>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</si>
  <si>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</si>
  <si>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3221</t>
  </si>
  <si>
    <t>3222</t>
  </si>
  <si>
    <t>1060</t>
  </si>
  <si>
    <t>7325</t>
  </si>
  <si>
    <t>Будівництво споруд, установ та закладів фізичної культури і спорту</t>
  </si>
  <si>
    <t xml:space="preserve">у т.ч. за рахунок субвенції з державного бюджету місцевим бюджетам на реалізацію заходів, спрямованих на підвищення доступності  широкосмугового доступу до Інтернету  в сільській місцевості (41035500) </t>
  </si>
  <si>
    <t>у т.ч. 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 (41035600)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</si>
  <si>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 (41034500) - Вараська багатопрофільна лікарня</t>
  </si>
  <si>
    <t>у т.ч. за рахунок субвенції з державного бюджету місцевим бюджетам на здійснення заходів щодо соціально-економічного розвитку окремих територій (41034500) - заклади освіти</t>
  </si>
  <si>
    <t>у т.ч. за рахунок інших субвенції з місцевого бюджету (41053900) - капітальний ремонт спортзалу ЗОШ №2 за рахунок субвенції з обласного бюджету</t>
  </si>
  <si>
    <r>
      <t xml:space="preserve"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- </t>
    </r>
    <r>
      <rPr>
        <i/>
        <sz val="12"/>
        <rFont val="Times New Roman"/>
        <family val="1"/>
        <charset val="204"/>
      </rPr>
      <t>за рахунок субвенції з місцевого бюджету (41050400)</t>
    </r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</si>
  <si>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 -</t>
    </r>
    <r>
      <rPr>
        <i/>
        <sz val="12"/>
        <rFont val="Times New Roman"/>
        <family val="1"/>
        <charset val="204"/>
      </rPr>
      <t xml:space="preserve"> за рахунок субвенції з місцевого бюджету (41050600)</t>
    </r>
  </si>
  <si>
    <t>Субвенція на житло (41050400)</t>
  </si>
  <si>
    <t>Субвенція на житло (41050600)</t>
  </si>
  <si>
    <t>субвенція Сарненській міській ТГ на реконструкцію дитячого терапевтичного корпусу КНП "Сарненська ЦРЛ"</t>
  </si>
  <si>
    <t>співфінансування (30%) обласному бюджету для здійснення централізованої закупівлі ноутбуків для ЗСО за рахунок субвенції з державного бюджету на заходи боротьби з COVID-19</t>
  </si>
  <si>
    <t>співфінансування обласному бюджету (50%) для надання субвенції на придбання 2-х автобусів</t>
  </si>
  <si>
    <t>Надання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</si>
  <si>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Заступник начальника бюджетного відділу</t>
  </si>
  <si>
    <t>Віра ПЕТРИНА</t>
  </si>
  <si>
    <t>затверджено розписом на рік та кошторисні призначення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</si>
</sst>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₴_-;\-* #,##0.00\ _₴_-;_-* &quot;-&quot;??\ _₴_-;_-@_-"/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48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0"/>
      <color rgb="FFFF0000"/>
      <name val="Arial Cyr"/>
      <family val="2"/>
      <charset val="204"/>
    </font>
    <font>
      <b/>
      <sz val="14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7" fillId="0" borderId="0"/>
    <xf numFmtId="0" fontId="32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13" fillId="0" borderId="0" xfId="0" applyFont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Fill="1"/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0" fillId="0" borderId="0" xfId="0" applyFont="1" applyBorder="1" applyAlignment="1">
      <alignment wrapText="1"/>
    </xf>
    <xf numFmtId="0" fontId="2" fillId="0" borderId="0" xfId="0" applyFont="1" applyFill="1" applyBorder="1"/>
    <xf numFmtId="0" fontId="2" fillId="10" borderId="0" xfId="0" applyFont="1" applyFill="1" applyAlignment="1">
      <alignment wrapText="1"/>
    </xf>
    <xf numFmtId="167" fontId="2" fillId="0" borderId="0" xfId="0" applyNumberFormat="1" applyFont="1" applyBorder="1" applyAlignment="1">
      <alignment horizontal="right" wrapText="1"/>
    </xf>
    <xf numFmtId="0" fontId="2" fillId="12" borderId="0" xfId="0" applyFont="1" applyFill="1" applyAlignment="1">
      <alignment wrapText="1"/>
    </xf>
    <xf numFmtId="0" fontId="2" fillId="14" borderId="0" xfId="0" applyFont="1" applyFill="1" applyAlignment="1">
      <alignment wrapText="1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0" borderId="0" xfId="0" applyFont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13" fillId="11" borderId="0" xfId="0" applyFont="1" applyFill="1" applyBorder="1" applyAlignment="1">
      <alignment horizontal="right" wrapText="1"/>
    </xf>
    <xf numFmtId="0" fontId="13" fillId="11" borderId="0" xfId="0" applyFont="1" applyFill="1" applyBorder="1" applyAlignment="1">
      <alignment wrapText="1"/>
    </xf>
    <xf numFmtId="0" fontId="13" fillId="11" borderId="3" xfId="0" applyFont="1" applyFill="1" applyBorder="1" applyAlignment="1">
      <alignment wrapText="1"/>
    </xf>
    <xf numFmtId="0" fontId="13" fillId="11" borderId="3" xfId="0" applyFont="1" applyFill="1" applyBorder="1"/>
    <xf numFmtId="0" fontId="14" fillId="11" borderId="0" xfId="0" applyFont="1" applyFill="1" applyBorder="1" applyAlignment="1">
      <alignment horizontal="right" wrapText="1"/>
    </xf>
    <xf numFmtId="0" fontId="14" fillId="11" borderId="0" xfId="0" applyFont="1" applyFill="1" applyBorder="1" applyAlignment="1">
      <alignment wrapText="1"/>
    </xf>
    <xf numFmtId="0" fontId="14" fillId="11" borderId="0" xfId="0" applyFont="1" applyFill="1" applyAlignment="1">
      <alignment wrapText="1"/>
    </xf>
    <xf numFmtId="0" fontId="14" fillId="11" borderId="0" xfId="0" applyFont="1" applyFill="1"/>
    <xf numFmtId="43" fontId="0" fillId="10" borderId="0" xfId="3" applyFont="1" applyFill="1" applyAlignment="1">
      <alignment textRotation="90"/>
    </xf>
    <xf numFmtId="0" fontId="3" fillId="12" borderId="0" xfId="0" applyFont="1" applyFill="1" applyAlignment="1">
      <alignment textRotation="90"/>
    </xf>
    <xf numFmtId="0" fontId="2" fillId="12" borderId="0" xfId="0" applyFont="1" applyFill="1" applyAlignment="1">
      <alignment textRotation="90"/>
    </xf>
    <xf numFmtId="0" fontId="3" fillId="12" borderId="0" xfId="0" applyFont="1" applyFill="1" applyAlignment="1">
      <alignment horizontal="center"/>
    </xf>
    <xf numFmtId="43" fontId="3" fillId="12" borderId="0" xfId="3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0" fontId="3" fillId="17" borderId="0" xfId="0" applyFont="1" applyFill="1" applyBorder="1" applyAlignment="1">
      <alignment horizontal="center"/>
    </xf>
    <xf numFmtId="0" fontId="2" fillId="18" borderId="0" xfId="0" applyFont="1" applyFill="1" applyAlignment="1">
      <alignment horizontal="center" textRotation="90"/>
    </xf>
    <xf numFmtId="0" fontId="3" fillId="7" borderId="0" xfId="0" applyFont="1" applyFill="1" applyBorder="1" applyAlignment="1">
      <alignment horizontal="center"/>
    </xf>
    <xf numFmtId="167" fontId="5" fillId="15" borderId="0" xfId="0" applyNumberFormat="1" applyFont="1" applyFill="1" applyBorder="1" applyAlignment="1">
      <alignment horizontal="center" wrapText="1"/>
    </xf>
    <xf numFmtId="165" fontId="22" fillId="15" borderId="0" xfId="0" applyNumberFormat="1" applyFont="1" applyFill="1" applyBorder="1" applyAlignment="1">
      <alignment horizontal="center" wrapText="1"/>
    </xf>
    <xf numFmtId="165" fontId="34" fillId="15" borderId="0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7" fillId="0" borderId="5" xfId="0" applyFont="1" applyFill="1" applyBorder="1" applyAlignment="1">
      <alignment wrapText="1"/>
    </xf>
    <xf numFmtId="0" fontId="3" fillId="8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37" fillId="11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167" fontId="5" fillId="21" borderId="5" xfId="0" applyNumberFormat="1" applyFont="1" applyFill="1" applyBorder="1" applyAlignment="1">
      <alignment horizontal="center" wrapText="1"/>
    </xf>
    <xf numFmtId="167" fontId="22" fillId="21" borderId="5" xfId="0" applyNumberFormat="1" applyFont="1" applyFill="1" applyBorder="1" applyAlignment="1">
      <alignment horizontal="center" wrapText="1"/>
    </xf>
    <xf numFmtId="165" fontId="22" fillId="21" borderId="5" xfId="0" applyNumberFormat="1" applyFont="1" applyFill="1" applyBorder="1" applyAlignment="1">
      <alignment horizontal="center" wrapText="1"/>
    </xf>
    <xf numFmtId="167" fontId="5" fillId="21" borderId="5" xfId="0" applyNumberFormat="1" applyFont="1" applyFill="1" applyBorder="1" applyAlignment="1">
      <alignment horizontal="center" vertical="center" wrapText="1"/>
    </xf>
    <xf numFmtId="167" fontId="5" fillId="22" borderId="5" xfId="0" applyNumberFormat="1" applyFont="1" applyFill="1" applyBorder="1" applyAlignment="1">
      <alignment horizontal="center" wrapText="1"/>
    </xf>
    <xf numFmtId="165" fontId="22" fillId="22" borderId="5" xfId="0" applyNumberFormat="1" applyFont="1" applyFill="1" applyBorder="1" applyAlignment="1">
      <alignment horizontal="center" wrapText="1"/>
    </xf>
    <xf numFmtId="167" fontId="5" fillId="22" borderId="5" xfId="0" applyNumberFormat="1" applyFont="1" applyFill="1" applyBorder="1" applyAlignment="1">
      <alignment horizontal="center" vertical="center" wrapText="1"/>
    </xf>
    <xf numFmtId="167" fontId="5" fillId="24" borderId="5" xfId="0" applyNumberFormat="1" applyFont="1" applyFill="1" applyBorder="1" applyAlignment="1">
      <alignment horizontal="center" wrapText="1"/>
    </xf>
    <xf numFmtId="167" fontId="34" fillId="24" borderId="5" xfId="0" applyNumberFormat="1" applyFont="1" applyFill="1" applyBorder="1" applyAlignment="1">
      <alignment horizontal="center" wrapText="1"/>
    </xf>
    <xf numFmtId="165" fontId="34" fillId="24" borderId="5" xfId="0" applyNumberFormat="1" applyFont="1" applyFill="1" applyBorder="1" applyAlignment="1">
      <alignment horizontal="center" wrapText="1"/>
    </xf>
    <xf numFmtId="167" fontId="5" fillId="24" borderId="5" xfId="0" applyNumberFormat="1" applyFont="1" applyFill="1" applyBorder="1" applyAlignment="1">
      <alignment horizontal="center" vertical="center" wrapText="1"/>
    </xf>
    <xf numFmtId="167" fontId="34" fillId="24" borderId="5" xfId="0" applyNumberFormat="1" applyFont="1" applyFill="1" applyBorder="1" applyAlignment="1">
      <alignment horizontal="center" vertical="center" wrapText="1"/>
    </xf>
    <xf numFmtId="167" fontId="22" fillId="24" borderId="5" xfId="0" applyNumberFormat="1" applyFont="1" applyFill="1" applyBorder="1" applyAlignment="1">
      <alignment horizontal="center" wrapText="1"/>
    </xf>
    <xf numFmtId="165" fontId="22" fillId="24" borderId="5" xfId="0" applyNumberFormat="1" applyFont="1" applyFill="1" applyBorder="1" applyAlignment="1">
      <alignment horizontal="center" wrapText="1"/>
    </xf>
    <xf numFmtId="167" fontId="35" fillId="24" borderId="5" xfId="0" applyNumberFormat="1" applyFont="1" applyFill="1" applyBorder="1" applyAlignment="1">
      <alignment horizontal="center" wrapText="1"/>
    </xf>
    <xf numFmtId="0" fontId="13" fillId="23" borderId="0" xfId="0" applyFont="1" applyFill="1" applyBorder="1" applyAlignment="1">
      <alignment horizontal="right" wrapText="1"/>
    </xf>
    <xf numFmtId="0" fontId="13" fillId="23" borderId="0" xfId="0" applyFont="1" applyFill="1" applyBorder="1" applyAlignment="1">
      <alignment wrapText="1"/>
    </xf>
    <xf numFmtId="0" fontId="13" fillId="23" borderId="0" xfId="0" applyFont="1" applyFill="1" applyBorder="1"/>
    <xf numFmtId="167" fontId="33" fillId="3" borderId="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167" fontId="38" fillId="0" borderId="0" xfId="0" applyNumberFormat="1" applyFont="1" applyFill="1" applyAlignment="1">
      <alignment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3" fontId="3" fillId="10" borderId="0" xfId="3" applyFont="1" applyFill="1" applyAlignment="1">
      <alignment textRotation="90"/>
    </xf>
    <xf numFmtId="0" fontId="7" fillId="0" borderId="5" xfId="0" applyFont="1" applyFill="1" applyBorder="1" applyAlignment="1" applyProtection="1">
      <alignment horizontal="left" wrapText="1"/>
      <protection locked="0"/>
    </xf>
    <xf numFmtId="0" fontId="37" fillId="0" borderId="5" xfId="0" applyFont="1" applyFill="1" applyBorder="1" applyAlignment="1">
      <alignment vertical="center" wrapText="1"/>
    </xf>
    <xf numFmtId="0" fontId="37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/>
    </xf>
    <xf numFmtId="167" fontId="5" fillId="3" borderId="5" xfId="0" applyNumberFormat="1" applyFont="1" applyFill="1" applyBorder="1" applyAlignment="1">
      <alignment horizontal="center" wrapText="1"/>
    </xf>
    <xf numFmtId="167" fontId="5" fillId="3" borderId="5" xfId="0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center" wrapText="1"/>
    </xf>
    <xf numFmtId="0" fontId="3" fillId="25" borderId="0" xfId="0" applyFont="1" applyFill="1" applyBorder="1" applyAlignment="1">
      <alignment horizontal="right" wrapText="1"/>
    </xf>
    <xf numFmtId="0" fontId="3" fillId="25" borderId="0" xfId="0" applyFont="1" applyFill="1" applyBorder="1" applyAlignment="1">
      <alignment wrapText="1"/>
    </xf>
    <xf numFmtId="0" fontId="3" fillId="25" borderId="0" xfId="0" applyFont="1" applyFill="1" applyBorder="1"/>
    <xf numFmtId="0" fontId="16" fillId="25" borderId="0" xfId="0" applyFont="1" applyFill="1" applyBorder="1" applyAlignment="1">
      <alignment horizontal="center" wrapText="1"/>
    </xf>
    <xf numFmtId="0" fontId="16" fillId="25" borderId="0" xfId="0" applyFont="1" applyFill="1" applyAlignment="1">
      <alignment horizontal="center" wrapText="1"/>
    </xf>
    <xf numFmtId="0" fontId="16" fillId="25" borderId="0" xfId="0" applyFont="1" applyFill="1" applyAlignment="1">
      <alignment horizontal="center"/>
    </xf>
    <xf numFmtId="0" fontId="2" fillId="25" borderId="0" xfId="0" applyFont="1" applyFill="1" applyBorder="1" applyAlignment="1">
      <alignment horizontal="right" wrapText="1"/>
    </xf>
    <xf numFmtId="0" fontId="2" fillId="25" borderId="0" xfId="0" applyFont="1" applyFill="1" applyBorder="1" applyAlignment="1">
      <alignment wrapText="1"/>
    </xf>
    <xf numFmtId="0" fontId="2" fillId="25" borderId="0" xfId="0" applyFont="1" applyFill="1" applyAlignment="1">
      <alignment wrapText="1"/>
    </xf>
    <xf numFmtId="0" fontId="2" fillId="25" borderId="0" xfId="0" applyFont="1" applyFill="1"/>
    <xf numFmtId="0" fontId="13" fillId="25" borderId="0" xfId="0" applyFont="1" applyFill="1" applyBorder="1" applyAlignment="1">
      <alignment horizontal="right" wrapText="1"/>
    </xf>
    <xf numFmtId="0" fontId="13" fillId="25" borderId="0" xfId="0" applyFont="1" applyFill="1" applyBorder="1" applyAlignment="1">
      <alignment wrapText="1"/>
    </xf>
    <xf numFmtId="0" fontId="13" fillId="25" borderId="0" xfId="0" applyFont="1" applyFill="1" applyAlignment="1">
      <alignment wrapText="1"/>
    </xf>
    <xf numFmtId="0" fontId="13" fillId="25" borderId="0" xfId="0" applyFont="1" applyFill="1"/>
    <xf numFmtId="0" fontId="13" fillId="25" borderId="3" xfId="0" applyFont="1" applyFill="1" applyBorder="1" applyAlignment="1">
      <alignment wrapText="1"/>
    </xf>
    <xf numFmtId="0" fontId="13" fillId="25" borderId="3" xfId="0" applyFont="1" applyFill="1" applyBorder="1"/>
    <xf numFmtId="0" fontId="13" fillId="26" borderId="0" xfId="0" applyFont="1" applyFill="1" applyBorder="1" applyAlignment="1">
      <alignment horizontal="right" wrapText="1"/>
    </xf>
    <xf numFmtId="0" fontId="13" fillId="26" borderId="0" xfId="0" applyFont="1" applyFill="1" applyBorder="1" applyAlignment="1">
      <alignment wrapText="1"/>
    </xf>
    <xf numFmtId="0" fontId="13" fillId="26" borderId="0" xfId="0" applyFont="1" applyFill="1" applyBorder="1"/>
    <xf numFmtId="167" fontId="39" fillId="0" borderId="0" xfId="0" applyNumberFormat="1" applyFont="1" applyAlignment="1">
      <alignment horizontal="center" wrapText="1"/>
    </xf>
    <xf numFmtId="0" fontId="7" fillId="12" borderId="7" xfId="0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0" borderId="0" xfId="0" applyFont="1" applyAlignment="1">
      <alignment horizontal="center"/>
    </xf>
    <xf numFmtId="0" fontId="41" fillId="6" borderId="0" xfId="0" applyFont="1" applyFill="1" applyAlignment="1">
      <alignment wrapText="1"/>
    </xf>
    <xf numFmtId="167" fontId="42" fillId="6" borderId="0" xfId="0" applyNumberFormat="1" applyFont="1" applyFill="1" applyAlignment="1">
      <alignment wrapText="1"/>
    </xf>
    <xf numFmtId="0" fontId="40" fillId="0" borderId="0" xfId="0" applyFont="1" applyAlignment="1">
      <alignment wrapText="1"/>
    </xf>
    <xf numFmtId="0" fontId="40" fillId="0" borderId="0" xfId="0" applyFont="1" applyBorder="1" applyAlignment="1">
      <alignment wrapText="1"/>
    </xf>
    <xf numFmtId="0" fontId="40" fillId="0" borderId="0" xfId="0" applyFont="1"/>
    <xf numFmtId="167" fontId="5" fillId="0" borderId="5" xfId="0" applyNumberFormat="1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justify" wrapText="1"/>
    </xf>
    <xf numFmtId="167" fontId="28" fillId="0" borderId="18" xfId="0" applyNumberFormat="1" applyFont="1" applyFill="1" applyBorder="1" applyAlignment="1">
      <alignment horizontal="center" wrapText="1"/>
    </xf>
    <xf numFmtId="0" fontId="24" fillId="0" borderId="20" xfId="0" applyFont="1" applyFill="1" applyBorder="1" applyAlignment="1"/>
    <xf numFmtId="49" fontId="24" fillId="0" borderId="5" xfId="0" applyNumberFormat="1" applyFont="1" applyFill="1" applyBorder="1" applyAlignment="1">
      <alignment horizontal="center"/>
    </xf>
    <xf numFmtId="167" fontId="28" fillId="0" borderId="5" xfId="0" applyNumberFormat="1" applyFont="1" applyFill="1" applyBorder="1" applyAlignment="1">
      <alignment horizontal="center" wrapText="1"/>
    </xf>
    <xf numFmtId="165" fontId="28" fillId="0" borderId="5" xfId="0" applyNumberFormat="1" applyFont="1" applyFill="1" applyBorder="1" applyAlignment="1">
      <alignment horizontal="center" wrapText="1"/>
    </xf>
    <xf numFmtId="165" fontId="28" fillId="0" borderId="21" xfId="0" applyNumberFormat="1" applyFont="1" applyFill="1" applyBorder="1" applyAlignment="1">
      <alignment horizontal="center" wrapText="1"/>
    </xf>
    <xf numFmtId="0" fontId="23" fillId="0" borderId="20" xfId="0" applyFont="1" applyFill="1" applyBorder="1" applyAlignment="1"/>
    <xf numFmtId="49" fontId="23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>
      <alignment horizontal="center" wrapText="1"/>
    </xf>
    <xf numFmtId="167" fontId="29" fillId="0" borderId="5" xfId="0" applyNumberFormat="1" applyFont="1" applyFill="1" applyBorder="1" applyAlignment="1" applyProtection="1">
      <alignment horizontal="center" wrapText="1"/>
      <protection locked="0"/>
    </xf>
    <xf numFmtId="10" fontId="29" fillId="0" borderId="5" xfId="0" applyNumberFormat="1" applyFont="1" applyFill="1" applyBorder="1" applyAlignment="1">
      <alignment horizontal="center" wrapText="1"/>
    </xf>
    <xf numFmtId="167" fontId="29" fillId="0" borderId="5" xfId="0" applyNumberFormat="1" applyFont="1" applyFill="1" applyBorder="1" applyAlignment="1">
      <alignment horizontal="center" wrapText="1"/>
    </xf>
    <xf numFmtId="165" fontId="29" fillId="0" borderId="21" xfId="0" applyNumberFormat="1" applyFont="1" applyFill="1" applyBorder="1" applyAlignment="1">
      <alignment horizontal="center" wrapText="1"/>
    </xf>
    <xf numFmtId="165" fontId="29" fillId="0" borderId="5" xfId="0" applyNumberFormat="1" applyFont="1" applyFill="1" applyBorder="1" applyAlignment="1">
      <alignment horizontal="center" wrapText="1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wrapText="1"/>
    </xf>
    <xf numFmtId="10" fontId="30" fillId="0" borderId="5" xfId="0" applyNumberFormat="1" applyFont="1" applyFill="1" applyBorder="1" applyAlignment="1">
      <alignment horizontal="center" wrapText="1"/>
    </xf>
    <xf numFmtId="165" fontId="30" fillId="0" borderId="21" xfId="0" applyNumberFormat="1" applyFont="1" applyFill="1" applyBorder="1" applyAlignment="1">
      <alignment horizontal="center" wrapText="1"/>
    </xf>
    <xf numFmtId="165" fontId="30" fillId="0" borderId="5" xfId="0" applyNumberFormat="1" applyFont="1" applyFill="1" applyBorder="1" applyAlignment="1">
      <alignment horizontal="center" wrapText="1"/>
    </xf>
    <xf numFmtId="168" fontId="29" fillId="0" borderId="5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167" fontId="29" fillId="0" borderId="5" xfId="0" applyNumberFormat="1" applyFont="1" applyFill="1" applyBorder="1" applyAlignment="1" applyProtection="1">
      <alignment horizontal="center" wrapText="1"/>
    </xf>
    <xf numFmtId="1" fontId="25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49" fontId="25" fillId="0" borderId="5" xfId="0" applyNumberFormat="1" applyFont="1" applyFill="1" applyBorder="1" applyAlignment="1" applyProtection="1">
      <alignment horizontal="center" wrapText="1"/>
      <protection locked="0"/>
    </xf>
    <xf numFmtId="1" fontId="25" fillId="0" borderId="5" xfId="0" applyNumberFormat="1" applyFont="1" applyFill="1" applyBorder="1" applyAlignment="1" applyProtection="1">
      <alignment horizontal="center" wrapText="1"/>
      <protection locked="0"/>
    </xf>
    <xf numFmtId="0" fontId="25" fillId="0" borderId="20" xfId="0" applyFont="1" applyFill="1" applyBorder="1" applyAlignment="1">
      <alignment horizontal="center"/>
    </xf>
    <xf numFmtId="167" fontId="30" fillId="0" borderId="5" xfId="0" applyNumberFormat="1" applyFont="1" applyFill="1" applyBorder="1" applyAlignment="1">
      <alignment horizontal="center" wrapText="1"/>
    </xf>
    <xf numFmtId="164" fontId="30" fillId="0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Fill="1" applyBorder="1" applyAlignment="1">
      <alignment horizontal="center" wrapText="1"/>
    </xf>
    <xf numFmtId="167" fontId="28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/>
    <xf numFmtId="167" fontId="28" fillId="0" borderId="23" xfId="0" applyNumberFormat="1" applyFont="1" applyFill="1" applyBorder="1" applyAlignment="1" applyProtection="1">
      <alignment horizontal="center" wrapText="1"/>
    </xf>
    <xf numFmtId="167" fontId="28" fillId="0" borderId="23" xfId="0" applyNumberFormat="1" applyFont="1" applyFill="1" applyBorder="1" applyAlignment="1">
      <alignment horizontal="center" wrapText="1"/>
    </xf>
    <xf numFmtId="165" fontId="28" fillId="0" borderId="24" xfId="0" applyNumberFormat="1" applyFont="1" applyFill="1" applyBorder="1" applyAlignment="1">
      <alignment horizontal="center" wrapText="1"/>
    </xf>
    <xf numFmtId="167" fontId="28" fillId="0" borderId="20" xfId="0" applyNumberFormat="1" applyFont="1" applyFill="1" applyBorder="1" applyAlignment="1">
      <alignment horizontal="center" wrapText="1"/>
    </xf>
    <xf numFmtId="167" fontId="29" fillId="0" borderId="20" xfId="0" applyNumberFormat="1" applyFont="1" applyFill="1" applyBorder="1" applyAlignment="1">
      <alignment horizontal="center" wrapText="1"/>
    </xf>
    <xf numFmtId="167" fontId="30" fillId="0" borderId="20" xfId="0" applyNumberFormat="1" applyFont="1" applyFill="1" applyBorder="1" applyAlignment="1">
      <alignment horizontal="center" wrapText="1"/>
    </xf>
    <xf numFmtId="167" fontId="28" fillId="0" borderId="22" xfId="0" applyNumberFormat="1" applyFont="1" applyFill="1" applyBorder="1" applyAlignment="1" applyProtection="1">
      <alignment horizontal="center" wrapText="1"/>
    </xf>
    <xf numFmtId="167" fontId="28" fillId="0" borderId="22" xfId="0" applyNumberFormat="1" applyFont="1" applyFill="1" applyBorder="1" applyAlignment="1">
      <alignment horizontal="center" wrapText="1"/>
    </xf>
    <xf numFmtId="167" fontId="28" fillId="3" borderId="17" xfId="0" applyNumberFormat="1" applyFont="1" applyFill="1" applyBorder="1" applyAlignment="1">
      <alignment horizontal="center" wrapText="1"/>
    </xf>
    <xf numFmtId="167" fontId="28" fillId="12" borderId="18" xfId="0" applyNumberFormat="1" applyFont="1" applyFill="1" applyBorder="1" applyAlignment="1">
      <alignment horizontal="center" wrapText="1"/>
    </xf>
    <xf numFmtId="167" fontId="28" fillId="3" borderId="18" xfId="0" applyNumberFormat="1" applyFont="1" applyFill="1" applyBorder="1" applyAlignment="1">
      <alignment horizontal="center" wrapText="1"/>
    </xf>
    <xf numFmtId="165" fontId="28" fillId="3" borderId="19" xfId="0" applyNumberFormat="1" applyFont="1" applyFill="1" applyBorder="1" applyAlignment="1">
      <alignment horizontal="center" wrapText="1"/>
    </xf>
    <xf numFmtId="167" fontId="28" fillId="25" borderId="20" xfId="0" applyNumberFormat="1" applyFont="1" applyFill="1" applyBorder="1" applyAlignment="1">
      <alignment horizontal="center" wrapText="1"/>
    </xf>
    <xf numFmtId="167" fontId="28" fillId="25" borderId="5" xfId="0" applyNumberFormat="1" applyFont="1" applyFill="1" applyBorder="1" applyAlignment="1">
      <alignment horizontal="center" wrapText="1"/>
    </xf>
    <xf numFmtId="167" fontId="28" fillId="12" borderId="5" xfId="0" applyNumberFormat="1" applyFont="1" applyFill="1" applyBorder="1" applyAlignment="1">
      <alignment horizontal="center" wrapText="1"/>
    </xf>
    <xf numFmtId="165" fontId="28" fillId="25" borderId="21" xfId="0" applyNumberFormat="1" applyFont="1" applyFill="1" applyBorder="1" applyAlignment="1">
      <alignment horizontal="center" wrapText="1"/>
    </xf>
    <xf numFmtId="167" fontId="28" fillId="3" borderId="20" xfId="0" applyNumberFormat="1" applyFont="1" applyFill="1" applyBorder="1" applyAlignment="1">
      <alignment horizontal="center" wrapText="1"/>
    </xf>
    <xf numFmtId="167" fontId="28" fillId="3" borderId="5" xfId="0" applyNumberFormat="1" applyFont="1" applyFill="1" applyBorder="1" applyAlignment="1">
      <alignment horizontal="center" wrapText="1"/>
    </xf>
    <xf numFmtId="167" fontId="29" fillId="3" borderId="5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>
      <alignment horizontal="center" wrapText="1"/>
    </xf>
    <xf numFmtId="167" fontId="30" fillId="11" borderId="20" xfId="0" applyNumberFormat="1" applyFont="1" applyFill="1" applyBorder="1" applyAlignment="1">
      <alignment horizontal="center" wrapText="1"/>
    </xf>
    <xf numFmtId="167" fontId="30" fillId="11" borderId="5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>
      <alignment horizontal="center" wrapText="1"/>
    </xf>
    <xf numFmtId="165" fontId="30" fillId="11" borderId="21" xfId="0" applyNumberFormat="1" applyFont="1" applyFill="1" applyBorder="1" applyAlignment="1">
      <alignment horizontal="center" wrapText="1"/>
    </xf>
    <xf numFmtId="167" fontId="29" fillId="3" borderId="20" xfId="0" applyNumberFormat="1" applyFont="1" applyFill="1" applyBorder="1" applyAlignment="1">
      <alignment horizontal="center" wrapText="1"/>
    </xf>
    <xf numFmtId="167" fontId="30" fillId="3" borderId="20" xfId="0" applyNumberFormat="1" applyFont="1" applyFill="1" applyBorder="1" applyAlignment="1">
      <alignment horizontal="center" wrapText="1"/>
    </xf>
    <xf numFmtId="167" fontId="30" fillId="3" borderId="5" xfId="0" applyNumberFormat="1" applyFont="1" applyFill="1" applyBorder="1" applyAlignment="1">
      <alignment horizontal="center" wrapText="1"/>
    </xf>
    <xf numFmtId="164" fontId="30" fillId="11" borderId="20" xfId="0" applyNumberFormat="1" applyFont="1" applyFill="1" applyBorder="1" applyAlignment="1">
      <alignment horizontal="center" wrapText="1"/>
    </xf>
    <xf numFmtId="164" fontId="30" fillId="11" borderId="5" xfId="0" applyNumberFormat="1" applyFont="1" applyFill="1" applyBorder="1" applyAlignment="1">
      <alignment horizontal="center" wrapText="1"/>
    </xf>
    <xf numFmtId="164" fontId="30" fillId="12" borderId="5" xfId="0" applyNumberFormat="1" applyFont="1" applyFill="1" applyBorder="1" applyAlignment="1">
      <alignment horizontal="center" wrapText="1"/>
    </xf>
    <xf numFmtId="164" fontId="30" fillId="25" borderId="20" xfId="0" applyNumberFormat="1" applyFont="1" applyFill="1" applyBorder="1" applyAlignment="1">
      <alignment horizontal="center" wrapText="1"/>
    </xf>
    <xf numFmtId="164" fontId="30" fillId="25" borderId="5" xfId="0" applyNumberFormat="1" applyFont="1" applyFill="1" applyBorder="1" applyAlignment="1">
      <alignment horizontal="center" wrapText="1"/>
    </xf>
    <xf numFmtId="167" fontId="30" fillId="25" borderId="5" xfId="0" applyNumberFormat="1" applyFont="1" applyFill="1" applyBorder="1" applyAlignment="1">
      <alignment horizontal="center" wrapText="1"/>
    </xf>
    <xf numFmtId="165" fontId="30" fillId="25" borderId="21" xfId="0" applyNumberFormat="1" applyFont="1" applyFill="1" applyBorder="1" applyAlignment="1">
      <alignment horizontal="center" wrapText="1"/>
    </xf>
    <xf numFmtId="167" fontId="29" fillId="25" borderId="20" xfId="0" applyNumberFormat="1" applyFont="1" applyFill="1" applyBorder="1" applyAlignment="1">
      <alignment horizontal="center" wrapText="1"/>
    </xf>
    <xf numFmtId="167" fontId="29" fillId="25" borderId="5" xfId="0" applyNumberFormat="1" applyFont="1" applyFill="1" applyBorder="1" applyAlignment="1">
      <alignment horizontal="center" wrapText="1"/>
    </xf>
    <xf numFmtId="165" fontId="29" fillId="25" borderId="21" xfId="0" applyNumberFormat="1" applyFont="1" applyFill="1" applyBorder="1" applyAlignment="1">
      <alignment horizontal="center" wrapText="1"/>
    </xf>
    <xf numFmtId="167" fontId="30" fillId="25" borderId="20" xfId="0" applyNumberFormat="1" applyFont="1" applyFill="1" applyBorder="1" applyAlignment="1">
      <alignment horizontal="center" wrapText="1"/>
    </xf>
    <xf numFmtId="165" fontId="29" fillId="11" borderId="21" xfId="0" applyNumberFormat="1" applyFont="1" applyFill="1" applyBorder="1" applyAlignment="1">
      <alignment horizontal="center" wrapText="1"/>
    </xf>
    <xf numFmtId="167" fontId="30" fillId="4" borderId="20" xfId="0" applyNumberFormat="1" applyFont="1" applyFill="1" applyBorder="1" applyAlignment="1">
      <alignment horizontal="center" wrapText="1"/>
    </xf>
    <xf numFmtId="167" fontId="30" fillId="4" borderId="5" xfId="0" applyNumberFormat="1" applyFont="1" applyFill="1" applyBorder="1" applyAlignment="1">
      <alignment horizontal="center" wrapText="1"/>
    </xf>
    <xf numFmtId="167" fontId="28" fillId="11" borderId="5" xfId="0" applyNumberFormat="1" applyFont="1" applyFill="1" applyBorder="1" applyAlignment="1">
      <alignment horizontal="center" wrapText="1"/>
    </xf>
    <xf numFmtId="167" fontId="28" fillId="4" borderId="5" xfId="0" applyNumberFormat="1" applyFont="1" applyFill="1" applyBorder="1" applyAlignment="1">
      <alignment horizontal="center" wrapText="1"/>
    </xf>
    <xf numFmtId="165" fontId="28" fillId="2" borderId="21" xfId="0" applyNumberFormat="1" applyFont="1" applyFill="1" applyBorder="1" applyAlignment="1">
      <alignment horizontal="center" wrapText="1"/>
    </xf>
    <xf numFmtId="167" fontId="30" fillId="23" borderId="20" xfId="0" applyNumberFormat="1" applyFont="1" applyFill="1" applyBorder="1" applyAlignment="1">
      <alignment horizontal="center" wrapText="1"/>
    </xf>
    <xf numFmtId="167" fontId="30" fillId="23" borderId="5" xfId="0" applyNumberFormat="1" applyFont="1" applyFill="1" applyBorder="1" applyAlignment="1">
      <alignment horizontal="center" wrapText="1"/>
    </xf>
    <xf numFmtId="165" fontId="30" fillId="23" borderId="21" xfId="0" applyNumberFormat="1" applyFont="1" applyFill="1" applyBorder="1" applyAlignment="1">
      <alignment horizontal="center" wrapText="1"/>
    </xf>
    <xf numFmtId="167" fontId="31" fillId="12" borderId="5" xfId="0" applyNumberFormat="1" applyFont="1" applyFill="1" applyBorder="1" applyAlignment="1">
      <alignment horizontal="center" wrapText="1"/>
    </xf>
    <xf numFmtId="165" fontId="30" fillId="4" borderId="21" xfId="0" applyNumberFormat="1" applyFont="1" applyFill="1" applyBorder="1" applyAlignment="1">
      <alignment horizontal="center" wrapText="1"/>
    </xf>
    <xf numFmtId="167" fontId="28" fillId="12" borderId="23" xfId="0" applyNumberFormat="1" applyFont="1" applyFill="1" applyBorder="1" applyAlignment="1">
      <alignment horizontal="center" wrapText="1"/>
    </xf>
    <xf numFmtId="165" fontId="28" fillId="2" borderId="24" xfId="0" applyNumberFormat="1" applyFont="1" applyFill="1" applyBorder="1" applyAlignment="1">
      <alignment horizontal="center" wrapText="1"/>
    </xf>
    <xf numFmtId="165" fontId="28" fillId="3" borderId="21" xfId="0" applyNumberFormat="1" applyFont="1" applyFill="1" applyBorder="1" applyAlignment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  <protection locked="0"/>
    </xf>
    <xf numFmtId="165" fontId="29" fillId="3" borderId="21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 applyProtection="1">
      <alignment horizontal="center" wrapText="1"/>
      <protection locked="0"/>
    </xf>
    <xf numFmtId="167" fontId="31" fillId="11" borderId="5" xfId="0" applyNumberFormat="1" applyFont="1" applyFill="1" applyBorder="1" applyAlignment="1">
      <alignment horizontal="center" wrapText="1"/>
    </xf>
    <xf numFmtId="165" fontId="28" fillId="11" borderId="21" xfId="0" applyNumberFormat="1" applyFont="1" applyFill="1" applyBorder="1" applyAlignment="1">
      <alignment horizontal="center" wrapText="1"/>
    </xf>
    <xf numFmtId="0" fontId="30" fillId="11" borderId="20" xfId="0" applyFont="1" applyFill="1" applyBorder="1" applyAlignment="1">
      <alignment horizontal="center" wrapText="1"/>
    </xf>
    <xf numFmtId="0" fontId="30" fillId="11" borderId="5" xfId="0" applyFont="1" applyFill="1" applyBorder="1" applyAlignment="1">
      <alignment horizontal="center" wrapText="1"/>
    </xf>
    <xf numFmtId="0" fontId="30" fillId="12" borderId="5" xfId="0" applyFont="1" applyFill="1" applyBorder="1" applyAlignment="1">
      <alignment horizontal="center" wrapText="1"/>
    </xf>
    <xf numFmtId="164" fontId="29" fillId="25" borderId="5" xfId="0" applyNumberFormat="1" applyFont="1" applyFill="1" applyBorder="1" applyAlignment="1">
      <alignment horizontal="center" wrapText="1"/>
    </xf>
    <xf numFmtId="167" fontId="30" fillId="12" borderId="5" xfId="0" applyNumberFormat="1" applyFont="1" applyFill="1" applyBorder="1" applyAlignment="1" applyProtection="1">
      <alignment horizontal="center" wrapText="1"/>
    </xf>
    <xf numFmtId="167" fontId="28" fillId="12" borderId="5" xfId="0" applyNumberFormat="1" applyFont="1" applyFill="1" applyBorder="1" applyAlignment="1" applyProtection="1">
      <alignment horizontal="center" wrapText="1"/>
      <protection locked="0"/>
    </xf>
    <xf numFmtId="167" fontId="28" fillId="23" borderId="5" xfId="0" applyNumberFormat="1" applyFont="1" applyFill="1" applyBorder="1" applyAlignment="1">
      <alignment horizontal="center" wrapText="1"/>
    </xf>
    <xf numFmtId="167" fontId="28" fillId="3" borderId="23" xfId="0" applyNumberFormat="1" applyFont="1" applyFill="1" applyBorder="1" applyAlignment="1" applyProtection="1">
      <alignment horizontal="center" wrapText="1"/>
    </xf>
    <xf numFmtId="167" fontId="28" fillId="12" borderId="23" xfId="0" applyNumberFormat="1" applyFont="1" applyFill="1" applyBorder="1" applyAlignment="1" applyProtection="1">
      <alignment horizontal="center" wrapText="1"/>
    </xf>
    <xf numFmtId="167" fontId="28" fillId="3" borderId="25" xfId="0" applyNumberFormat="1" applyFont="1" applyFill="1" applyBorder="1" applyAlignment="1">
      <alignment horizontal="center" wrapText="1"/>
    </xf>
    <xf numFmtId="165" fontId="28" fillId="3" borderId="18" xfId="0" applyNumberFormat="1" applyFont="1" applyFill="1" applyBorder="1" applyAlignment="1">
      <alignment horizontal="center" wrapText="1"/>
    </xf>
    <xf numFmtId="167" fontId="28" fillId="25" borderId="26" xfId="0" applyNumberFormat="1" applyFont="1" applyFill="1" applyBorder="1" applyAlignment="1">
      <alignment horizontal="center" wrapText="1"/>
    </xf>
    <xf numFmtId="165" fontId="28" fillId="25" borderId="5" xfId="0" applyNumberFormat="1" applyFont="1" applyFill="1" applyBorder="1" applyAlignment="1">
      <alignment horizontal="center" wrapText="1"/>
    </xf>
    <xf numFmtId="167" fontId="28" fillId="3" borderId="26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 applyProtection="1">
      <alignment horizontal="center" wrapText="1"/>
      <protection locked="0"/>
    </xf>
    <xf numFmtId="164" fontId="29" fillId="12" borderId="5" xfId="0" applyNumberFormat="1" applyFont="1" applyFill="1" applyBorder="1" applyAlignment="1" applyProtection="1">
      <alignment horizontal="center" wrapText="1"/>
      <protection locked="0"/>
    </xf>
    <xf numFmtId="167" fontId="30" fillId="11" borderId="26" xfId="0" applyNumberFormat="1" applyFont="1" applyFill="1" applyBorder="1" applyAlignment="1" applyProtection="1">
      <alignment horizontal="center" wrapText="1"/>
      <protection locked="0"/>
    </xf>
    <xf numFmtId="167" fontId="30" fillId="11" borderId="5" xfId="0" applyNumberFormat="1" applyFont="1" applyFill="1" applyBorder="1" applyAlignment="1" applyProtection="1">
      <alignment horizontal="center" wrapText="1"/>
      <protection locked="0"/>
    </xf>
    <xf numFmtId="164" fontId="30" fillId="12" borderId="5" xfId="0" applyNumberFormat="1" applyFont="1" applyFill="1" applyBorder="1" applyAlignment="1" applyProtection="1">
      <alignment horizontal="center" wrapText="1"/>
      <protection locked="0"/>
    </xf>
    <xf numFmtId="10" fontId="30" fillId="11" borderId="5" xfId="0" applyNumberFormat="1" applyFont="1" applyFill="1" applyBorder="1" applyAlignment="1">
      <alignment horizontal="center" wrapText="1"/>
    </xf>
    <xf numFmtId="165" fontId="30" fillId="11" borderId="5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>
      <alignment horizontal="center" wrapText="1"/>
    </xf>
    <xf numFmtId="164" fontId="29" fillId="12" borderId="5" xfId="0" applyNumberFormat="1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>
      <alignment horizontal="center" wrapText="1"/>
    </xf>
    <xf numFmtId="167" fontId="29" fillId="0" borderId="26" xfId="0" applyNumberFormat="1" applyFont="1" applyFill="1" applyBorder="1" applyAlignment="1" applyProtection="1">
      <alignment horizontal="center" wrapText="1"/>
    </xf>
    <xf numFmtId="167" fontId="29" fillId="12" borderId="5" xfId="0" applyNumberFormat="1" applyFont="1" applyFill="1" applyBorder="1" applyAlignment="1" applyProtection="1">
      <alignment horizontal="center" wrapText="1"/>
    </xf>
    <xf numFmtId="167" fontId="30" fillId="11" borderId="26" xfId="0" applyNumberFormat="1" applyFont="1" applyFill="1" applyBorder="1" applyAlignment="1" applyProtection="1">
      <alignment horizontal="center" wrapText="1"/>
    </xf>
    <xf numFmtId="167" fontId="30" fillId="11" borderId="5" xfId="0" applyNumberFormat="1" applyFont="1" applyFill="1" applyBorder="1" applyAlignment="1" applyProtection="1">
      <alignment horizontal="center" wrapText="1"/>
    </xf>
    <xf numFmtId="168" fontId="30" fillId="11" borderId="5" xfId="0" applyNumberFormat="1" applyFont="1" applyFill="1" applyBorder="1" applyAlignment="1">
      <alignment horizontal="center" wrapText="1"/>
    </xf>
    <xf numFmtId="167" fontId="29" fillId="3" borderId="26" xfId="0" applyNumberFormat="1" applyFont="1" applyFill="1" applyBorder="1" applyAlignment="1" applyProtection="1">
      <alignment horizontal="center" wrapText="1"/>
    </xf>
    <xf numFmtId="167" fontId="29" fillId="3" borderId="5" xfId="0" applyNumberFormat="1" applyFont="1" applyFill="1" applyBorder="1" applyAlignment="1" applyProtection="1">
      <alignment horizontal="center" wrapText="1"/>
    </xf>
    <xf numFmtId="167" fontId="30" fillId="3" borderId="26" xfId="0" applyNumberFormat="1" applyFont="1" applyFill="1" applyBorder="1" applyAlignment="1" applyProtection="1">
      <alignment horizontal="center" wrapText="1"/>
    </xf>
    <xf numFmtId="167" fontId="30" fillId="3" borderId="5" xfId="0" applyNumberFormat="1" applyFont="1" applyFill="1" applyBorder="1" applyAlignment="1" applyProtection="1">
      <alignment horizontal="center" wrapText="1"/>
    </xf>
    <xf numFmtId="165" fontId="30" fillId="3" borderId="21" xfId="0" applyNumberFormat="1" applyFont="1" applyFill="1" applyBorder="1" applyAlignment="1">
      <alignment horizontal="center" wrapText="1"/>
    </xf>
    <xf numFmtId="167" fontId="30" fillId="11" borderId="26" xfId="0" applyNumberFormat="1" applyFont="1" applyFill="1" applyBorder="1" applyAlignment="1">
      <alignment horizontal="center" wrapText="1"/>
    </xf>
    <xf numFmtId="164" fontId="30" fillId="11" borderId="26" xfId="0" applyNumberFormat="1" applyFont="1" applyFill="1" applyBorder="1" applyAlignment="1">
      <alignment horizontal="center" wrapText="1"/>
    </xf>
    <xf numFmtId="0" fontId="30" fillId="11" borderId="26" xfId="0" applyFont="1" applyFill="1" applyBorder="1" applyAlignment="1">
      <alignment horizontal="center" wrapText="1"/>
    </xf>
    <xf numFmtId="167" fontId="30" fillId="25" borderId="26" xfId="0" applyNumberFormat="1" applyFont="1" applyFill="1" applyBorder="1" applyAlignment="1">
      <alignment horizontal="center" wrapText="1"/>
    </xf>
    <xf numFmtId="165" fontId="30" fillId="25" borderId="5" xfId="0" applyNumberFormat="1" applyFont="1" applyFill="1" applyBorder="1" applyAlignment="1">
      <alignment horizontal="center" wrapText="1"/>
    </xf>
    <xf numFmtId="165" fontId="29" fillId="25" borderId="5" xfId="0" applyNumberFormat="1" applyFont="1" applyFill="1" applyBorder="1" applyAlignment="1">
      <alignment horizontal="center" wrapText="1"/>
    </xf>
    <xf numFmtId="167" fontId="43" fillId="12" borderId="5" xfId="0" applyNumberFormat="1" applyFont="1" applyFill="1" applyBorder="1" applyAlignment="1" applyProtection="1">
      <alignment horizontal="center" wrapText="1"/>
    </xf>
    <xf numFmtId="10" fontId="30" fillId="25" borderId="5" xfId="0" applyNumberFormat="1" applyFont="1" applyFill="1" applyBorder="1" applyAlignment="1">
      <alignment horizontal="center" wrapText="1"/>
    </xf>
    <xf numFmtId="167" fontId="29" fillId="3" borderId="26" xfId="0" applyNumberFormat="1" applyFont="1" applyFill="1" applyBorder="1" applyAlignment="1">
      <alignment horizontal="center" wrapText="1"/>
    </xf>
    <xf numFmtId="167" fontId="30" fillId="4" borderId="26" xfId="0" applyNumberFormat="1" applyFont="1" applyFill="1" applyBorder="1" applyAlignment="1">
      <alignment horizontal="center" wrapText="1"/>
    </xf>
    <xf numFmtId="10" fontId="30" fillId="4" borderId="5" xfId="0" applyNumberFormat="1" applyFont="1" applyFill="1" applyBorder="1" applyAlignment="1">
      <alignment horizontal="center" wrapText="1"/>
    </xf>
    <xf numFmtId="165" fontId="29" fillId="11" borderId="5" xfId="0" applyNumberFormat="1" applyFont="1" applyFill="1" applyBorder="1" applyAlignment="1">
      <alignment horizontal="center" wrapText="1"/>
    </xf>
    <xf numFmtId="167" fontId="29" fillId="11" borderId="5" xfId="0" applyNumberFormat="1" applyFont="1" applyFill="1" applyBorder="1" applyAlignment="1">
      <alignment horizontal="center" wrapText="1"/>
    </xf>
    <xf numFmtId="165" fontId="28" fillId="2" borderId="5" xfId="0" applyNumberFormat="1" applyFont="1" applyFill="1" applyBorder="1" applyAlignment="1">
      <alignment horizontal="center" wrapText="1"/>
    </xf>
    <xf numFmtId="167" fontId="28" fillId="2" borderId="5" xfId="0" applyNumberFormat="1" applyFont="1" applyFill="1" applyBorder="1" applyAlignment="1">
      <alignment horizontal="center" wrapText="1"/>
    </xf>
    <xf numFmtId="167" fontId="30" fillId="4" borderId="26" xfId="0" applyNumberFormat="1" applyFont="1" applyFill="1" applyBorder="1" applyAlignment="1" applyProtection="1">
      <alignment horizontal="center" wrapText="1"/>
    </xf>
    <xf numFmtId="167" fontId="30" fillId="4" borderId="5" xfId="0" applyNumberFormat="1" applyFont="1" applyFill="1" applyBorder="1" applyAlignment="1" applyProtection="1">
      <alignment horizontal="center" wrapText="1"/>
    </xf>
    <xf numFmtId="165" fontId="30" fillId="4" borderId="5" xfId="0" applyNumberFormat="1" applyFont="1" applyFill="1" applyBorder="1" applyAlignment="1">
      <alignment horizontal="center" wrapText="1"/>
    </xf>
    <xf numFmtId="0" fontId="30" fillId="0" borderId="26" xfId="0" applyFont="1" applyFill="1" applyBorder="1" applyAlignment="1">
      <alignment horizontal="center" wrapText="1"/>
    </xf>
    <xf numFmtId="167" fontId="28" fillId="0" borderId="26" xfId="0" applyNumberFormat="1" applyFont="1" applyFill="1" applyBorder="1" applyAlignment="1" applyProtection="1">
      <alignment horizontal="center" wrapText="1"/>
      <protection locked="0"/>
    </xf>
    <xf numFmtId="10" fontId="30" fillId="23" borderId="5" xfId="4" applyNumberFormat="1" applyFont="1" applyFill="1" applyBorder="1" applyAlignment="1">
      <alignment horizontal="center" wrapText="1"/>
    </xf>
    <xf numFmtId="165" fontId="30" fillId="23" borderId="5" xfId="0" applyNumberFormat="1" applyFont="1" applyFill="1" applyBorder="1" applyAlignment="1">
      <alignment horizontal="center" wrapText="1"/>
    </xf>
    <xf numFmtId="167" fontId="31" fillId="12" borderId="5" xfId="0" applyNumberFormat="1" applyFont="1" applyFill="1" applyBorder="1" applyAlignment="1" applyProtection="1">
      <alignment horizontal="center" wrapText="1"/>
      <protection locked="0"/>
    </xf>
    <xf numFmtId="167" fontId="30" fillId="4" borderId="26" xfId="0" applyNumberFormat="1" applyFont="1" applyFill="1" applyBorder="1" applyAlignment="1" applyProtection="1">
      <alignment horizontal="center" wrapText="1"/>
      <protection locked="0"/>
    </xf>
    <xf numFmtId="167" fontId="30" fillId="4" borderId="5" xfId="0" applyNumberFormat="1" applyFont="1" applyFill="1" applyBorder="1" applyAlignment="1" applyProtection="1">
      <alignment horizontal="center" wrapText="1"/>
      <protection locked="0"/>
    </xf>
    <xf numFmtId="165" fontId="30" fillId="2" borderId="5" xfId="0" applyNumberFormat="1" applyFont="1" applyFill="1" applyBorder="1" applyAlignment="1">
      <alignment horizontal="center" wrapText="1"/>
    </xf>
    <xf numFmtId="167" fontId="30" fillId="2" borderId="5" xfId="0" applyNumberFormat="1" applyFont="1" applyFill="1" applyBorder="1" applyAlignment="1">
      <alignment horizontal="center" wrapText="1"/>
    </xf>
    <xf numFmtId="167" fontId="28" fillId="0" borderId="27" xfId="0" applyNumberFormat="1" applyFont="1" applyFill="1" applyBorder="1" applyAlignment="1" applyProtection="1">
      <alignment horizontal="center" wrapText="1"/>
    </xf>
    <xf numFmtId="165" fontId="28" fillId="2" borderId="23" xfId="0" applyNumberFormat="1" applyFont="1" applyFill="1" applyBorder="1" applyAlignment="1">
      <alignment horizontal="center" wrapText="1"/>
    </xf>
    <xf numFmtId="167" fontId="28" fillId="2" borderId="23" xfId="0" applyNumberFormat="1" applyFont="1" applyFill="1" applyBorder="1" applyAlignment="1">
      <alignment horizontal="center" wrapText="1"/>
    </xf>
    <xf numFmtId="0" fontId="23" fillId="3" borderId="17" xfId="0" applyFont="1" applyFill="1" applyBorder="1" applyAlignment="1"/>
    <xf numFmtId="0" fontId="23" fillId="3" borderId="18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 wrapText="1"/>
    </xf>
    <xf numFmtId="0" fontId="24" fillId="25" borderId="20" xfId="0" applyFont="1" applyFill="1" applyBorder="1" applyAlignment="1"/>
    <xf numFmtId="49" fontId="24" fillId="25" borderId="5" xfId="0" applyNumberFormat="1" applyFont="1" applyFill="1" applyBorder="1" applyAlignment="1">
      <alignment horizontal="center"/>
    </xf>
    <xf numFmtId="0" fontId="24" fillId="25" borderId="6" xfId="0" applyFont="1" applyFill="1" applyBorder="1" applyAlignment="1" applyProtection="1">
      <alignment horizontal="justify" wrapText="1"/>
      <protection locked="0"/>
    </xf>
    <xf numFmtId="0" fontId="24" fillId="3" borderId="20" xfId="0" applyFont="1" applyFill="1" applyBorder="1" applyAlignment="1"/>
    <xf numFmtId="49" fontId="24" fillId="3" borderId="5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>
      <alignment horizontal="center"/>
    </xf>
    <xf numFmtId="49" fontId="23" fillId="0" borderId="5" xfId="0" applyNumberFormat="1" applyFont="1" applyBorder="1" applyAlignment="1">
      <alignment horizontal="center" wrapText="1"/>
    </xf>
    <xf numFmtId="0" fontId="23" fillId="0" borderId="6" xfId="0" applyFont="1" applyFill="1" applyBorder="1" applyAlignment="1">
      <alignment horizontal="justify" wrapText="1"/>
    </xf>
    <xf numFmtId="0" fontId="25" fillId="11" borderId="20" xfId="0" applyFont="1" applyFill="1" applyBorder="1" applyAlignment="1"/>
    <xf numFmtId="49" fontId="25" fillId="11" borderId="5" xfId="0" applyNumberFormat="1" applyFont="1" applyFill="1" applyBorder="1" applyAlignment="1">
      <alignment horizontal="center"/>
    </xf>
    <xf numFmtId="49" fontId="25" fillId="11" borderId="5" xfId="0" applyNumberFormat="1" applyFont="1" applyFill="1" applyBorder="1" applyAlignment="1">
      <alignment horizontal="center" wrapText="1"/>
    </xf>
    <xf numFmtId="0" fontId="20" fillId="11" borderId="6" xfId="0" applyFont="1" applyFill="1" applyBorder="1" applyAlignment="1" applyProtection="1">
      <alignment horizontal="justify" wrapText="1"/>
      <protection locked="0"/>
    </xf>
    <xf numFmtId="49" fontId="23" fillId="0" borderId="6" xfId="0" applyNumberFormat="1" applyFont="1" applyFill="1" applyBorder="1" applyAlignment="1">
      <alignment horizontal="justify" wrapText="1"/>
    </xf>
    <xf numFmtId="0" fontId="20" fillId="11" borderId="6" xfId="0" applyFont="1" applyFill="1" applyBorder="1" applyAlignment="1">
      <alignment horizontal="justify" wrapText="1"/>
    </xf>
    <xf numFmtId="49" fontId="23" fillId="0" borderId="6" xfId="0" applyNumberFormat="1" applyFont="1" applyFill="1" applyBorder="1" applyAlignment="1" applyProtection="1">
      <alignment horizontal="justify" wrapText="1"/>
      <protection locked="0"/>
    </xf>
    <xf numFmtId="0" fontId="23" fillId="0" borderId="6" xfId="0" applyFont="1" applyBorder="1" applyAlignment="1">
      <alignment horizontal="justify" wrapText="1"/>
    </xf>
    <xf numFmtId="0" fontId="24" fillId="2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horizontal="justify" wrapText="1"/>
      <protection locked="0"/>
    </xf>
    <xf numFmtId="166" fontId="25" fillId="11" borderId="5" xfId="0" applyNumberFormat="1" applyFont="1" applyFill="1" applyBorder="1" applyAlignment="1">
      <alignment horizontal="center"/>
    </xf>
    <xf numFmtId="0" fontId="23" fillId="3" borderId="20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49" fontId="23" fillId="3" borderId="6" xfId="0" applyNumberFormat="1" applyFont="1" applyFill="1" applyBorder="1" applyAlignment="1" applyProtection="1">
      <alignment horizontal="justify" wrapText="1"/>
      <protection locked="0"/>
    </xf>
    <xf numFmtId="0" fontId="25" fillId="3" borderId="20" xfId="0" applyFont="1" applyFill="1" applyBorder="1" applyAlignment="1"/>
    <xf numFmtId="49" fontId="25" fillId="3" borderId="5" xfId="0" applyNumberFormat="1" applyFont="1" applyFill="1" applyBorder="1" applyAlignment="1" applyProtection="1">
      <alignment horizontal="center" wrapText="1"/>
      <protection locked="0"/>
    </xf>
    <xf numFmtId="49" fontId="25" fillId="3" borderId="6" xfId="0" applyNumberFormat="1" applyFont="1" applyFill="1" applyBorder="1" applyAlignment="1" applyProtection="1">
      <alignment horizontal="justify" wrapText="1"/>
      <protection locked="0"/>
    </xf>
    <xf numFmtId="49" fontId="25" fillId="11" borderId="5" xfId="0" applyNumberFormat="1" applyFont="1" applyFill="1" applyBorder="1" applyAlignment="1" applyProtection="1">
      <alignment horizontal="center" wrapText="1"/>
      <protection locked="0"/>
    </xf>
    <xf numFmtId="0" fontId="25" fillId="11" borderId="20" xfId="0" applyFont="1" applyFill="1" applyBorder="1" applyAlignment="1">
      <alignment horizontal="center"/>
    </xf>
    <xf numFmtId="0" fontId="25" fillId="25" borderId="20" xfId="0" applyFont="1" applyFill="1" applyBorder="1" applyAlignment="1">
      <alignment horizontal="center"/>
    </xf>
    <xf numFmtId="49" fontId="25" fillId="25" borderId="5" xfId="0" applyNumberFormat="1" applyFont="1" applyFill="1" applyBorder="1" applyAlignment="1" applyProtection="1">
      <alignment horizontal="center" wrapText="1"/>
      <protection locked="0"/>
    </xf>
    <xf numFmtId="1" fontId="25" fillId="25" borderId="5" xfId="0" applyNumberFormat="1" applyFont="1" applyFill="1" applyBorder="1" applyAlignment="1" applyProtection="1">
      <alignment horizontal="center" wrapText="1"/>
      <protection locked="0"/>
    </xf>
    <xf numFmtId="0" fontId="20" fillId="25" borderId="6" xfId="0" applyFont="1" applyFill="1" applyBorder="1" applyAlignment="1" applyProtection="1">
      <alignment horizontal="justify" wrapText="1"/>
      <protection locked="0"/>
    </xf>
    <xf numFmtId="0" fontId="23" fillId="25" borderId="20" xfId="0" applyFont="1" applyFill="1" applyBorder="1" applyAlignment="1"/>
    <xf numFmtId="49" fontId="23" fillId="25" borderId="5" xfId="0" applyNumberFormat="1" applyFont="1" applyFill="1" applyBorder="1" applyAlignment="1" applyProtection="1">
      <alignment horizontal="center" wrapText="1"/>
      <protection locked="0"/>
    </xf>
    <xf numFmtId="1" fontId="23" fillId="25" borderId="5" xfId="0" applyNumberFormat="1" applyFont="1" applyFill="1" applyBorder="1" applyAlignment="1" applyProtection="1">
      <alignment horizontal="center" wrapText="1"/>
      <protection locked="0"/>
    </xf>
    <xf numFmtId="49" fontId="23" fillId="25" borderId="6" xfId="0" applyNumberFormat="1" applyFont="1" applyFill="1" applyBorder="1" applyAlignment="1" applyProtection="1">
      <alignment horizontal="justify" wrapText="1"/>
      <protection locked="0"/>
    </xf>
    <xf numFmtId="0" fontId="25" fillId="25" borderId="20" xfId="0" applyFont="1" applyFill="1" applyBorder="1" applyAlignment="1"/>
    <xf numFmtId="49" fontId="25" fillId="25" borderId="6" xfId="0" applyNumberFormat="1" applyFont="1" applyFill="1" applyBorder="1" applyAlignment="1" applyProtection="1">
      <alignment horizontal="justify" wrapText="1"/>
      <protection locked="0"/>
    </xf>
    <xf numFmtId="49" fontId="23" fillId="0" borderId="5" xfId="0" applyNumberFormat="1" applyFont="1" applyBorder="1" applyAlignment="1" applyProtection="1">
      <alignment horizontal="center" wrapText="1"/>
      <protection locked="0"/>
    </xf>
    <xf numFmtId="49" fontId="23" fillId="0" borderId="6" xfId="0" applyNumberFormat="1" applyFont="1" applyBorder="1" applyAlignment="1" applyProtection="1">
      <alignment horizontal="justify" wrapText="1"/>
      <protection locked="0"/>
    </xf>
    <xf numFmtId="49" fontId="25" fillId="25" borderId="5" xfId="0" applyNumberFormat="1" applyFont="1" applyFill="1" applyBorder="1" applyAlignment="1">
      <alignment horizontal="center" wrapText="1"/>
    </xf>
    <xf numFmtId="49" fontId="24" fillId="0" borderId="5" xfId="0" applyNumberFormat="1" applyFont="1" applyBorder="1" applyAlignment="1">
      <alignment horizontal="center"/>
    </xf>
    <xf numFmtId="49" fontId="20" fillId="11" borderId="6" xfId="0" applyNumberFormat="1" applyFont="1" applyFill="1" applyBorder="1" applyAlignment="1">
      <alignment horizontal="justify" wrapText="1"/>
    </xf>
    <xf numFmtId="49" fontId="23" fillId="3" borderId="5" xfId="0" applyNumberFormat="1" applyFont="1" applyFill="1" applyBorder="1" applyAlignment="1">
      <alignment horizontal="center"/>
    </xf>
    <xf numFmtId="49" fontId="23" fillId="3" borderId="6" xfId="0" applyNumberFormat="1" applyFont="1" applyFill="1" applyBorder="1" applyAlignment="1">
      <alignment horizontal="justify" wrapText="1"/>
    </xf>
    <xf numFmtId="49" fontId="25" fillId="25" borderId="5" xfId="0" applyNumberFormat="1" applyFont="1" applyFill="1" applyBorder="1" applyAlignment="1">
      <alignment horizontal="center"/>
    </xf>
    <xf numFmtId="49" fontId="23" fillId="20" borderId="5" xfId="0" applyNumberFormat="1" applyFont="1" applyFill="1" applyBorder="1" applyAlignment="1">
      <alignment horizontal="center"/>
    </xf>
    <xf numFmtId="0" fontId="25" fillId="4" borderId="20" xfId="0" applyFont="1" applyFill="1" applyBorder="1" applyAlignment="1"/>
    <xf numFmtId="49" fontId="25" fillId="4" borderId="5" xfId="0" applyNumberFormat="1" applyFont="1" applyFill="1" applyBorder="1" applyAlignment="1">
      <alignment horizontal="center"/>
    </xf>
    <xf numFmtId="49" fontId="25" fillId="20" borderId="5" xfId="0" applyNumberFormat="1" applyFont="1" applyFill="1" applyBorder="1" applyAlignment="1">
      <alignment horizontal="center"/>
    </xf>
    <xf numFmtId="0" fontId="20" fillId="4" borderId="6" xfId="0" applyFont="1" applyFill="1" applyBorder="1" applyAlignment="1" applyProtection="1">
      <alignment horizontal="justify" wrapText="1"/>
      <protection locked="0"/>
    </xf>
    <xf numFmtId="0" fontId="24" fillId="0" borderId="6" xfId="0" applyFont="1" applyFill="1" applyBorder="1" applyAlignment="1">
      <alignment horizontal="justify" wrapText="1"/>
    </xf>
    <xf numFmtId="0" fontId="23" fillId="2" borderId="6" xfId="0" applyFont="1" applyFill="1" applyBorder="1" applyAlignment="1">
      <alignment horizontal="justify" wrapText="1"/>
    </xf>
    <xf numFmtId="0" fontId="24" fillId="2" borderId="6" xfId="0" applyFont="1" applyFill="1" applyBorder="1" applyAlignment="1" applyProtection="1">
      <alignment horizontal="justify" wrapText="1"/>
      <protection locked="0"/>
    </xf>
    <xf numFmtId="49" fontId="23" fillId="2" borderId="5" xfId="0" applyNumberFormat="1" applyFont="1" applyFill="1" applyBorder="1" applyAlignment="1">
      <alignment horizontal="center" wrapText="1"/>
    </xf>
    <xf numFmtId="49" fontId="23" fillId="2" borderId="6" xfId="0" applyNumberFormat="1" applyFont="1" applyFill="1" applyBorder="1" applyAlignment="1">
      <alignment horizontal="justify" wrapText="1"/>
    </xf>
    <xf numFmtId="0" fontId="21" fillId="0" borderId="6" xfId="0" applyFont="1" applyBorder="1" applyAlignment="1" applyProtection="1">
      <alignment horizontal="justify" wrapText="1"/>
      <protection locked="0"/>
    </xf>
    <xf numFmtId="0" fontId="24" fillId="0" borderId="6" xfId="0" applyFont="1" applyBorder="1" applyAlignment="1" applyProtection="1">
      <alignment horizontal="justify" wrapText="1"/>
      <protection locked="0"/>
    </xf>
    <xf numFmtId="0" fontId="23" fillId="0" borderId="6" xfId="1" applyFont="1" applyFill="1" applyBorder="1" applyAlignment="1" applyProtection="1">
      <alignment horizontal="justify" wrapText="1"/>
    </xf>
    <xf numFmtId="3" fontId="23" fillId="0" borderId="6" xfId="0" applyNumberFormat="1" applyFont="1" applyBorder="1" applyAlignment="1">
      <alignment horizontal="justify" wrapText="1"/>
    </xf>
    <xf numFmtId="0" fontId="25" fillId="11" borderId="5" xfId="0" applyFont="1" applyFill="1" applyBorder="1" applyAlignment="1">
      <alignment horizontal="center"/>
    </xf>
    <xf numFmtId="0" fontId="26" fillId="11" borderId="6" xfId="0" applyFont="1" applyFill="1" applyBorder="1" applyAlignment="1" applyProtection="1">
      <alignment horizontal="justify" wrapText="1"/>
      <protection locked="0"/>
    </xf>
    <xf numFmtId="0" fontId="24" fillId="0" borderId="5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49" fontId="25" fillId="4" borderId="5" xfId="0" applyNumberFormat="1" applyFont="1" applyFill="1" applyBorder="1" applyAlignment="1">
      <alignment horizontal="center" wrapText="1"/>
    </xf>
    <xf numFmtId="49" fontId="20" fillId="4" borderId="6" xfId="0" applyNumberFormat="1" applyFont="1" applyFill="1" applyBorder="1" applyAlignment="1">
      <alignment horizontal="justify" wrapText="1"/>
    </xf>
    <xf numFmtId="0" fontId="25" fillId="25" borderId="5" xfId="0" applyFont="1" applyFill="1" applyBorder="1" applyAlignment="1">
      <alignment horizontal="center"/>
    </xf>
    <xf numFmtId="0" fontId="20" fillId="25" borderId="6" xfId="0" applyFont="1" applyFill="1" applyBorder="1" applyAlignment="1">
      <alignment horizontal="justify" wrapText="1"/>
    </xf>
    <xf numFmtId="0" fontId="20" fillId="4" borderId="6" xfId="0" applyFont="1" applyFill="1" applyBorder="1" applyAlignment="1">
      <alignment horizontal="justify" wrapText="1"/>
    </xf>
    <xf numFmtId="0" fontId="21" fillId="0" borderId="6" xfId="0" applyFont="1" applyFill="1" applyBorder="1" applyAlignment="1">
      <alignment horizontal="justify" wrapText="1"/>
    </xf>
    <xf numFmtId="0" fontId="25" fillId="0" borderId="6" xfId="0" applyFont="1" applyFill="1" applyBorder="1" applyAlignment="1" applyProtection="1">
      <alignment horizontal="justify" wrapText="1"/>
      <protection locked="0"/>
    </xf>
    <xf numFmtId="49" fontId="24" fillId="0" borderId="5" xfId="0" applyNumberFormat="1" applyFont="1" applyBorder="1" applyAlignment="1">
      <alignment horizontal="center" wrapText="1"/>
    </xf>
    <xf numFmtId="0" fontId="25" fillId="23" borderId="20" xfId="0" applyFont="1" applyFill="1" applyBorder="1" applyAlignment="1"/>
    <xf numFmtId="49" fontId="25" fillId="23" borderId="5" xfId="0" applyNumberFormat="1" applyFont="1" applyFill="1" applyBorder="1" applyAlignment="1">
      <alignment horizontal="center"/>
    </xf>
    <xf numFmtId="0" fontId="20" fillId="23" borderId="6" xfId="0" applyFont="1" applyFill="1" applyBorder="1" applyAlignment="1">
      <alignment horizontal="justify" wrapText="1"/>
    </xf>
    <xf numFmtId="0" fontId="24" fillId="0" borderId="6" xfId="0" applyFont="1" applyFill="1" applyBorder="1" applyAlignment="1" applyProtection="1">
      <alignment wrapText="1"/>
      <protection locked="0"/>
    </xf>
    <xf numFmtId="0" fontId="8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9" fillId="2" borderId="21" xfId="0" applyNumberFormat="1" applyFont="1" applyFill="1" applyBorder="1" applyAlignment="1">
      <alignment horizontal="center" wrapText="1"/>
    </xf>
    <xf numFmtId="165" fontId="29" fillId="2" borderId="5" xfId="0" applyNumberFormat="1" applyFont="1" applyFill="1" applyBorder="1" applyAlignment="1">
      <alignment horizontal="center" wrapText="1"/>
    </xf>
    <xf numFmtId="167" fontId="29" fillId="2" borderId="5" xfId="0" applyNumberFormat="1" applyFont="1" applyFill="1" applyBorder="1" applyAlignment="1">
      <alignment horizontal="center" wrapText="1"/>
    </xf>
    <xf numFmtId="167" fontId="29" fillId="4" borderId="5" xfId="0" applyNumberFormat="1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/>
    </xf>
    <xf numFmtId="49" fontId="23" fillId="3" borderId="5" xfId="0" applyNumberFormat="1" applyFont="1" applyFill="1" applyBorder="1" applyAlignment="1">
      <alignment horizontal="center" wrapText="1"/>
    </xf>
    <xf numFmtId="165" fontId="29" fillId="3" borderId="5" xfId="0" applyNumberFormat="1" applyFont="1" applyFill="1" applyBorder="1" applyAlignment="1">
      <alignment horizontal="center" wrapText="1"/>
    </xf>
    <xf numFmtId="169" fontId="29" fillId="2" borderId="5" xfId="0" applyNumberFormat="1" applyFont="1" applyFill="1" applyBorder="1" applyAlignment="1">
      <alignment horizontal="center" wrapText="1"/>
    </xf>
    <xf numFmtId="168" fontId="29" fillId="2" borderId="5" xfId="0" applyNumberFormat="1" applyFont="1" applyFill="1" applyBorder="1" applyAlignment="1">
      <alignment horizontal="center" wrapText="1"/>
    </xf>
    <xf numFmtId="167" fontId="43" fillId="12" borderId="5" xfId="0" applyNumberFormat="1" applyFont="1" applyFill="1" applyBorder="1" applyAlignment="1">
      <alignment horizontal="center" wrapText="1"/>
    </xf>
    <xf numFmtId="168" fontId="28" fillId="0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Fill="1" applyBorder="1" applyAlignment="1">
      <alignment horizontal="center" wrapText="1"/>
    </xf>
    <xf numFmtId="165" fontId="22" fillId="0" borderId="0" xfId="0" applyNumberFormat="1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167" fontId="35" fillId="0" borderId="0" xfId="0" applyNumberFormat="1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 wrapText="1"/>
    </xf>
    <xf numFmtId="0" fontId="44" fillId="3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 wrapText="1"/>
    </xf>
    <xf numFmtId="165" fontId="44" fillId="0" borderId="0" xfId="0" applyNumberFormat="1" applyFont="1" applyFill="1" applyAlignment="1">
      <alignment horizontal="center" wrapText="1"/>
    </xf>
    <xf numFmtId="0" fontId="45" fillId="0" borderId="0" xfId="0" applyFont="1" applyFill="1" applyAlignment="1">
      <alignment horizontal="center" wrapText="1"/>
    </xf>
    <xf numFmtId="0" fontId="44" fillId="0" borderId="0" xfId="0" applyFont="1" applyAlignment="1">
      <alignment horizontal="center" wrapText="1"/>
    </xf>
    <xf numFmtId="165" fontId="44" fillId="0" borderId="0" xfId="0" applyNumberFormat="1" applyFont="1" applyAlignment="1">
      <alignment horizontal="center" wrapText="1"/>
    </xf>
    <xf numFmtId="167" fontId="44" fillId="0" borderId="0" xfId="0" applyNumberFormat="1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167" fontId="44" fillId="8" borderId="0" xfId="0" applyNumberFormat="1" applyFont="1" applyFill="1" applyBorder="1" applyAlignment="1">
      <alignment horizontal="center" wrapText="1"/>
    </xf>
    <xf numFmtId="167" fontId="44" fillId="3" borderId="0" xfId="0" applyNumberFormat="1" applyFont="1" applyFill="1" applyBorder="1" applyAlignment="1">
      <alignment horizontal="center" wrapText="1"/>
    </xf>
    <xf numFmtId="167" fontId="46" fillId="8" borderId="0" xfId="0" applyNumberFormat="1" applyFont="1" applyFill="1" applyBorder="1" applyAlignment="1">
      <alignment horizontal="center" wrapText="1"/>
    </xf>
    <xf numFmtId="165" fontId="46" fillId="8" borderId="0" xfId="0" applyNumberFormat="1" applyFont="1" applyFill="1" applyBorder="1" applyAlignment="1">
      <alignment horizontal="center" wrapText="1"/>
    </xf>
    <xf numFmtId="167" fontId="44" fillId="9" borderId="0" xfId="0" applyNumberFormat="1" applyFont="1" applyFill="1" applyBorder="1" applyAlignment="1">
      <alignment horizontal="center" wrapText="1"/>
    </xf>
    <xf numFmtId="165" fontId="46" fillId="9" borderId="0" xfId="0" applyNumberFormat="1" applyFont="1" applyFill="1" applyBorder="1" applyAlignment="1">
      <alignment horizontal="center" wrapText="1"/>
    </xf>
    <xf numFmtId="167" fontId="44" fillId="7" borderId="0" xfId="0" applyNumberFormat="1" applyFont="1" applyFill="1" applyBorder="1" applyAlignment="1">
      <alignment horizontal="center" wrapText="1"/>
    </xf>
    <xf numFmtId="167" fontId="47" fillId="7" borderId="0" xfId="0" applyNumberFormat="1" applyFont="1" applyFill="1" applyBorder="1" applyAlignment="1">
      <alignment horizontal="center" wrapText="1"/>
    </xf>
    <xf numFmtId="165" fontId="47" fillId="7" borderId="0" xfId="0" applyNumberFormat="1" applyFont="1" applyFill="1" applyBorder="1" applyAlignment="1">
      <alignment horizontal="center" wrapText="1"/>
    </xf>
    <xf numFmtId="165" fontId="33" fillId="8" borderId="0" xfId="0" applyNumberFormat="1" applyFont="1" applyFill="1" applyAlignment="1">
      <alignment horizontal="center" wrapText="1"/>
    </xf>
    <xf numFmtId="167" fontId="33" fillId="0" borderId="0" xfId="0" applyNumberFormat="1" applyFont="1" applyFill="1" applyAlignment="1">
      <alignment horizontal="center" wrapText="1"/>
    </xf>
    <xf numFmtId="167" fontId="33" fillId="3" borderId="0" xfId="0" applyNumberFormat="1" applyFont="1" applyFill="1" applyAlignment="1">
      <alignment horizontal="center" wrapText="1"/>
    </xf>
    <xf numFmtId="167" fontId="33" fillId="0" borderId="0" xfId="0" applyNumberFormat="1" applyFont="1" applyAlignment="1">
      <alignment horizontal="center" wrapText="1"/>
    </xf>
    <xf numFmtId="167" fontId="33" fillId="7" borderId="0" xfId="0" applyNumberFormat="1" applyFont="1" applyFill="1" applyAlignment="1">
      <alignment horizontal="center" wrapText="1"/>
    </xf>
    <xf numFmtId="167" fontId="44" fillId="14" borderId="0" xfId="0" applyNumberFormat="1" applyFont="1" applyFill="1" applyBorder="1" applyAlignment="1">
      <alignment horizontal="center" wrapText="1"/>
    </xf>
    <xf numFmtId="0" fontId="44" fillId="14" borderId="0" xfId="0" applyFont="1" applyFill="1" applyAlignment="1">
      <alignment horizontal="center" wrapText="1"/>
    </xf>
    <xf numFmtId="165" fontId="44" fillId="14" borderId="0" xfId="0" applyNumberFormat="1" applyFont="1" applyFill="1" applyAlignment="1">
      <alignment horizontal="center" wrapText="1"/>
    </xf>
    <xf numFmtId="4" fontId="44" fillId="14" borderId="0" xfId="0" applyNumberFormat="1" applyFont="1" applyFill="1" applyAlignment="1">
      <alignment horizontal="center" wrapText="1"/>
    </xf>
    <xf numFmtId="4" fontId="44" fillId="3" borderId="0" xfId="0" applyNumberFormat="1" applyFont="1" applyFill="1" applyAlignment="1">
      <alignment horizontal="center" wrapText="1"/>
    </xf>
    <xf numFmtId="167" fontId="44" fillId="14" borderId="0" xfId="0" applyNumberFormat="1" applyFont="1" applyFill="1" applyAlignment="1">
      <alignment horizontal="center" wrapText="1"/>
    </xf>
    <xf numFmtId="167" fontId="44" fillId="12" borderId="0" xfId="0" applyNumberFormat="1" applyFont="1" applyFill="1" applyBorder="1" applyAlignment="1">
      <alignment horizontal="center" wrapText="1"/>
    </xf>
    <xf numFmtId="0" fontId="44" fillId="12" borderId="0" xfId="0" applyFont="1" applyFill="1" applyAlignment="1">
      <alignment horizontal="center" wrapText="1"/>
    </xf>
    <xf numFmtId="165" fontId="44" fillId="12" borderId="0" xfId="0" applyNumberFormat="1" applyFont="1" applyFill="1" applyAlignment="1">
      <alignment horizontal="center" wrapText="1"/>
    </xf>
    <xf numFmtId="167" fontId="44" fillId="12" borderId="0" xfId="0" applyNumberFormat="1" applyFont="1" applyFill="1" applyAlignment="1">
      <alignment horizontal="center" wrapText="1"/>
    </xf>
    <xf numFmtId="167" fontId="44" fillId="3" borderId="0" xfId="0" applyNumberFormat="1" applyFont="1" applyFill="1" applyAlignment="1">
      <alignment horizontal="center" wrapText="1"/>
    </xf>
    <xf numFmtId="0" fontId="10" fillId="0" borderId="0" xfId="0" applyFont="1" applyFill="1" applyAlignment="1"/>
    <xf numFmtId="0" fontId="23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67" fontId="43" fillId="25" borderId="5" xfId="0" applyNumberFormat="1" applyFont="1" applyFill="1" applyBorder="1" applyAlignment="1">
      <alignment horizontal="center" wrapText="1"/>
    </xf>
    <xf numFmtId="167" fontId="43" fillId="23" borderId="26" xfId="0" applyNumberFormat="1" applyFont="1" applyFill="1" applyBorder="1" applyAlignment="1" applyProtection="1">
      <alignment horizontal="center" wrapText="1"/>
      <protection locked="0"/>
    </xf>
    <xf numFmtId="167" fontId="43" fillId="23" borderId="5" xfId="0" applyNumberFormat="1" applyFont="1" applyFill="1" applyBorder="1" applyAlignment="1" applyProtection="1">
      <alignment horizontal="center" wrapText="1"/>
      <protection locked="0"/>
    </xf>
    <xf numFmtId="167" fontId="43" fillId="12" borderId="5" xfId="0" applyNumberFormat="1" applyFont="1" applyFill="1" applyBorder="1" applyAlignment="1" applyProtection="1">
      <alignment horizontal="center" wrapText="1"/>
      <protection locked="0"/>
    </xf>
    <xf numFmtId="167" fontId="43" fillId="25" borderId="20" xfId="0" applyNumberFormat="1" applyFont="1" applyFill="1" applyBorder="1" applyAlignment="1">
      <alignment horizontal="center" wrapText="1"/>
    </xf>
    <xf numFmtId="167" fontId="29" fillId="25" borderId="26" xfId="0" applyNumberFormat="1" applyFont="1" applyFill="1" applyBorder="1" applyAlignment="1" applyProtection="1">
      <alignment horizontal="center" wrapText="1"/>
    </xf>
    <xf numFmtId="167" fontId="29" fillId="25" borderId="5" xfId="0" applyNumberFormat="1" applyFont="1" applyFill="1" applyBorder="1" applyAlignment="1" applyProtection="1">
      <alignment horizontal="center" wrapText="1"/>
    </xf>
    <xf numFmtId="167" fontId="30" fillId="25" borderId="26" xfId="0" applyNumberFormat="1" applyFont="1" applyFill="1" applyBorder="1" applyAlignment="1" applyProtection="1">
      <alignment horizontal="center" wrapText="1"/>
    </xf>
    <xf numFmtId="167" fontId="30" fillId="25" borderId="5" xfId="0" applyNumberFormat="1" applyFont="1" applyFill="1" applyBorder="1" applyAlignment="1" applyProtection="1">
      <alignment horizontal="center" wrapText="1"/>
    </xf>
    <xf numFmtId="49" fontId="23" fillId="25" borderId="5" xfId="0" applyNumberFormat="1" applyFont="1" applyFill="1" applyBorder="1" applyAlignment="1">
      <alignment horizontal="center" wrapText="1"/>
    </xf>
    <xf numFmtId="0" fontId="27" fillId="25" borderId="6" xfId="0" applyFont="1" applyFill="1" applyBorder="1" applyAlignment="1">
      <alignment horizontal="justify" wrapText="1"/>
    </xf>
    <xf numFmtId="167" fontId="29" fillId="25" borderId="26" xfId="0" applyNumberFormat="1" applyFont="1" applyFill="1" applyBorder="1" applyAlignment="1">
      <alignment horizontal="center" wrapText="1"/>
    </xf>
    <xf numFmtId="168" fontId="29" fillId="25" borderId="5" xfId="0" applyNumberFormat="1" applyFont="1" applyFill="1" applyBorder="1" applyAlignment="1">
      <alignment horizontal="center" wrapText="1"/>
    </xf>
    <xf numFmtId="0" fontId="7" fillId="25" borderId="6" xfId="0" applyFont="1" applyFill="1" applyBorder="1" applyAlignment="1">
      <alignment horizontal="justify" wrapText="1"/>
    </xf>
    <xf numFmtId="0" fontId="3" fillId="12" borderId="0" xfId="0" applyFont="1" applyFill="1" applyBorder="1" applyAlignment="1">
      <alignment horizontal="center"/>
    </xf>
    <xf numFmtId="0" fontId="37" fillId="25" borderId="6" xfId="0" applyFont="1" applyFill="1" applyBorder="1" applyAlignment="1" applyProtection="1">
      <alignment horizontal="justify" wrapText="1"/>
      <protection locked="0"/>
    </xf>
    <xf numFmtId="0" fontId="3" fillId="16" borderId="0" xfId="0" applyFont="1" applyFill="1" applyBorder="1" applyAlignment="1">
      <alignment horizontal="center"/>
    </xf>
    <xf numFmtId="0" fontId="37" fillId="25" borderId="6" xfId="0" applyFont="1" applyFill="1" applyBorder="1" applyAlignment="1">
      <alignment horizontal="justify" wrapText="1"/>
    </xf>
    <xf numFmtId="0" fontId="37" fillId="25" borderId="30" xfId="0" applyFont="1" applyFill="1" applyBorder="1" applyAlignment="1">
      <alignment horizontal="justify" wrapText="1"/>
    </xf>
    <xf numFmtId="0" fontId="3" fillId="28" borderId="0" xfId="0" applyFont="1" applyFill="1" applyBorder="1" applyAlignment="1">
      <alignment horizontal="center"/>
    </xf>
    <xf numFmtId="167" fontId="5" fillId="29" borderId="5" xfId="0" applyNumberFormat="1" applyFont="1" applyFill="1" applyBorder="1" applyAlignment="1">
      <alignment horizontal="center" wrapText="1"/>
    </xf>
    <xf numFmtId="167" fontId="5" fillId="29" borderId="5" xfId="0" applyNumberFormat="1" applyFont="1" applyFill="1" applyBorder="1" applyAlignment="1">
      <alignment horizontal="center" vertical="center" wrapText="1"/>
    </xf>
    <xf numFmtId="167" fontId="5" fillId="30" borderId="5" xfId="0" applyNumberFormat="1" applyFont="1" applyFill="1" applyBorder="1" applyAlignment="1">
      <alignment horizontal="center" wrapText="1"/>
    </xf>
    <xf numFmtId="167" fontId="5" fillId="11" borderId="5" xfId="0" applyNumberFormat="1" applyFont="1" applyFill="1" applyBorder="1" applyAlignment="1">
      <alignment horizontal="center" wrapText="1"/>
    </xf>
    <xf numFmtId="167" fontId="5" fillId="30" borderId="5" xfId="0" applyNumberFormat="1" applyFont="1" applyFill="1" applyBorder="1" applyAlignment="1">
      <alignment horizontal="center" vertical="center" wrapText="1"/>
    </xf>
    <xf numFmtId="169" fontId="29" fillId="0" borderId="5" xfId="0" applyNumberFormat="1" applyFont="1" applyFill="1" applyBorder="1" applyAlignment="1">
      <alignment horizontal="center" wrapText="1"/>
    </xf>
    <xf numFmtId="10" fontId="29" fillId="25" borderId="5" xfId="0" applyNumberFormat="1" applyFont="1" applyFill="1" applyBorder="1" applyAlignment="1">
      <alignment horizontal="center" wrapText="1"/>
    </xf>
    <xf numFmtId="10" fontId="29" fillId="2" borderId="5" xfId="0" applyNumberFormat="1" applyFont="1" applyFill="1" applyBorder="1" applyAlignment="1">
      <alignment horizontal="center" wrapText="1"/>
    </xf>
    <xf numFmtId="167" fontId="30" fillId="23" borderId="26" xfId="0" applyNumberFormat="1" applyFont="1" applyFill="1" applyBorder="1" applyAlignment="1" applyProtection="1">
      <alignment horizontal="center" wrapText="1"/>
      <protection locked="0"/>
    </xf>
    <xf numFmtId="167" fontId="30" fillId="23" borderId="5" xfId="0" applyNumberFormat="1" applyFont="1" applyFill="1" applyBorder="1" applyAlignment="1" applyProtection="1">
      <alignment horizont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0" fillId="20" borderId="9" xfId="0" applyFont="1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_ZV1PIV98" xfId="1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colors>
    <mruColors>
      <color rgb="FFFFCCCC"/>
      <color rgb="FFD5C9E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155"/>
  <sheetViews>
    <sheetView showZeros="0" tabSelected="1" showOutlineSymbols="0" view="pageBreakPreview" topLeftCell="A2" zoomScale="62" zoomScaleNormal="80" zoomScaleSheetLayoutView="62" workbookViewId="0">
      <pane xSplit="5" ySplit="6" topLeftCell="H135" activePane="bottomRight" state="frozen"/>
      <selection activeCell="A2" sqref="A2"/>
      <selection pane="topRight" activeCell="F2" sqref="F2"/>
      <selection pane="bottomLeft" activeCell="A8" sqref="A8"/>
      <selection pane="bottomRight" activeCell="J258" sqref="J258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52.33203125" style="9" customWidth="1"/>
    <col min="6" max="6" width="14.33203125" style="26" customWidth="1"/>
    <col min="7" max="7" width="14.44140625" style="26" customWidth="1"/>
    <col min="8" max="8" width="13.33203125" style="46" customWidth="1"/>
    <col min="9" max="9" width="11.6640625" style="9" customWidth="1"/>
    <col min="10" max="10" width="13.44140625" style="9" customWidth="1"/>
    <col min="11" max="11" width="11.6640625" style="72" customWidth="1"/>
    <col min="12" max="12" width="13.33203125" style="26" customWidth="1"/>
    <col min="13" max="13" width="13.33203125" style="46" customWidth="1"/>
    <col min="14" max="14" width="13.33203125" style="26" customWidth="1"/>
    <col min="15" max="15" width="13.33203125" style="46" customWidth="1"/>
    <col min="16" max="16" width="14.33203125" style="73" customWidth="1"/>
    <col min="17" max="17" width="11.44140625" style="26" customWidth="1"/>
    <col min="18" max="18" width="14.44140625" style="26" customWidth="1"/>
    <col min="19" max="19" width="14.5546875" style="46" customWidth="1"/>
    <col min="20" max="20" width="15" style="26" customWidth="1"/>
    <col min="21" max="21" width="13.33203125" style="46" customWidth="1"/>
    <col min="22" max="22" width="14.6640625" style="9" customWidth="1"/>
    <col min="23" max="23" width="11.6640625" style="9" customWidth="1"/>
    <col min="24" max="186" width="9.109375" style="34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517" t="s">
        <v>335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75" t="s">
        <v>190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</row>
    <row r="2" spans="1:196" s="17" customFormat="1" ht="25.5" customHeight="1" x14ac:dyDescent="0.25">
      <c r="A2" s="518" t="s">
        <v>0</v>
      </c>
      <c r="B2" s="520" t="s">
        <v>107</v>
      </c>
      <c r="C2" s="522" t="s">
        <v>202</v>
      </c>
      <c r="D2" s="520" t="s">
        <v>50</v>
      </c>
      <c r="E2" s="520" t="s">
        <v>54</v>
      </c>
      <c r="F2" s="524" t="s">
        <v>1</v>
      </c>
      <c r="G2" s="524"/>
      <c r="H2" s="524"/>
      <c r="I2" s="524"/>
      <c r="J2" s="524"/>
      <c r="K2" s="525"/>
      <c r="L2" s="526" t="s">
        <v>2</v>
      </c>
      <c r="M2" s="527"/>
      <c r="N2" s="527"/>
      <c r="O2" s="527"/>
      <c r="P2" s="527"/>
      <c r="Q2" s="528"/>
      <c r="R2" s="529" t="s">
        <v>3</v>
      </c>
      <c r="S2" s="530"/>
      <c r="T2" s="530"/>
      <c r="U2" s="530"/>
      <c r="V2" s="530"/>
      <c r="W2" s="531"/>
    </row>
    <row r="3" spans="1:196" s="17" customFormat="1" ht="12.75" customHeight="1" x14ac:dyDescent="0.25">
      <c r="A3" s="519"/>
      <c r="B3" s="521"/>
      <c r="C3" s="523"/>
      <c r="D3" s="521"/>
      <c r="E3" s="521"/>
      <c r="F3" s="532" t="s">
        <v>191</v>
      </c>
      <c r="G3" s="538" t="s">
        <v>336</v>
      </c>
      <c r="H3" s="539" t="s">
        <v>337</v>
      </c>
      <c r="I3" s="537" t="s">
        <v>4</v>
      </c>
      <c r="J3" s="537" t="s">
        <v>252</v>
      </c>
      <c r="K3" s="543" t="s">
        <v>38</v>
      </c>
      <c r="L3" s="545" t="s">
        <v>191</v>
      </c>
      <c r="M3" s="537" t="s">
        <v>365</v>
      </c>
      <c r="N3" s="538" t="str">
        <f>G3</f>
        <v>затверджено на 01.10.2021</v>
      </c>
      <c r="O3" s="539" t="str">
        <f>H3</f>
        <v>виконано станом на 01.10.2021</v>
      </c>
      <c r="P3" s="537" t="s">
        <v>253</v>
      </c>
      <c r="Q3" s="533" t="s">
        <v>38</v>
      </c>
      <c r="R3" s="535" t="s">
        <v>191</v>
      </c>
      <c r="S3" s="537" t="s">
        <v>365</v>
      </c>
      <c r="T3" s="538" t="str">
        <f>G3</f>
        <v>затверджено на 01.10.2021</v>
      </c>
      <c r="U3" s="539" t="str">
        <f>H3</f>
        <v>виконано станом на 01.10.2021</v>
      </c>
      <c r="V3" s="537" t="s">
        <v>254</v>
      </c>
      <c r="W3" s="533" t="s">
        <v>38</v>
      </c>
    </row>
    <row r="4" spans="1:196" s="17" customFormat="1" ht="57" customHeight="1" x14ac:dyDescent="0.25">
      <c r="A4" s="519"/>
      <c r="B4" s="521"/>
      <c r="C4" s="523"/>
      <c r="D4" s="521"/>
      <c r="E4" s="521"/>
      <c r="F4" s="532"/>
      <c r="G4" s="538"/>
      <c r="H4" s="539"/>
      <c r="I4" s="537"/>
      <c r="J4" s="537"/>
      <c r="K4" s="544"/>
      <c r="L4" s="545"/>
      <c r="M4" s="537"/>
      <c r="N4" s="538"/>
      <c r="O4" s="539"/>
      <c r="P4" s="537"/>
      <c r="Q4" s="534"/>
      <c r="R4" s="535"/>
      <c r="S4" s="537"/>
      <c r="T4" s="538"/>
      <c r="U4" s="539"/>
      <c r="V4" s="537"/>
      <c r="W4" s="534"/>
    </row>
    <row r="5" spans="1:196" s="19" customFormat="1" ht="18.75" customHeight="1" x14ac:dyDescent="0.25">
      <c r="A5" s="153">
        <v>1</v>
      </c>
      <c r="B5" s="154">
        <v>2</v>
      </c>
      <c r="C5" s="154">
        <v>2</v>
      </c>
      <c r="D5" s="154">
        <v>3</v>
      </c>
      <c r="E5" s="154">
        <v>4</v>
      </c>
      <c r="F5" s="121">
        <v>5</v>
      </c>
      <c r="G5" s="121">
        <v>6</v>
      </c>
      <c r="H5" s="186">
        <v>7</v>
      </c>
      <c r="I5" s="154">
        <v>8</v>
      </c>
      <c r="J5" s="154">
        <v>9</v>
      </c>
      <c r="K5" s="124">
        <v>10</v>
      </c>
      <c r="L5" s="122">
        <v>11</v>
      </c>
      <c r="M5" s="121">
        <v>12</v>
      </c>
      <c r="N5" s="121">
        <v>13</v>
      </c>
      <c r="O5" s="186">
        <v>14</v>
      </c>
      <c r="P5" s="154">
        <v>15</v>
      </c>
      <c r="Q5" s="123">
        <v>16</v>
      </c>
      <c r="R5" s="125">
        <v>17</v>
      </c>
      <c r="S5" s="154">
        <v>18</v>
      </c>
      <c r="T5" s="154">
        <v>19</v>
      </c>
      <c r="U5" s="186">
        <v>20</v>
      </c>
      <c r="V5" s="154">
        <v>21</v>
      </c>
      <c r="W5" s="123">
        <v>22</v>
      </c>
    </row>
    <row r="6" spans="1:196" s="16" customFormat="1" ht="29.25" customHeight="1" x14ac:dyDescent="0.3">
      <c r="A6" s="351"/>
      <c r="B6" s="352"/>
      <c r="C6" s="352"/>
      <c r="D6" s="352"/>
      <c r="E6" s="353" t="s">
        <v>5</v>
      </c>
      <c r="F6" s="296">
        <f>SUM(F152)</f>
        <v>730383.39999999991</v>
      </c>
      <c r="G6" s="240">
        <f>SUM(G152)</f>
        <v>555011.89999999991</v>
      </c>
      <c r="H6" s="239">
        <f>SUM(H152)</f>
        <v>500386.29999999981</v>
      </c>
      <c r="I6" s="297">
        <v>1</v>
      </c>
      <c r="J6" s="240">
        <f>H6-G6</f>
        <v>-54625.600000000093</v>
      </c>
      <c r="K6" s="241">
        <f>H6/G6</f>
        <v>0.90157760581349677</v>
      </c>
      <c r="L6" s="238">
        <f>SUM(L152)</f>
        <v>88754.8</v>
      </c>
      <c r="M6" s="240">
        <f>SUM(M152)</f>
        <v>143392.1</v>
      </c>
      <c r="N6" s="240">
        <f>SUM(N152)</f>
        <v>120121.99999999999</v>
      </c>
      <c r="O6" s="239">
        <f>SUM(O152)</f>
        <v>89786.000000000015</v>
      </c>
      <c r="P6" s="240">
        <f>O6-N6</f>
        <v>-30335.999999999971</v>
      </c>
      <c r="Q6" s="241">
        <f>O6/N6</f>
        <v>0.74745675230182673</v>
      </c>
      <c r="R6" s="238">
        <f>SUM(R152)</f>
        <v>819138.2</v>
      </c>
      <c r="S6" s="196">
        <f>SUM(S152)</f>
        <v>873775.5</v>
      </c>
      <c r="T6" s="196">
        <f>SUM(T152)</f>
        <v>675133.9</v>
      </c>
      <c r="U6" s="239">
        <f>SUM(U152)</f>
        <v>590172.29999999981</v>
      </c>
      <c r="V6" s="240">
        <f>U6-T6</f>
        <v>-84961.60000000021</v>
      </c>
      <c r="W6" s="241">
        <f>U6/T6</f>
        <v>0.87415592669839237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</row>
    <row r="7" spans="1:196" s="168" customFormat="1" ht="37.200000000000003" customHeight="1" x14ac:dyDescent="0.3">
      <c r="A7" s="354"/>
      <c r="B7" s="355"/>
      <c r="C7" s="355"/>
      <c r="D7" s="355"/>
      <c r="E7" s="356" t="s">
        <v>241</v>
      </c>
      <c r="F7" s="298">
        <f>SUM(F20,F26,F27,F41,F43,F45,F53,F54,F57,F58,F59,F66,F105,F114,F115,F118,F134)</f>
        <v>153935.70000000001</v>
      </c>
      <c r="G7" s="243">
        <f t="shared" ref="G7:H7" si="0">SUM(G20,G26,G27,G41,G43,G45,G53,G54,G57,G58,G59,G66,G105,G114,G115,G118,G134)</f>
        <v>114086</v>
      </c>
      <c r="H7" s="244">
        <f t="shared" si="0"/>
        <v>109410.30000000002</v>
      </c>
      <c r="I7" s="299">
        <f>H7/$H$6</f>
        <v>0.21865166971997446</v>
      </c>
      <c r="J7" s="243">
        <f>H7-G7</f>
        <v>-4675.6999999999825</v>
      </c>
      <c r="K7" s="245">
        <f t="shared" ref="K7:K82" si="1">H7/G7</f>
        <v>0.95901600546955823</v>
      </c>
      <c r="L7" s="242">
        <f>SUM(L20,L26,L27,L41,L43,L45,L53,L54,L57,L58,L59,L66,L105,L114,L115,L118,L134)</f>
        <v>5158</v>
      </c>
      <c r="M7" s="243">
        <f t="shared" ref="M7:O7" si="2">SUM(M20,M26,M27,M41,M43,M45,M53,M54,M57,M58,M59,M66,M105,M114,M115,M118,M134)</f>
        <v>5158</v>
      </c>
      <c r="N7" s="243">
        <f t="shared" si="2"/>
        <v>4385.3</v>
      </c>
      <c r="O7" s="244">
        <f t="shared" si="2"/>
        <v>1145.6999999999998</v>
      </c>
      <c r="P7" s="243">
        <f>O7-N7</f>
        <v>-3239.6000000000004</v>
      </c>
      <c r="Q7" s="245">
        <f>O7/N7</f>
        <v>0.26125920689576537</v>
      </c>
      <c r="R7" s="242">
        <f>SUM(R20,R26,R27,R41,R43,R45,R53,R54,R57,R58,R59,R66,R105,R114,R115,R118,R134)</f>
        <v>159093.70000000001</v>
      </c>
      <c r="S7" s="243">
        <f t="shared" ref="S7:U7" si="3">SUM(S20,S26,S27,S41,S43,S45,S53,S54,S57,S58,S59,S66,S105,S114,S115,S118,S134)</f>
        <v>159093.70000000001</v>
      </c>
      <c r="T7" s="243">
        <f t="shared" si="3"/>
        <v>118471.3</v>
      </c>
      <c r="U7" s="244">
        <f t="shared" si="3"/>
        <v>110556</v>
      </c>
      <c r="V7" s="243">
        <f>U7-T7</f>
        <v>-7915.3000000000029</v>
      </c>
      <c r="W7" s="245">
        <f>U7/T7</f>
        <v>0.93318803794674321</v>
      </c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</row>
    <row r="8" spans="1:196" s="16" customFormat="1" ht="33.6" customHeight="1" x14ac:dyDescent="0.3">
      <c r="A8" s="357">
        <v>1</v>
      </c>
      <c r="B8" s="358" t="s">
        <v>6</v>
      </c>
      <c r="C8" s="358" t="s">
        <v>109</v>
      </c>
      <c r="D8" s="358"/>
      <c r="E8" s="359" t="s">
        <v>93</v>
      </c>
      <c r="F8" s="300">
        <f>SUM(F9:F19,F21:F28)</f>
        <v>32878.300000000003</v>
      </c>
      <c r="G8" s="247">
        <f t="shared" ref="G8:H8" si="4">SUM(G9:G19,G21:G28)</f>
        <v>24286</v>
      </c>
      <c r="H8" s="244">
        <f t="shared" si="4"/>
        <v>23429.900000000005</v>
      </c>
      <c r="I8" s="200">
        <f t="shared" ref="I8:I83" si="5">H8/$H$6</f>
        <v>4.6823624068045057E-2</v>
      </c>
      <c r="J8" s="199">
        <f t="shared" ref="J8:J41" si="6">H8-G8</f>
        <v>-856.09999999999491</v>
      </c>
      <c r="K8" s="281">
        <f t="shared" si="1"/>
        <v>0.96474923824425618</v>
      </c>
      <c r="L8" s="246">
        <f>SUM(L9:L19,L21:L28)</f>
        <v>1804.3</v>
      </c>
      <c r="M8" s="247">
        <f t="shared" ref="M8" si="7">SUM(M9:M19,M21:M28)</f>
        <v>1876</v>
      </c>
      <c r="N8" s="247">
        <f t="shared" ref="N8:O8" si="8">SUM(N9:N19,N21:N28)</f>
        <v>1670.1</v>
      </c>
      <c r="O8" s="244">
        <f t="shared" si="8"/>
        <v>304.89999999999998</v>
      </c>
      <c r="P8" s="199">
        <f t="shared" ref="P8:P83" si="9">O8-N8</f>
        <v>-1365.1999999999998</v>
      </c>
      <c r="Q8" s="201">
        <f t="shared" ref="Q8:Q20" si="10">O8/N8</f>
        <v>0.18256391832824381</v>
      </c>
      <c r="R8" s="246">
        <f>SUM(R9:R19,R21:R28)</f>
        <v>34682.6</v>
      </c>
      <c r="S8" s="247">
        <f t="shared" ref="S8" si="11">SUM(S9:S19,S21:S28)</f>
        <v>34754.300000000003</v>
      </c>
      <c r="T8" s="247">
        <f t="shared" ref="T8" si="12">SUM(T9:T19,T21:T28)</f>
        <v>25956.100000000002</v>
      </c>
      <c r="U8" s="244">
        <f t="shared" ref="U8" si="13">SUM(U9:U19,U21:U28)</f>
        <v>23734.800000000003</v>
      </c>
      <c r="V8" s="199">
        <f t="shared" ref="V8:V83" si="14">U8-T8</f>
        <v>-2221.2999999999993</v>
      </c>
      <c r="W8" s="201">
        <f t="shared" ref="W8:W83" si="15">U8/T8</f>
        <v>0.91442088757556028</v>
      </c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</row>
    <row r="9" spans="1:196" s="3" customFormat="1" ht="36.6" customHeight="1" x14ac:dyDescent="0.3">
      <c r="A9" s="202"/>
      <c r="B9" s="360" t="s">
        <v>115</v>
      </c>
      <c r="C9" s="203" t="s">
        <v>116</v>
      </c>
      <c r="D9" s="361" t="s">
        <v>91</v>
      </c>
      <c r="E9" s="362" t="s">
        <v>121</v>
      </c>
      <c r="F9" s="301">
        <v>150</v>
      </c>
      <c r="G9" s="205">
        <v>109.5</v>
      </c>
      <c r="H9" s="282">
        <v>81.2</v>
      </c>
      <c r="I9" s="206">
        <f t="shared" si="5"/>
        <v>1.6227462662347076E-4</v>
      </c>
      <c r="J9" s="207">
        <f t="shared" si="6"/>
        <v>-28.299999999999997</v>
      </c>
      <c r="K9" s="283">
        <f t="shared" si="1"/>
        <v>0.74155251141552514</v>
      </c>
      <c r="L9" s="234"/>
      <c r="M9" s="207"/>
      <c r="N9" s="207"/>
      <c r="O9" s="282"/>
      <c r="P9" s="199">
        <f t="shared" si="9"/>
        <v>0</v>
      </c>
      <c r="Q9" s="201"/>
      <c r="R9" s="234">
        <f>SUM(F9,L9)</f>
        <v>150</v>
      </c>
      <c r="S9" s="248">
        <f t="shared" ref="S9:U9" si="16">SUM(F9,M9)</f>
        <v>150</v>
      </c>
      <c r="T9" s="207">
        <f t="shared" si="16"/>
        <v>109.5</v>
      </c>
      <c r="U9" s="249">
        <f t="shared" si="16"/>
        <v>81.2</v>
      </c>
      <c r="V9" s="207">
        <f t="shared" si="14"/>
        <v>-28.299999999999997</v>
      </c>
      <c r="W9" s="208">
        <f t="shared" si="15"/>
        <v>0.74155251141552514</v>
      </c>
      <c r="X9" s="38"/>
      <c r="Y9" s="38"/>
      <c r="Z9" s="7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</row>
    <row r="10" spans="1:196" s="3" customFormat="1" ht="33" customHeight="1" x14ac:dyDescent="0.3">
      <c r="A10" s="202"/>
      <c r="B10" s="360" t="s">
        <v>119</v>
      </c>
      <c r="C10" s="203" t="s">
        <v>122</v>
      </c>
      <c r="D10" s="361" t="s">
        <v>92</v>
      </c>
      <c r="E10" s="362" t="s">
        <v>118</v>
      </c>
      <c r="F10" s="301">
        <v>60</v>
      </c>
      <c r="G10" s="205">
        <v>32.9</v>
      </c>
      <c r="H10" s="282">
        <v>23.9</v>
      </c>
      <c r="I10" s="215">
        <f t="shared" si="5"/>
        <v>4.7763098230307281E-5</v>
      </c>
      <c r="J10" s="207">
        <f t="shared" si="6"/>
        <v>-9</v>
      </c>
      <c r="K10" s="283">
        <f t="shared" si="1"/>
        <v>0.7264437689969605</v>
      </c>
      <c r="L10" s="234"/>
      <c r="M10" s="207"/>
      <c r="N10" s="207"/>
      <c r="O10" s="282"/>
      <c r="P10" s="199">
        <f t="shared" si="9"/>
        <v>0</v>
      </c>
      <c r="Q10" s="201"/>
      <c r="R10" s="234">
        <f t="shared" ref="R10:R83" si="17">SUM(F10,L10)</f>
        <v>60</v>
      </c>
      <c r="S10" s="248">
        <f t="shared" ref="S10:S83" si="18">SUM(F10,M10)</f>
        <v>60</v>
      </c>
      <c r="T10" s="207">
        <f t="shared" ref="T10:T83" si="19">SUM(G10,N10)</f>
        <v>32.9</v>
      </c>
      <c r="U10" s="249">
        <f t="shared" ref="U10:U83" si="20">SUM(H10,O10)</f>
        <v>23.9</v>
      </c>
      <c r="V10" s="207">
        <f t="shared" si="14"/>
        <v>-9</v>
      </c>
      <c r="W10" s="208">
        <f t="shared" si="15"/>
        <v>0.7264437689969605</v>
      </c>
      <c r="X10" s="38"/>
      <c r="Y10" s="38"/>
      <c r="Z10" s="7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</row>
    <row r="11" spans="1:196" s="3" customFormat="1" ht="52.5" customHeight="1" x14ac:dyDescent="0.3">
      <c r="A11" s="202"/>
      <c r="B11" s="360" t="s">
        <v>18</v>
      </c>
      <c r="C11" s="203" t="s">
        <v>117</v>
      </c>
      <c r="D11" s="361" t="s">
        <v>92</v>
      </c>
      <c r="E11" s="362" t="s">
        <v>95</v>
      </c>
      <c r="F11" s="301">
        <v>2300</v>
      </c>
      <c r="G11" s="205">
        <v>2194.5</v>
      </c>
      <c r="H11" s="282">
        <v>2114.5</v>
      </c>
      <c r="I11" s="209">
        <f t="shared" si="5"/>
        <v>4.2257351969868092E-3</v>
      </c>
      <c r="J11" s="207">
        <f t="shared" si="6"/>
        <v>-80</v>
      </c>
      <c r="K11" s="283">
        <f t="shared" si="1"/>
        <v>0.96354522670312148</v>
      </c>
      <c r="L11" s="234"/>
      <c r="M11" s="207"/>
      <c r="N11" s="207"/>
      <c r="O11" s="282"/>
      <c r="P11" s="199">
        <f t="shared" si="9"/>
        <v>0</v>
      </c>
      <c r="Q11" s="201"/>
      <c r="R11" s="234">
        <f t="shared" si="17"/>
        <v>2300</v>
      </c>
      <c r="S11" s="248">
        <f t="shared" si="18"/>
        <v>2300</v>
      </c>
      <c r="T11" s="207">
        <f t="shared" si="19"/>
        <v>2194.5</v>
      </c>
      <c r="U11" s="249">
        <f t="shared" si="20"/>
        <v>2114.5</v>
      </c>
      <c r="V11" s="207">
        <f t="shared" si="14"/>
        <v>-80</v>
      </c>
      <c r="W11" s="208">
        <f t="shared" si="15"/>
        <v>0.96354522670312148</v>
      </c>
      <c r="X11" s="38"/>
      <c r="Y11" s="38"/>
      <c r="Z11" s="7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</row>
    <row r="12" spans="1:196" s="76" customFormat="1" ht="49.95" hidden="1" customHeight="1" x14ac:dyDescent="0.3">
      <c r="A12" s="202"/>
      <c r="B12" s="203" t="s">
        <v>96</v>
      </c>
      <c r="C12" s="204" t="s">
        <v>97</v>
      </c>
      <c r="D12" s="204" t="s">
        <v>92</v>
      </c>
      <c r="E12" s="362" t="s">
        <v>236</v>
      </c>
      <c r="F12" s="301"/>
      <c r="G12" s="205"/>
      <c r="H12" s="302"/>
      <c r="I12" s="206">
        <f t="shared" si="5"/>
        <v>0</v>
      </c>
      <c r="J12" s="207">
        <f t="shared" si="6"/>
        <v>0</v>
      </c>
      <c r="K12" s="283" t="e">
        <f t="shared" si="1"/>
        <v>#DIV/0!</v>
      </c>
      <c r="L12" s="234"/>
      <c r="M12" s="207"/>
      <c r="N12" s="207"/>
      <c r="O12" s="282"/>
      <c r="P12" s="199"/>
      <c r="Q12" s="201" t="e">
        <f t="shared" si="10"/>
        <v>#DIV/0!</v>
      </c>
      <c r="R12" s="234">
        <f t="shared" si="17"/>
        <v>0</v>
      </c>
      <c r="S12" s="207">
        <f t="shared" si="18"/>
        <v>0</v>
      </c>
      <c r="T12" s="207">
        <f t="shared" si="19"/>
        <v>0</v>
      </c>
      <c r="U12" s="249">
        <f t="shared" si="20"/>
        <v>0</v>
      </c>
      <c r="V12" s="207">
        <f t="shared" si="14"/>
        <v>0</v>
      </c>
      <c r="W12" s="208" t="e">
        <f t="shared" si="15"/>
        <v>#DIV/0!</v>
      </c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</row>
    <row r="13" spans="1:196" s="15" customFormat="1" ht="36" hidden="1" customHeight="1" x14ac:dyDescent="0.35">
      <c r="A13" s="363"/>
      <c r="B13" s="364"/>
      <c r="C13" s="211"/>
      <c r="D13" s="365"/>
      <c r="E13" s="366" t="s">
        <v>237</v>
      </c>
      <c r="F13" s="303"/>
      <c r="G13" s="304"/>
      <c r="H13" s="305"/>
      <c r="I13" s="306">
        <f t="shared" si="5"/>
        <v>0</v>
      </c>
      <c r="J13" s="207">
        <f t="shared" si="6"/>
        <v>0</v>
      </c>
      <c r="K13" s="253" t="e">
        <f t="shared" si="1"/>
        <v>#DIV/0!</v>
      </c>
      <c r="L13" s="250"/>
      <c r="M13" s="251"/>
      <c r="N13" s="251"/>
      <c r="O13" s="284"/>
      <c r="P13" s="285"/>
      <c r="Q13" s="201" t="e">
        <f t="shared" si="10"/>
        <v>#DIV/0!</v>
      </c>
      <c r="R13" s="250">
        <f t="shared" si="17"/>
        <v>0</v>
      </c>
      <c r="S13" s="251">
        <f t="shared" si="18"/>
        <v>0</v>
      </c>
      <c r="T13" s="251">
        <f t="shared" si="19"/>
        <v>0</v>
      </c>
      <c r="U13" s="252">
        <f t="shared" si="20"/>
        <v>0</v>
      </c>
      <c r="V13" s="251">
        <f>U13-T13</f>
        <v>0</v>
      </c>
      <c r="W13" s="253" t="e">
        <f t="shared" si="15"/>
        <v>#DIV/0!</v>
      </c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</row>
    <row r="14" spans="1:196" s="3" customFormat="1" ht="71.400000000000006" customHeight="1" x14ac:dyDescent="0.3">
      <c r="A14" s="202"/>
      <c r="B14" s="360" t="s">
        <v>12</v>
      </c>
      <c r="C14" s="204" t="s">
        <v>99</v>
      </c>
      <c r="D14" s="361" t="s">
        <v>100</v>
      </c>
      <c r="E14" s="367" t="s">
        <v>101</v>
      </c>
      <c r="F14" s="301">
        <v>6224</v>
      </c>
      <c r="G14" s="205">
        <v>4716.2</v>
      </c>
      <c r="H14" s="282">
        <v>4635.1000000000004</v>
      </c>
      <c r="I14" s="209">
        <f t="shared" si="5"/>
        <v>9.2630433726902644E-3</v>
      </c>
      <c r="J14" s="207">
        <f t="shared" si="6"/>
        <v>-81.099999999999454</v>
      </c>
      <c r="K14" s="283">
        <f t="shared" si="1"/>
        <v>0.98280395233450668</v>
      </c>
      <c r="L14" s="234">
        <v>82</v>
      </c>
      <c r="M14" s="248">
        <v>111.3</v>
      </c>
      <c r="N14" s="248">
        <v>81.3</v>
      </c>
      <c r="O14" s="282">
        <v>81.3</v>
      </c>
      <c r="P14" s="207">
        <f t="shared" si="9"/>
        <v>0</v>
      </c>
      <c r="Q14" s="208">
        <f t="shared" si="10"/>
        <v>1</v>
      </c>
      <c r="R14" s="234">
        <f t="shared" si="17"/>
        <v>6306</v>
      </c>
      <c r="S14" s="248">
        <f t="shared" si="18"/>
        <v>6335.3</v>
      </c>
      <c r="T14" s="207">
        <f t="shared" si="19"/>
        <v>4797.5</v>
      </c>
      <c r="U14" s="249">
        <f t="shared" si="20"/>
        <v>4716.4000000000005</v>
      </c>
      <c r="V14" s="207">
        <f t="shared" si="14"/>
        <v>-81.099999999999454</v>
      </c>
      <c r="W14" s="208">
        <f t="shared" si="15"/>
        <v>0.98309536216779581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</row>
    <row r="15" spans="1:196" s="3" customFormat="1" ht="37.950000000000003" customHeight="1" x14ac:dyDescent="0.3">
      <c r="A15" s="202"/>
      <c r="B15" s="360" t="s">
        <v>39</v>
      </c>
      <c r="C15" s="203" t="s">
        <v>102</v>
      </c>
      <c r="D15" s="361" t="s">
        <v>98</v>
      </c>
      <c r="E15" s="362" t="s">
        <v>123</v>
      </c>
      <c r="F15" s="301">
        <v>12407.7</v>
      </c>
      <c r="G15" s="205">
        <v>8874.7999999999993</v>
      </c>
      <c r="H15" s="282">
        <v>8874.7999999999993</v>
      </c>
      <c r="I15" s="209">
        <f t="shared" si="5"/>
        <v>1.7735897245787908E-2</v>
      </c>
      <c r="J15" s="207">
        <f t="shared" si="6"/>
        <v>0</v>
      </c>
      <c r="K15" s="283">
        <f t="shared" si="1"/>
        <v>1</v>
      </c>
      <c r="L15" s="234">
        <v>131.4</v>
      </c>
      <c r="M15" s="248">
        <v>173.8</v>
      </c>
      <c r="N15" s="248">
        <v>168.6</v>
      </c>
      <c r="O15" s="282">
        <v>168.6</v>
      </c>
      <c r="P15" s="207">
        <f t="shared" si="9"/>
        <v>0</v>
      </c>
      <c r="Q15" s="208">
        <f t="shared" si="10"/>
        <v>1</v>
      </c>
      <c r="R15" s="234">
        <f t="shared" si="17"/>
        <v>12539.1</v>
      </c>
      <c r="S15" s="248">
        <f t="shared" si="18"/>
        <v>12581.5</v>
      </c>
      <c r="T15" s="207">
        <f t="shared" si="19"/>
        <v>9043.4</v>
      </c>
      <c r="U15" s="249">
        <f t="shared" si="20"/>
        <v>9043.4</v>
      </c>
      <c r="V15" s="207">
        <f t="shared" si="14"/>
        <v>0</v>
      </c>
      <c r="W15" s="208">
        <f t="shared" si="15"/>
        <v>1</v>
      </c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</row>
    <row r="16" spans="1:196" s="27" customFormat="1" ht="34.200000000000003" hidden="1" customHeight="1" x14ac:dyDescent="0.35">
      <c r="A16" s="363"/>
      <c r="B16" s="364"/>
      <c r="C16" s="364"/>
      <c r="D16" s="365"/>
      <c r="E16" s="368" t="s">
        <v>219</v>
      </c>
      <c r="F16" s="303"/>
      <c r="G16" s="304"/>
      <c r="H16" s="284"/>
      <c r="I16" s="307">
        <f t="shared" si="5"/>
        <v>0</v>
      </c>
      <c r="J16" s="207">
        <f t="shared" si="6"/>
        <v>0</v>
      </c>
      <c r="K16" s="283" t="e">
        <f t="shared" si="1"/>
        <v>#DIV/0!</v>
      </c>
      <c r="L16" s="250"/>
      <c r="M16" s="251"/>
      <c r="N16" s="251"/>
      <c r="O16" s="284"/>
      <c r="P16" s="271">
        <f t="shared" si="9"/>
        <v>0</v>
      </c>
      <c r="Q16" s="245" t="e">
        <f t="shared" si="10"/>
        <v>#DIV/0!</v>
      </c>
      <c r="R16" s="250">
        <f t="shared" si="17"/>
        <v>0</v>
      </c>
      <c r="S16" s="251">
        <f t="shared" si="18"/>
        <v>0</v>
      </c>
      <c r="T16" s="251">
        <f t="shared" si="19"/>
        <v>0</v>
      </c>
      <c r="U16" s="252">
        <f t="shared" si="20"/>
        <v>0</v>
      </c>
      <c r="V16" s="251">
        <f t="shared" si="14"/>
        <v>0</v>
      </c>
      <c r="W16" s="208" t="e">
        <f t="shared" si="15"/>
        <v>#DIV/0!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</row>
    <row r="17" spans="1:196" s="3" customFormat="1" ht="33" customHeight="1" x14ac:dyDescent="0.3">
      <c r="A17" s="202"/>
      <c r="B17" s="361" t="s">
        <v>8</v>
      </c>
      <c r="C17" s="204" t="s">
        <v>103</v>
      </c>
      <c r="D17" s="204" t="s">
        <v>94</v>
      </c>
      <c r="E17" s="369" t="s">
        <v>104</v>
      </c>
      <c r="F17" s="301">
        <v>72.2</v>
      </c>
      <c r="G17" s="205">
        <v>57</v>
      </c>
      <c r="H17" s="302">
        <v>57</v>
      </c>
      <c r="I17" s="206">
        <f t="shared" si="5"/>
        <v>1.1391199159529352E-4</v>
      </c>
      <c r="J17" s="207">
        <f t="shared" si="6"/>
        <v>0</v>
      </c>
      <c r="K17" s="283">
        <f t="shared" si="1"/>
        <v>1</v>
      </c>
      <c r="L17" s="234"/>
      <c r="M17" s="207"/>
      <c r="N17" s="207"/>
      <c r="O17" s="282"/>
      <c r="P17" s="207">
        <f t="shared" si="9"/>
        <v>0</v>
      </c>
      <c r="Q17" s="201"/>
      <c r="R17" s="234">
        <f t="shared" si="17"/>
        <v>72.2</v>
      </c>
      <c r="S17" s="248">
        <f t="shared" si="18"/>
        <v>72.2</v>
      </c>
      <c r="T17" s="207">
        <f t="shared" si="19"/>
        <v>57</v>
      </c>
      <c r="U17" s="249">
        <f t="shared" si="20"/>
        <v>57</v>
      </c>
      <c r="V17" s="207">
        <f t="shared" si="14"/>
        <v>0</v>
      </c>
      <c r="W17" s="208">
        <f t="shared" si="15"/>
        <v>1</v>
      </c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</row>
    <row r="18" spans="1:196" s="3" customFormat="1" ht="38.4" customHeight="1" x14ac:dyDescent="0.3">
      <c r="A18" s="202"/>
      <c r="B18" s="361" t="s">
        <v>9</v>
      </c>
      <c r="C18" s="204" t="s">
        <v>125</v>
      </c>
      <c r="D18" s="361" t="s">
        <v>94</v>
      </c>
      <c r="E18" s="367" t="s">
        <v>124</v>
      </c>
      <c r="F18" s="301">
        <v>4342</v>
      </c>
      <c r="G18" s="205">
        <v>3302.9</v>
      </c>
      <c r="H18" s="282">
        <v>2995.2</v>
      </c>
      <c r="I18" s="209">
        <f t="shared" si="5"/>
        <v>5.9857753899337394E-3</v>
      </c>
      <c r="J18" s="207">
        <f t="shared" si="6"/>
        <v>-307.70000000000027</v>
      </c>
      <c r="K18" s="283">
        <f t="shared" si="1"/>
        <v>0.90683944412485984</v>
      </c>
      <c r="L18" s="234"/>
      <c r="M18" s="207"/>
      <c r="N18" s="207"/>
      <c r="O18" s="282"/>
      <c r="P18" s="207">
        <f t="shared" si="9"/>
        <v>0</v>
      </c>
      <c r="Q18" s="201"/>
      <c r="R18" s="234">
        <f t="shared" si="17"/>
        <v>4342</v>
      </c>
      <c r="S18" s="248">
        <f t="shared" si="18"/>
        <v>4342</v>
      </c>
      <c r="T18" s="207">
        <f t="shared" si="19"/>
        <v>3302.9</v>
      </c>
      <c r="U18" s="249">
        <f t="shared" si="20"/>
        <v>2995.2</v>
      </c>
      <c r="V18" s="207">
        <f t="shared" si="14"/>
        <v>-307.70000000000027</v>
      </c>
      <c r="W18" s="208">
        <f t="shared" si="15"/>
        <v>0.90683944412485984</v>
      </c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</row>
    <row r="19" spans="1:196" s="3" customFormat="1" ht="71.400000000000006" customHeight="1" x14ac:dyDescent="0.3">
      <c r="A19" s="202"/>
      <c r="B19" s="361" t="s">
        <v>9</v>
      </c>
      <c r="C19" s="204" t="s">
        <v>338</v>
      </c>
      <c r="D19" s="361" t="s">
        <v>94</v>
      </c>
      <c r="E19" s="367" t="s">
        <v>342</v>
      </c>
      <c r="F19" s="301">
        <v>272.3</v>
      </c>
      <c r="G19" s="205">
        <v>68.3</v>
      </c>
      <c r="H19" s="282">
        <v>68.2</v>
      </c>
      <c r="I19" s="206">
        <f t="shared" ref="I19:I20" si="21">H19/$H$6</f>
        <v>1.3629469871577225E-4</v>
      </c>
      <c r="J19" s="207">
        <f t="shared" ref="J19:J20" si="22">H19-G19</f>
        <v>-9.9999999999994316E-2</v>
      </c>
      <c r="K19" s="283">
        <f t="shared" ref="K19:K20" si="23">H19/G19</f>
        <v>0.99853587115666187</v>
      </c>
      <c r="L19" s="234">
        <v>227.6</v>
      </c>
      <c r="M19" s="207">
        <v>227.6</v>
      </c>
      <c r="N19" s="207">
        <v>56.9</v>
      </c>
      <c r="O19" s="282">
        <v>55</v>
      </c>
      <c r="P19" s="207">
        <f t="shared" ref="P19:P20" si="24">O19-N19</f>
        <v>-1.8999999999999986</v>
      </c>
      <c r="Q19" s="208">
        <f t="shared" si="10"/>
        <v>0.96660808435852374</v>
      </c>
      <c r="R19" s="234">
        <f t="shared" ref="R19:R20" si="25">SUM(F19,L19)</f>
        <v>499.9</v>
      </c>
      <c r="S19" s="248">
        <f t="shared" ref="S19:S20" si="26">SUM(F19,M19)</f>
        <v>499.9</v>
      </c>
      <c r="T19" s="207">
        <f t="shared" ref="T19:T20" si="27">SUM(G19,N19)</f>
        <v>125.19999999999999</v>
      </c>
      <c r="U19" s="249">
        <f t="shared" ref="U19:U20" si="28">SUM(H19,O19)</f>
        <v>123.2</v>
      </c>
      <c r="V19" s="207">
        <f t="shared" ref="V19:V20" si="29">U19-T19</f>
        <v>-1.9999999999999858</v>
      </c>
      <c r="W19" s="208">
        <f t="shared" ref="W19:W20" si="30">U19/T19</f>
        <v>0.98402555910543144</v>
      </c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</row>
    <row r="20" spans="1:196" s="171" customFormat="1" ht="78" customHeight="1" x14ac:dyDescent="0.35">
      <c r="A20" s="382"/>
      <c r="B20" s="383"/>
      <c r="C20" s="384"/>
      <c r="D20" s="383"/>
      <c r="E20" s="385" t="s">
        <v>351</v>
      </c>
      <c r="F20" s="324">
        <v>272.3</v>
      </c>
      <c r="G20" s="262">
        <v>68.3</v>
      </c>
      <c r="H20" s="252">
        <v>68.2</v>
      </c>
      <c r="I20" s="328">
        <f t="shared" si="21"/>
        <v>1.3629469871577225E-4</v>
      </c>
      <c r="J20" s="265">
        <f t="shared" si="22"/>
        <v>-9.9999999999994316E-2</v>
      </c>
      <c r="K20" s="263">
        <f t="shared" si="23"/>
        <v>0.99853587115666187</v>
      </c>
      <c r="L20" s="260">
        <v>227.6</v>
      </c>
      <c r="M20" s="261">
        <v>227.6</v>
      </c>
      <c r="N20" s="261">
        <v>56.9</v>
      </c>
      <c r="O20" s="259">
        <v>55</v>
      </c>
      <c r="P20" s="290">
        <f t="shared" si="24"/>
        <v>-1.8999999999999986</v>
      </c>
      <c r="Q20" s="266">
        <f t="shared" si="10"/>
        <v>0.96660808435852374</v>
      </c>
      <c r="R20" s="260">
        <f t="shared" si="25"/>
        <v>499.9</v>
      </c>
      <c r="S20" s="261">
        <f t="shared" si="26"/>
        <v>499.9</v>
      </c>
      <c r="T20" s="261">
        <f t="shared" si="27"/>
        <v>125.19999999999999</v>
      </c>
      <c r="U20" s="259">
        <f t="shared" si="28"/>
        <v>123.2</v>
      </c>
      <c r="V20" s="262">
        <f t="shared" si="29"/>
        <v>-1.9999999999999858</v>
      </c>
      <c r="W20" s="263">
        <f t="shared" si="30"/>
        <v>0.98402555910543144</v>
      </c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  <c r="EO20" s="169"/>
      <c r="EP20" s="169"/>
      <c r="EQ20" s="169"/>
      <c r="ER20" s="169"/>
      <c r="ES20" s="169"/>
      <c r="ET20" s="169"/>
      <c r="EU20" s="169"/>
      <c r="EV20" s="169"/>
      <c r="EW20" s="169"/>
      <c r="EX20" s="169"/>
      <c r="EY20" s="169"/>
      <c r="EZ20" s="169"/>
      <c r="FA20" s="169"/>
      <c r="FB20" s="169"/>
      <c r="FC20" s="169"/>
      <c r="FD20" s="169"/>
      <c r="FE20" s="169"/>
      <c r="FF20" s="169"/>
      <c r="FG20" s="169"/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69"/>
      <c r="FZ20" s="169"/>
      <c r="GA20" s="169"/>
      <c r="GB20" s="169"/>
      <c r="GC20" s="169"/>
      <c r="GD20" s="169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</row>
    <row r="21" spans="1:196" ht="34.950000000000003" customHeight="1" x14ac:dyDescent="0.3">
      <c r="A21" s="202"/>
      <c r="B21" s="361" t="s">
        <v>11</v>
      </c>
      <c r="C21" s="204" t="s">
        <v>105</v>
      </c>
      <c r="D21" s="361" t="s">
        <v>94</v>
      </c>
      <c r="E21" s="367" t="s">
        <v>114</v>
      </c>
      <c r="F21" s="308">
        <v>2121.9</v>
      </c>
      <c r="G21" s="207">
        <v>1647.4</v>
      </c>
      <c r="H21" s="309">
        <v>1361</v>
      </c>
      <c r="I21" s="209">
        <f t="shared" si="5"/>
        <v>2.7198986063367452E-3</v>
      </c>
      <c r="J21" s="207">
        <f t="shared" si="6"/>
        <v>-286.40000000000009</v>
      </c>
      <c r="K21" s="283">
        <f t="shared" si="1"/>
        <v>0.82615029743838775</v>
      </c>
      <c r="L21" s="234"/>
      <c r="M21" s="207"/>
      <c r="N21" s="207"/>
      <c r="O21" s="249"/>
      <c r="P21" s="207">
        <f t="shared" si="9"/>
        <v>0</v>
      </c>
      <c r="Q21" s="283"/>
      <c r="R21" s="234">
        <f t="shared" si="17"/>
        <v>2121.9</v>
      </c>
      <c r="S21" s="248">
        <f t="shared" si="18"/>
        <v>2121.9</v>
      </c>
      <c r="T21" s="207">
        <f t="shared" si="19"/>
        <v>1647.4</v>
      </c>
      <c r="U21" s="249">
        <f t="shared" si="20"/>
        <v>1361</v>
      </c>
      <c r="V21" s="207">
        <f t="shared" si="14"/>
        <v>-286.40000000000009</v>
      </c>
      <c r="W21" s="208">
        <f t="shared" si="15"/>
        <v>0.82615029743838775</v>
      </c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196" ht="21.75" customHeight="1" x14ac:dyDescent="0.3">
      <c r="A22" s="202"/>
      <c r="B22" s="361" t="s">
        <v>10</v>
      </c>
      <c r="C22" s="204" t="s">
        <v>126</v>
      </c>
      <c r="D22" s="361" t="s">
        <v>94</v>
      </c>
      <c r="E22" s="367" t="s">
        <v>108</v>
      </c>
      <c r="F22" s="308">
        <v>186.3</v>
      </c>
      <c r="G22" s="207">
        <v>126.7</v>
      </c>
      <c r="H22" s="309">
        <v>119.9</v>
      </c>
      <c r="I22" s="206">
        <f t="shared" si="5"/>
        <v>2.3961487354869638E-4</v>
      </c>
      <c r="J22" s="207">
        <f t="shared" si="6"/>
        <v>-6.7999999999999972</v>
      </c>
      <c r="K22" s="283">
        <f t="shared" si="1"/>
        <v>0.94632991318074189</v>
      </c>
      <c r="L22" s="234"/>
      <c r="M22" s="207"/>
      <c r="N22" s="207"/>
      <c r="O22" s="249"/>
      <c r="P22" s="207">
        <f t="shared" si="9"/>
        <v>0</v>
      </c>
      <c r="Q22" s="283"/>
      <c r="R22" s="234">
        <f t="shared" si="17"/>
        <v>186.3</v>
      </c>
      <c r="S22" s="248">
        <f t="shared" si="18"/>
        <v>186.3</v>
      </c>
      <c r="T22" s="207">
        <f t="shared" si="19"/>
        <v>126.7</v>
      </c>
      <c r="U22" s="249">
        <f t="shared" si="20"/>
        <v>119.9</v>
      </c>
      <c r="V22" s="207">
        <f t="shared" si="14"/>
        <v>-6.7999999999999972</v>
      </c>
      <c r="W22" s="208">
        <f t="shared" si="15"/>
        <v>0.94632991318074189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196" ht="87.6" customHeight="1" x14ac:dyDescent="0.3">
      <c r="A23" s="202"/>
      <c r="B23" s="361"/>
      <c r="C23" s="204" t="s">
        <v>152</v>
      </c>
      <c r="D23" s="361" t="s">
        <v>94</v>
      </c>
      <c r="E23" s="367" t="s">
        <v>153</v>
      </c>
      <c r="F23" s="308">
        <v>318.60000000000002</v>
      </c>
      <c r="G23" s="207">
        <v>318.60000000000002</v>
      </c>
      <c r="H23" s="309">
        <v>286.2</v>
      </c>
      <c r="I23" s="209">
        <f t="shared" si="5"/>
        <v>5.7195810516794739E-4</v>
      </c>
      <c r="J23" s="207">
        <f t="shared" si="6"/>
        <v>-32.400000000000034</v>
      </c>
      <c r="K23" s="283">
        <f t="shared" si="1"/>
        <v>0.89830508474576265</v>
      </c>
      <c r="L23" s="234"/>
      <c r="M23" s="207"/>
      <c r="N23" s="207"/>
      <c r="O23" s="249"/>
      <c r="P23" s="207">
        <f t="shared" si="9"/>
        <v>0</v>
      </c>
      <c r="Q23" s="283"/>
      <c r="R23" s="234">
        <f t="shared" si="17"/>
        <v>318.60000000000002</v>
      </c>
      <c r="S23" s="248">
        <f t="shared" si="18"/>
        <v>318.60000000000002</v>
      </c>
      <c r="T23" s="207">
        <f t="shared" si="19"/>
        <v>318.60000000000002</v>
      </c>
      <c r="U23" s="249">
        <f t="shared" si="20"/>
        <v>286.2</v>
      </c>
      <c r="V23" s="207">
        <f t="shared" si="14"/>
        <v>-32.400000000000034</v>
      </c>
      <c r="W23" s="208">
        <f t="shared" si="15"/>
        <v>0.89830508474576265</v>
      </c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196" ht="97.2" customHeight="1" x14ac:dyDescent="0.3">
      <c r="A24" s="202"/>
      <c r="B24" s="361" t="s">
        <v>37</v>
      </c>
      <c r="C24" s="204" t="s">
        <v>106</v>
      </c>
      <c r="D24" s="361" t="s">
        <v>98</v>
      </c>
      <c r="E24" s="370" t="s">
        <v>127</v>
      </c>
      <c r="F24" s="308">
        <v>192.6</v>
      </c>
      <c r="G24" s="207">
        <v>114.3</v>
      </c>
      <c r="H24" s="249">
        <v>104.5</v>
      </c>
      <c r="I24" s="206">
        <f t="shared" si="5"/>
        <v>2.0883865125803812E-4</v>
      </c>
      <c r="J24" s="207">
        <f t="shared" si="6"/>
        <v>-9.7999999999999972</v>
      </c>
      <c r="K24" s="283">
        <f t="shared" si="1"/>
        <v>0.91426071741032378</v>
      </c>
      <c r="L24" s="234"/>
      <c r="M24" s="207"/>
      <c r="N24" s="207"/>
      <c r="O24" s="249"/>
      <c r="P24" s="199">
        <f t="shared" si="9"/>
        <v>0</v>
      </c>
      <c r="Q24" s="283"/>
      <c r="R24" s="234">
        <f t="shared" si="17"/>
        <v>192.6</v>
      </c>
      <c r="S24" s="248">
        <f t="shared" si="18"/>
        <v>192.6</v>
      </c>
      <c r="T24" s="207">
        <f t="shared" si="19"/>
        <v>114.3</v>
      </c>
      <c r="U24" s="249">
        <f t="shared" si="20"/>
        <v>104.5</v>
      </c>
      <c r="V24" s="207">
        <f t="shared" si="14"/>
        <v>-9.7999999999999972</v>
      </c>
      <c r="W24" s="208">
        <f t="shared" si="15"/>
        <v>0.91426071741032378</v>
      </c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196" ht="55.95" customHeight="1" x14ac:dyDescent="0.3">
      <c r="A25" s="202"/>
      <c r="B25" s="361"/>
      <c r="C25" s="204" t="s">
        <v>155</v>
      </c>
      <c r="D25" s="361" t="s">
        <v>91</v>
      </c>
      <c r="E25" s="370" t="s">
        <v>154</v>
      </c>
      <c r="F25" s="308">
        <v>62.7</v>
      </c>
      <c r="G25" s="207">
        <v>2.5</v>
      </c>
      <c r="H25" s="249">
        <v>2.5</v>
      </c>
      <c r="I25" s="512">
        <f t="shared" si="5"/>
        <v>4.9961399822497154E-6</v>
      </c>
      <c r="J25" s="207">
        <f t="shared" si="6"/>
        <v>0</v>
      </c>
      <c r="K25" s="283">
        <f t="shared" si="1"/>
        <v>1</v>
      </c>
      <c r="L25" s="234"/>
      <c r="M25" s="207"/>
      <c r="N25" s="207"/>
      <c r="O25" s="249"/>
      <c r="P25" s="199">
        <f t="shared" si="9"/>
        <v>0</v>
      </c>
      <c r="Q25" s="283"/>
      <c r="R25" s="234">
        <f t="shared" si="17"/>
        <v>62.7</v>
      </c>
      <c r="S25" s="248">
        <f t="shared" si="18"/>
        <v>62.7</v>
      </c>
      <c r="T25" s="207">
        <f t="shared" si="19"/>
        <v>2.5</v>
      </c>
      <c r="U25" s="249">
        <f t="shared" si="20"/>
        <v>2.5</v>
      </c>
      <c r="V25" s="207">
        <f t="shared" si="14"/>
        <v>0</v>
      </c>
      <c r="W25" s="208">
        <f t="shared" si="15"/>
        <v>1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196" s="175" customFormat="1" ht="204.6" customHeight="1" x14ac:dyDescent="0.3">
      <c r="A26" s="386"/>
      <c r="B26" s="496"/>
      <c r="C26" s="496" t="s">
        <v>345</v>
      </c>
      <c r="D26" s="496" t="s">
        <v>347</v>
      </c>
      <c r="E26" s="497" t="s">
        <v>355</v>
      </c>
      <c r="F26" s="498"/>
      <c r="G26" s="265"/>
      <c r="H26" s="249"/>
      <c r="I26" s="499">
        <f t="shared" ref="I26:I27" si="31">H26/$H$6</f>
        <v>0</v>
      </c>
      <c r="J26" s="265">
        <f t="shared" ref="J26:J27" si="32">H26-G26</f>
        <v>0</v>
      </c>
      <c r="K26" s="266"/>
      <c r="L26" s="264">
        <v>534.5</v>
      </c>
      <c r="M26" s="265">
        <v>534.5</v>
      </c>
      <c r="N26" s="265">
        <v>534.5</v>
      </c>
      <c r="O26" s="249"/>
      <c r="P26" s="265">
        <f t="shared" ref="P26:P27" si="33">O26-N26</f>
        <v>-534.5</v>
      </c>
      <c r="Q26" s="266"/>
      <c r="R26" s="264">
        <f t="shared" ref="R26:R27" si="34">SUM(F26,L26)</f>
        <v>534.5</v>
      </c>
      <c r="S26" s="265">
        <f t="shared" ref="S26:S27" si="35">SUM(F26,M26)</f>
        <v>534.5</v>
      </c>
      <c r="T26" s="265">
        <f t="shared" ref="T26:T27" si="36">SUM(G26,N26)</f>
        <v>534.5</v>
      </c>
      <c r="U26" s="249">
        <f t="shared" ref="U26:U27" si="37">SUM(H26,O26)</f>
        <v>0</v>
      </c>
      <c r="V26" s="265">
        <f t="shared" ref="V26:V27" si="38">U26-T26</f>
        <v>-534.5</v>
      </c>
      <c r="W26" s="266">
        <f t="shared" ref="W26:W27" si="39">U26/T26</f>
        <v>0</v>
      </c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4"/>
      <c r="GF26" s="174"/>
      <c r="GG26" s="174"/>
      <c r="GH26" s="174"/>
      <c r="GI26" s="174"/>
      <c r="GJ26" s="174"/>
      <c r="GK26" s="174"/>
      <c r="GL26" s="174"/>
      <c r="GM26" s="174"/>
      <c r="GN26" s="174"/>
    </row>
    <row r="27" spans="1:196" ht="283.2" customHeight="1" x14ac:dyDescent="0.3">
      <c r="A27" s="386"/>
      <c r="B27" s="496"/>
      <c r="C27" s="496" t="s">
        <v>346</v>
      </c>
      <c r="D27" s="496" t="s">
        <v>91</v>
      </c>
      <c r="E27" s="500" t="s">
        <v>356</v>
      </c>
      <c r="F27" s="498"/>
      <c r="G27" s="265"/>
      <c r="H27" s="249"/>
      <c r="I27" s="499">
        <f t="shared" si="31"/>
        <v>0</v>
      </c>
      <c r="J27" s="265">
        <f t="shared" si="32"/>
        <v>0</v>
      </c>
      <c r="K27" s="266"/>
      <c r="L27" s="264">
        <v>828.8</v>
      </c>
      <c r="M27" s="265">
        <v>828.8</v>
      </c>
      <c r="N27" s="265">
        <v>828.8</v>
      </c>
      <c r="O27" s="249"/>
      <c r="P27" s="265">
        <f t="shared" si="33"/>
        <v>-828.8</v>
      </c>
      <c r="Q27" s="266"/>
      <c r="R27" s="264">
        <f t="shared" si="34"/>
        <v>828.8</v>
      </c>
      <c r="S27" s="265">
        <f t="shared" si="35"/>
        <v>828.8</v>
      </c>
      <c r="T27" s="265">
        <f t="shared" si="36"/>
        <v>828.8</v>
      </c>
      <c r="U27" s="249">
        <f t="shared" si="37"/>
        <v>0</v>
      </c>
      <c r="V27" s="265">
        <f t="shared" si="38"/>
        <v>-828.8</v>
      </c>
      <c r="W27" s="266">
        <f t="shared" si="39"/>
        <v>0</v>
      </c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196" s="5" customFormat="1" ht="34.5" customHeight="1" x14ac:dyDescent="0.3">
      <c r="A28" s="202"/>
      <c r="B28" s="360" t="s">
        <v>7</v>
      </c>
      <c r="C28" s="203" t="s">
        <v>128</v>
      </c>
      <c r="D28" s="360" t="s">
        <v>59</v>
      </c>
      <c r="E28" s="370" t="s">
        <v>129</v>
      </c>
      <c r="F28" s="308">
        <v>4168</v>
      </c>
      <c r="G28" s="207">
        <v>2720.4</v>
      </c>
      <c r="H28" s="249">
        <v>2705.9</v>
      </c>
      <c r="I28" s="209">
        <f t="shared" si="5"/>
        <v>5.4076220711878021E-3</v>
      </c>
      <c r="J28" s="207">
        <f t="shared" si="6"/>
        <v>-14.5</v>
      </c>
      <c r="K28" s="283">
        <f t="shared" si="1"/>
        <v>0.99466990148507572</v>
      </c>
      <c r="L28" s="234"/>
      <c r="M28" s="207"/>
      <c r="N28" s="207"/>
      <c r="O28" s="249"/>
      <c r="P28" s="199">
        <f t="shared" si="9"/>
        <v>0</v>
      </c>
      <c r="Q28" s="283"/>
      <c r="R28" s="234">
        <f t="shared" si="17"/>
        <v>4168</v>
      </c>
      <c r="S28" s="248">
        <f t="shared" si="18"/>
        <v>4168</v>
      </c>
      <c r="T28" s="207">
        <f t="shared" si="19"/>
        <v>2720.4</v>
      </c>
      <c r="U28" s="249">
        <f t="shared" si="20"/>
        <v>2705.9</v>
      </c>
      <c r="V28" s="207">
        <f t="shared" si="14"/>
        <v>-14.5</v>
      </c>
      <c r="W28" s="208">
        <f t="shared" si="15"/>
        <v>0.99466990148507572</v>
      </c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41"/>
      <c r="GF28" s="41"/>
      <c r="GG28" s="41"/>
      <c r="GH28" s="41"/>
      <c r="GI28" s="41"/>
      <c r="GJ28" s="41"/>
      <c r="GK28" s="41"/>
      <c r="GL28" s="41"/>
      <c r="GM28" s="41"/>
      <c r="GN28" s="41"/>
    </row>
    <row r="29" spans="1:196" s="3" customFormat="1" ht="23.25" customHeight="1" x14ac:dyDescent="0.3">
      <c r="A29" s="202"/>
      <c r="B29" s="360"/>
      <c r="C29" s="360"/>
      <c r="D29" s="360"/>
      <c r="E29" s="371" t="s">
        <v>40</v>
      </c>
      <c r="F29" s="310">
        <f>SUM(F30,F72,F77,F60)</f>
        <v>450400.6</v>
      </c>
      <c r="G29" s="199">
        <f>SUM(G30,G72,G77,G60)</f>
        <v>340283.39999999997</v>
      </c>
      <c r="H29" s="244">
        <f>SUM(H30,H72,H77,H60)</f>
        <v>303023.19999999995</v>
      </c>
      <c r="I29" s="200">
        <f t="shared" si="5"/>
        <v>0.60557853002770068</v>
      </c>
      <c r="J29" s="199">
        <f t="shared" si="6"/>
        <v>-37260.200000000012</v>
      </c>
      <c r="K29" s="281">
        <f t="shared" si="1"/>
        <v>0.89050244590244476</v>
      </c>
      <c r="L29" s="233">
        <f>SUM(L30,L72,L77,L60)</f>
        <v>13533</v>
      </c>
      <c r="M29" s="247">
        <f>SUM(M30,M72,M77,M60)</f>
        <v>67183.299999999988</v>
      </c>
      <c r="N29" s="247">
        <f>SUM(N30,N72,N77,N60)</f>
        <v>52722.6</v>
      </c>
      <c r="O29" s="244">
        <f>SUM(O30,O72,O77,O60)</f>
        <v>48595.5</v>
      </c>
      <c r="P29" s="199">
        <f t="shared" si="9"/>
        <v>-4127.0999999999985</v>
      </c>
      <c r="Q29" s="281">
        <f t="shared" ref="Q29:Q76" si="40">O29/N29</f>
        <v>0.92172047660775458</v>
      </c>
      <c r="R29" s="233">
        <f t="shared" si="17"/>
        <v>463933.6</v>
      </c>
      <c r="S29" s="247">
        <f t="shared" si="18"/>
        <v>517583.89999999997</v>
      </c>
      <c r="T29" s="199">
        <f t="shared" si="19"/>
        <v>393005.99999999994</v>
      </c>
      <c r="U29" s="244">
        <f t="shared" si="20"/>
        <v>351618.69999999995</v>
      </c>
      <c r="V29" s="199">
        <f t="shared" si="14"/>
        <v>-41387.299999999988</v>
      </c>
      <c r="W29" s="201">
        <f t="shared" si="15"/>
        <v>0.89469041185121856</v>
      </c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</row>
    <row r="30" spans="1:196" s="7" customFormat="1" ht="21" customHeight="1" x14ac:dyDescent="0.3">
      <c r="A30" s="197">
        <v>2</v>
      </c>
      <c r="B30" s="198" t="s">
        <v>13</v>
      </c>
      <c r="C30" s="198" t="s">
        <v>55</v>
      </c>
      <c r="D30" s="198"/>
      <c r="E30" s="372" t="s">
        <v>35</v>
      </c>
      <c r="F30" s="310">
        <f>F31+F34+F42+F44+F46+F49+F50+F51+F52+F54+F55+F56+F57+F58+F59</f>
        <v>403201.19999999995</v>
      </c>
      <c r="G30" s="199">
        <f t="shared" ref="G30:H30" si="41">G31+G34+G42+G44+G46+G49+G50+G51+G52+G54+G55+G56+G57+G58+G59</f>
        <v>300192.19999999995</v>
      </c>
      <c r="H30" s="244">
        <f t="shared" si="41"/>
        <v>268353.3</v>
      </c>
      <c r="I30" s="200">
        <f t="shared" si="5"/>
        <v>0.536292260599461</v>
      </c>
      <c r="J30" s="199">
        <f t="shared" si="6"/>
        <v>-31838.899999999965</v>
      </c>
      <c r="K30" s="281">
        <f t="shared" si="1"/>
        <v>0.89393828353967897</v>
      </c>
      <c r="L30" s="233">
        <f>L31+L34+L42+L44+L46+L49+L50+L51+L52+L54+L55+L56+L57+L58+L59</f>
        <v>10570.2</v>
      </c>
      <c r="M30" s="199">
        <f t="shared" ref="M30" si="42">M31+M34+M42+M44+M46+M49+M50+M51+M52+M54+M55+M56+M57+M58+M59</f>
        <v>64115.499999999993</v>
      </c>
      <c r="N30" s="199">
        <f t="shared" ref="N30:O30" si="43">N31+N34+N42+N44+N46+N49+N50+N51+N52+N54+N55+N56+N57+N58+N59</f>
        <v>50222.2</v>
      </c>
      <c r="O30" s="244">
        <f t="shared" si="43"/>
        <v>47044.7</v>
      </c>
      <c r="P30" s="199">
        <f t="shared" si="9"/>
        <v>-3177.5</v>
      </c>
      <c r="Q30" s="281">
        <f t="shared" si="40"/>
        <v>0.93673116669520651</v>
      </c>
      <c r="R30" s="233">
        <f>R31+R34+R42+R44+R46+R49+R50+R51+R52+R54+R55+R56+R57+R58+R59</f>
        <v>413771.39999999991</v>
      </c>
      <c r="S30" s="199">
        <f>S31+S34+S42+S44+S46+S49+S50+S51+S52+S54+S55+S56+S57+S58+S59</f>
        <v>467316.69999999995</v>
      </c>
      <c r="T30" s="199">
        <f t="shared" ref="T30:U30" si="44">T31+T34+T42+T44+T46+T49+T50+T51+T52+T54+T55+T56+T57+T58+T59</f>
        <v>350414.39999999991</v>
      </c>
      <c r="U30" s="244">
        <f t="shared" si="44"/>
        <v>315397.99999999994</v>
      </c>
      <c r="V30" s="199">
        <f t="shared" si="14"/>
        <v>-35016.399999999965</v>
      </c>
      <c r="W30" s="201">
        <f t="shared" si="15"/>
        <v>0.90007145825057422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26"/>
      <c r="GF30" s="26"/>
      <c r="GG30" s="26"/>
      <c r="GH30" s="26"/>
      <c r="GI30" s="26"/>
      <c r="GJ30" s="26"/>
      <c r="GK30" s="26"/>
      <c r="GL30" s="26"/>
      <c r="GM30" s="26"/>
      <c r="GN30" s="26"/>
    </row>
    <row r="31" spans="1:196" s="7" customFormat="1" ht="19.95" customHeight="1" x14ac:dyDescent="0.3">
      <c r="A31" s="202"/>
      <c r="B31" s="216">
        <v>70101</v>
      </c>
      <c r="C31" s="217">
        <v>1010</v>
      </c>
      <c r="D31" s="203" t="s">
        <v>56</v>
      </c>
      <c r="E31" s="369" t="s">
        <v>130</v>
      </c>
      <c r="F31" s="311">
        <v>116002.3</v>
      </c>
      <c r="G31" s="218">
        <v>88832</v>
      </c>
      <c r="H31" s="312">
        <v>78926.2</v>
      </c>
      <c r="I31" s="209">
        <f t="shared" si="5"/>
        <v>0.157730537386815</v>
      </c>
      <c r="J31" s="207">
        <f t="shared" si="6"/>
        <v>-9905.8000000000029</v>
      </c>
      <c r="K31" s="283">
        <f t="shared" si="1"/>
        <v>0.88848838256484142</v>
      </c>
      <c r="L31" s="234">
        <v>5433.2</v>
      </c>
      <c r="M31" s="248">
        <v>5447.4</v>
      </c>
      <c r="N31" s="248">
        <v>2286.6</v>
      </c>
      <c r="O31" s="249">
        <v>1151.4000000000001</v>
      </c>
      <c r="P31" s="207">
        <f t="shared" si="9"/>
        <v>-1135.1999999999998</v>
      </c>
      <c r="Q31" s="283">
        <f t="shared" si="40"/>
        <v>0.50354237732878515</v>
      </c>
      <c r="R31" s="234">
        <f t="shared" si="17"/>
        <v>121435.5</v>
      </c>
      <c r="S31" s="248">
        <f t="shared" si="18"/>
        <v>121449.7</v>
      </c>
      <c r="T31" s="207">
        <f t="shared" si="19"/>
        <v>91118.6</v>
      </c>
      <c r="U31" s="249">
        <f t="shared" si="20"/>
        <v>80077.599999999991</v>
      </c>
      <c r="V31" s="207">
        <f t="shared" si="14"/>
        <v>-11041.000000000015</v>
      </c>
      <c r="W31" s="208">
        <f t="shared" si="15"/>
        <v>0.87882825240949691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26"/>
      <c r="GF31" s="26"/>
      <c r="GG31" s="26"/>
      <c r="GH31" s="26"/>
      <c r="GI31" s="26"/>
      <c r="GJ31" s="26"/>
      <c r="GK31" s="26"/>
      <c r="GL31" s="26"/>
      <c r="GM31" s="26"/>
      <c r="GN31" s="26"/>
    </row>
    <row r="32" spans="1:196" s="28" customFormat="1" ht="78.599999999999994" hidden="1" customHeight="1" x14ac:dyDescent="0.35">
      <c r="A32" s="363"/>
      <c r="B32" s="373"/>
      <c r="C32" s="219"/>
      <c r="D32" s="364"/>
      <c r="E32" s="366" t="s">
        <v>221</v>
      </c>
      <c r="F32" s="313"/>
      <c r="G32" s="314"/>
      <c r="H32" s="291"/>
      <c r="I32" s="306">
        <f t="shared" si="5"/>
        <v>0</v>
      </c>
      <c r="J32" s="207">
        <f t="shared" si="6"/>
        <v>0</v>
      </c>
      <c r="K32" s="253" t="e">
        <f t="shared" si="1"/>
        <v>#DIV/0!</v>
      </c>
      <c r="L32" s="250"/>
      <c r="M32" s="251"/>
      <c r="N32" s="251"/>
      <c r="O32" s="252"/>
      <c r="P32" s="251">
        <f t="shared" si="9"/>
        <v>0</v>
      </c>
      <c r="Q32" s="286" t="e">
        <f t="shared" si="40"/>
        <v>#DIV/0!</v>
      </c>
      <c r="R32" s="250">
        <f t="shared" si="17"/>
        <v>0</v>
      </c>
      <c r="S32" s="251">
        <f t="shared" si="18"/>
        <v>0</v>
      </c>
      <c r="T32" s="251">
        <f t="shared" si="19"/>
        <v>0</v>
      </c>
      <c r="U32" s="252">
        <f t="shared" si="20"/>
        <v>0</v>
      </c>
      <c r="V32" s="251">
        <f t="shared" si="14"/>
        <v>0</v>
      </c>
      <c r="W32" s="253" t="e">
        <f t="shared" si="15"/>
        <v>#DIV/0!</v>
      </c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3"/>
      <c r="GF32" s="43"/>
      <c r="GG32" s="43"/>
      <c r="GH32" s="43"/>
      <c r="GI32" s="43"/>
      <c r="GJ32" s="43"/>
      <c r="GK32" s="43"/>
      <c r="GL32" s="43"/>
      <c r="GM32" s="43"/>
      <c r="GN32" s="43"/>
    </row>
    <row r="33" spans="1:196" s="28" customFormat="1" ht="79.2" hidden="1" customHeight="1" x14ac:dyDescent="0.35">
      <c r="A33" s="363"/>
      <c r="B33" s="373"/>
      <c r="C33" s="219"/>
      <c r="D33" s="364"/>
      <c r="E33" s="366" t="s">
        <v>242</v>
      </c>
      <c r="F33" s="313"/>
      <c r="G33" s="314"/>
      <c r="H33" s="291"/>
      <c r="I33" s="315">
        <f t="shared" si="5"/>
        <v>0</v>
      </c>
      <c r="J33" s="207">
        <f t="shared" si="6"/>
        <v>0</v>
      </c>
      <c r="K33" s="253" t="e">
        <f t="shared" si="1"/>
        <v>#DIV/0!</v>
      </c>
      <c r="L33" s="250"/>
      <c r="M33" s="251"/>
      <c r="N33" s="251"/>
      <c r="O33" s="252"/>
      <c r="P33" s="251"/>
      <c r="Q33" s="286" t="e">
        <f t="shared" si="40"/>
        <v>#DIV/0!</v>
      </c>
      <c r="R33" s="250">
        <f t="shared" si="17"/>
        <v>0</v>
      </c>
      <c r="S33" s="251">
        <f t="shared" si="18"/>
        <v>0</v>
      </c>
      <c r="T33" s="251">
        <f t="shared" si="19"/>
        <v>0</v>
      </c>
      <c r="U33" s="252">
        <f t="shared" si="20"/>
        <v>0</v>
      </c>
      <c r="V33" s="251">
        <f t="shared" si="14"/>
        <v>0</v>
      </c>
      <c r="W33" s="253" t="e">
        <f t="shared" si="15"/>
        <v>#DIV/0!</v>
      </c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3"/>
      <c r="GF33" s="43"/>
      <c r="GG33" s="43"/>
      <c r="GH33" s="43"/>
      <c r="GI33" s="43"/>
      <c r="GJ33" s="43"/>
      <c r="GK33" s="43"/>
      <c r="GL33" s="43"/>
      <c r="GM33" s="43"/>
      <c r="GN33" s="43"/>
    </row>
    <row r="34" spans="1:196" s="18" customFormat="1" ht="42" customHeight="1" x14ac:dyDescent="0.35">
      <c r="A34" s="374"/>
      <c r="B34" s="375" t="s">
        <v>22</v>
      </c>
      <c r="C34" s="221">
        <v>1020</v>
      </c>
      <c r="D34" s="375"/>
      <c r="E34" s="376" t="s">
        <v>274</v>
      </c>
      <c r="F34" s="316">
        <v>110129.9</v>
      </c>
      <c r="G34" s="317">
        <v>79538.7</v>
      </c>
      <c r="H34" s="312">
        <v>64484.7</v>
      </c>
      <c r="I34" s="209">
        <f t="shared" si="5"/>
        <v>0.1288698351653513</v>
      </c>
      <c r="J34" s="207">
        <f t="shared" si="6"/>
        <v>-15054</v>
      </c>
      <c r="K34" s="283">
        <f t="shared" si="1"/>
        <v>0.81073364286818872</v>
      </c>
      <c r="L34" s="254">
        <v>3805.1</v>
      </c>
      <c r="M34" s="248">
        <v>57458.7</v>
      </c>
      <c r="N34" s="248">
        <v>46743.1</v>
      </c>
      <c r="O34" s="249">
        <v>45512.6</v>
      </c>
      <c r="P34" s="207">
        <f t="shared" si="9"/>
        <v>-1230.5</v>
      </c>
      <c r="Q34" s="283">
        <f t="shared" si="40"/>
        <v>0.97367525902218721</v>
      </c>
      <c r="R34" s="254">
        <f t="shared" si="17"/>
        <v>113935</v>
      </c>
      <c r="S34" s="248">
        <f t="shared" si="18"/>
        <v>167588.59999999998</v>
      </c>
      <c r="T34" s="248">
        <f t="shared" si="19"/>
        <v>126281.79999999999</v>
      </c>
      <c r="U34" s="249">
        <f t="shared" si="20"/>
        <v>109997.29999999999</v>
      </c>
      <c r="V34" s="225">
        <f t="shared" si="14"/>
        <v>-16284.5</v>
      </c>
      <c r="W34" s="208">
        <f t="shared" si="15"/>
        <v>0.87104634238663048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46"/>
      <c r="GF34" s="46"/>
      <c r="GG34" s="46"/>
      <c r="GH34" s="46"/>
      <c r="GI34" s="46"/>
      <c r="GJ34" s="46"/>
      <c r="GK34" s="46"/>
      <c r="GL34" s="46"/>
      <c r="GM34" s="46"/>
      <c r="GN34" s="46"/>
    </row>
    <row r="35" spans="1:196" s="129" customFormat="1" ht="42" customHeight="1" x14ac:dyDescent="0.35">
      <c r="A35" s="377"/>
      <c r="B35" s="378" t="s">
        <v>22</v>
      </c>
      <c r="C35" s="223">
        <v>1021</v>
      </c>
      <c r="D35" s="378" t="s">
        <v>57</v>
      </c>
      <c r="E35" s="379" t="s">
        <v>275</v>
      </c>
      <c r="F35" s="318">
        <v>110129.9</v>
      </c>
      <c r="G35" s="319">
        <v>79538.7</v>
      </c>
      <c r="H35" s="291">
        <v>64484.7</v>
      </c>
      <c r="I35" s="214">
        <f t="shared" si="5"/>
        <v>0.1288698351653513</v>
      </c>
      <c r="J35" s="207">
        <f t="shared" si="6"/>
        <v>-15054</v>
      </c>
      <c r="K35" s="320">
        <f t="shared" si="1"/>
        <v>0.81073364286818872</v>
      </c>
      <c r="L35" s="255">
        <v>3805.1</v>
      </c>
      <c r="M35" s="256">
        <v>57458.7</v>
      </c>
      <c r="N35" s="256">
        <v>46743.1</v>
      </c>
      <c r="O35" s="252">
        <v>45512.6</v>
      </c>
      <c r="P35" s="225">
        <f t="shared" si="9"/>
        <v>-1230.5</v>
      </c>
      <c r="Q35" s="283">
        <f t="shared" si="40"/>
        <v>0.97367525902218721</v>
      </c>
      <c r="R35" s="255">
        <f t="shared" si="17"/>
        <v>113935</v>
      </c>
      <c r="S35" s="256">
        <f t="shared" si="18"/>
        <v>167588.59999999998</v>
      </c>
      <c r="T35" s="256">
        <f t="shared" si="19"/>
        <v>126281.79999999999</v>
      </c>
      <c r="U35" s="252">
        <f t="shared" si="20"/>
        <v>109997.29999999999</v>
      </c>
      <c r="V35" s="225">
        <f t="shared" si="14"/>
        <v>-16284.5</v>
      </c>
      <c r="W35" s="213">
        <f t="shared" si="15"/>
        <v>0.87104634238663048</v>
      </c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</row>
    <row r="36" spans="1:196" s="29" customFormat="1" ht="67.2" hidden="1" customHeight="1" x14ac:dyDescent="0.35">
      <c r="A36" s="363"/>
      <c r="B36" s="380"/>
      <c r="C36" s="223"/>
      <c r="D36" s="380"/>
      <c r="E36" s="366" t="s">
        <v>250</v>
      </c>
      <c r="F36" s="313"/>
      <c r="G36" s="314"/>
      <c r="H36" s="291"/>
      <c r="I36" s="307">
        <f t="shared" si="5"/>
        <v>0</v>
      </c>
      <c r="J36" s="243">
        <f t="shared" si="6"/>
        <v>0</v>
      </c>
      <c r="K36" s="253" t="e">
        <f t="shared" si="1"/>
        <v>#DIV/0!</v>
      </c>
      <c r="L36" s="250"/>
      <c r="M36" s="251"/>
      <c r="N36" s="251"/>
      <c r="O36" s="252"/>
      <c r="P36" s="251">
        <f t="shared" si="9"/>
        <v>0</v>
      </c>
      <c r="Q36" s="253" t="e">
        <f t="shared" si="40"/>
        <v>#DIV/0!</v>
      </c>
      <c r="R36" s="250">
        <f t="shared" si="17"/>
        <v>0</v>
      </c>
      <c r="S36" s="251">
        <f t="shared" si="18"/>
        <v>0</v>
      </c>
      <c r="T36" s="251">
        <f t="shared" si="19"/>
        <v>0</v>
      </c>
      <c r="U36" s="252">
        <f t="shared" si="20"/>
        <v>0</v>
      </c>
      <c r="V36" s="251">
        <f t="shared" si="14"/>
        <v>0</v>
      </c>
      <c r="W36" s="253" t="e">
        <f t="shared" si="15"/>
        <v>#DIV/0!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9"/>
      <c r="GF36" s="49"/>
      <c r="GG36" s="49"/>
      <c r="GH36" s="49"/>
      <c r="GI36" s="49"/>
      <c r="GJ36" s="49"/>
      <c r="GK36" s="49"/>
      <c r="GL36" s="49"/>
      <c r="GM36" s="49"/>
      <c r="GN36" s="49"/>
    </row>
    <row r="37" spans="1:196" s="29" customFormat="1" ht="81.599999999999994" hidden="1" customHeight="1" x14ac:dyDescent="0.35">
      <c r="A37" s="363"/>
      <c r="B37" s="380"/>
      <c r="C37" s="223"/>
      <c r="D37" s="380"/>
      <c r="E37" s="366" t="s">
        <v>249</v>
      </c>
      <c r="F37" s="313"/>
      <c r="G37" s="314"/>
      <c r="H37" s="291"/>
      <c r="I37" s="307">
        <f t="shared" si="5"/>
        <v>0</v>
      </c>
      <c r="J37" s="243">
        <f t="shared" si="6"/>
        <v>0</v>
      </c>
      <c r="K37" s="286"/>
      <c r="L37" s="250"/>
      <c r="M37" s="251"/>
      <c r="N37" s="251"/>
      <c r="O37" s="252"/>
      <c r="P37" s="251">
        <f t="shared" si="9"/>
        <v>0</v>
      </c>
      <c r="Q37" s="253" t="e">
        <f t="shared" si="40"/>
        <v>#DIV/0!</v>
      </c>
      <c r="R37" s="250">
        <f t="shared" si="17"/>
        <v>0</v>
      </c>
      <c r="S37" s="251">
        <f t="shared" si="18"/>
        <v>0</v>
      </c>
      <c r="T37" s="251">
        <f t="shared" si="19"/>
        <v>0</v>
      </c>
      <c r="U37" s="252">
        <f t="shared" si="20"/>
        <v>0</v>
      </c>
      <c r="V37" s="251">
        <f t="shared" si="14"/>
        <v>0</v>
      </c>
      <c r="W37" s="253" t="e">
        <f t="shared" si="15"/>
        <v>#DIV/0!</v>
      </c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9"/>
      <c r="GF37" s="49"/>
      <c r="GG37" s="49"/>
      <c r="GH37" s="49"/>
      <c r="GI37" s="49"/>
      <c r="GJ37" s="49"/>
      <c r="GK37" s="49"/>
      <c r="GL37" s="49"/>
      <c r="GM37" s="49"/>
      <c r="GN37" s="49"/>
    </row>
    <row r="38" spans="1:196" s="30" customFormat="1" ht="66" hidden="1" customHeight="1" x14ac:dyDescent="0.35">
      <c r="A38" s="381"/>
      <c r="B38" s="380"/>
      <c r="C38" s="223"/>
      <c r="D38" s="380"/>
      <c r="E38" s="366" t="s">
        <v>216</v>
      </c>
      <c r="F38" s="321"/>
      <c r="G38" s="258"/>
      <c r="H38" s="259"/>
      <c r="I38" s="307">
        <f t="shared" si="5"/>
        <v>0</v>
      </c>
      <c r="J38" s="243">
        <f t="shared" si="6"/>
        <v>0</v>
      </c>
      <c r="K38" s="253" t="e">
        <f t="shared" si="1"/>
        <v>#DIV/0!</v>
      </c>
      <c r="L38" s="287"/>
      <c r="M38" s="288"/>
      <c r="N38" s="288"/>
      <c r="O38" s="289"/>
      <c r="P38" s="251">
        <f t="shared" si="9"/>
        <v>0</v>
      </c>
      <c r="Q38" s="286" t="e">
        <f t="shared" si="40"/>
        <v>#DIV/0!</v>
      </c>
      <c r="R38" s="250">
        <f t="shared" si="17"/>
        <v>0</v>
      </c>
      <c r="S38" s="251">
        <f t="shared" si="18"/>
        <v>0</v>
      </c>
      <c r="T38" s="251">
        <f t="shared" si="19"/>
        <v>0</v>
      </c>
      <c r="U38" s="252">
        <f t="shared" si="20"/>
        <v>0</v>
      </c>
      <c r="V38" s="251">
        <f t="shared" si="14"/>
        <v>0</v>
      </c>
      <c r="W38" s="253" t="e">
        <f t="shared" si="15"/>
        <v>#DIV/0!</v>
      </c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1"/>
      <c r="GF38" s="51"/>
      <c r="GG38" s="51"/>
      <c r="GH38" s="51"/>
      <c r="GI38" s="51"/>
      <c r="GJ38" s="51"/>
      <c r="GK38" s="51"/>
      <c r="GL38" s="51"/>
      <c r="GM38" s="51"/>
      <c r="GN38" s="51"/>
    </row>
    <row r="39" spans="1:196" s="30" customFormat="1" ht="81" hidden="1" customHeight="1" x14ac:dyDescent="0.35">
      <c r="A39" s="381"/>
      <c r="B39" s="380"/>
      <c r="C39" s="223"/>
      <c r="D39" s="380"/>
      <c r="E39" s="366" t="s">
        <v>244</v>
      </c>
      <c r="F39" s="322"/>
      <c r="G39" s="288"/>
      <c r="H39" s="259"/>
      <c r="I39" s="307">
        <f t="shared" si="5"/>
        <v>0</v>
      </c>
      <c r="J39" s="243">
        <f t="shared" si="6"/>
        <v>0</v>
      </c>
      <c r="K39" s="253" t="e">
        <f t="shared" si="1"/>
        <v>#DIV/0!</v>
      </c>
      <c r="L39" s="257"/>
      <c r="M39" s="258"/>
      <c r="N39" s="258"/>
      <c r="O39" s="259"/>
      <c r="P39" s="251">
        <f t="shared" si="9"/>
        <v>0</v>
      </c>
      <c r="Q39" s="253" t="e">
        <f t="shared" si="40"/>
        <v>#DIV/0!</v>
      </c>
      <c r="R39" s="257">
        <f t="shared" si="17"/>
        <v>0</v>
      </c>
      <c r="S39" s="258">
        <f t="shared" si="18"/>
        <v>0</v>
      </c>
      <c r="T39" s="258">
        <f t="shared" si="19"/>
        <v>0</v>
      </c>
      <c r="U39" s="259">
        <f t="shared" si="20"/>
        <v>0</v>
      </c>
      <c r="V39" s="251">
        <f t="shared" si="14"/>
        <v>0</v>
      </c>
      <c r="W39" s="253" t="e">
        <f t="shared" si="15"/>
        <v>#DIV/0!</v>
      </c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1"/>
      <c r="GF39" s="51"/>
      <c r="GG39" s="51"/>
      <c r="GH39" s="51"/>
      <c r="GI39" s="51"/>
      <c r="GJ39" s="51"/>
      <c r="GK39" s="51"/>
      <c r="GL39" s="51"/>
      <c r="GM39" s="51"/>
      <c r="GN39" s="51"/>
    </row>
    <row r="40" spans="1:196" s="30" customFormat="1" ht="81.599999999999994" hidden="1" customHeight="1" x14ac:dyDescent="0.35">
      <c r="A40" s="381"/>
      <c r="B40" s="380"/>
      <c r="C40" s="223"/>
      <c r="D40" s="380"/>
      <c r="E40" s="366" t="s">
        <v>242</v>
      </c>
      <c r="F40" s="323"/>
      <c r="G40" s="288"/>
      <c r="H40" s="289"/>
      <c r="I40" s="306">
        <f t="shared" si="5"/>
        <v>0</v>
      </c>
      <c r="J40" s="243">
        <f t="shared" si="6"/>
        <v>0</v>
      </c>
      <c r="K40" s="253" t="e">
        <f t="shared" si="1"/>
        <v>#DIV/0!</v>
      </c>
      <c r="L40" s="257"/>
      <c r="M40" s="258"/>
      <c r="N40" s="258"/>
      <c r="O40" s="259"/>
      <c r="P40" s="251">
        <f t="shared" si="9"/>
        <v>0</v>
      </c>
      <c r="Q40" s="286" t="e">
        <f t="shared" si="40"/>
        <v>#DIV/0!</v>
      </c>
      <c r="R40" s="257">
        <f t="shared" si="17"/>
        <v>0</v>
      </c>
      <c r="S40" s="258">
        <f t="shared" si="18"/>
        <v>0</v>
      </c>
      <c r="T40" s="258">
        <f t="shared" si="19"/>
        <v>0</v>
      </c>
      <c r="U40" s="259">
        <f t="shared" si="20"/>
        <v>0</v>
      </c>
      <c r="V40" s="251">
        <f t="shared" si="14"/>
        <v>0</v>
      </c>
      <c r="W40" s="253" t="e">
        <f t="shared" si="15"/>
        <v>#DIV/0!</v>
      </c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1"/>
      <c r="GF40" s="51"/>
      <c r="GG40" s="51"/>
      <c r="GH40" s="51"/>
      <c r="GI40" s="51"/>
      <c r="GJ40" s="51"/>
      <c r="GK40" s="51"/>
      <c r="GL40" s="51"/>
      <c r="GM40" s="51"/>
      <c r="GN40" s="51"/>
    </row>
    <row r="41" spans="1:196" s="171" customFormat="1" ht="78" customHeight="1" x14ac:dyDescent="0.35">
      <c r="A41" s="382"/>
      <c r="B41" s="383"/>
      <c r="C41" s="384"/>
      <c r="D41" s="383"/>
      <c r="E41" s="385" t="s">
        <v>294</v>
      </c>
      <c r="F41" s="324">
        <v>2602.6</v>
      </c>
      <c r="G41" s="262">
        <v>1952.1</v>
      </c>
      <c r="H41" s="252">
        <v>1952.1</v>
      </c>
      <c r="I41" s="325">
        <f t="shared" si="5"/>
        <v>3.9011859437398677E-3</v>
      </c>
      <c r="J41" s="243">
        <f t="shared" si="6"/>
        <v>0</v>
      </c>
      <c r="K41" s="263">
        <f t="shared" si="1"/>
        <v>1</v>
      </c>
      <c r="L41" s="260"/>
      <c r="M41" s="261"/>
      <c r="N41" s="261"/>
      <c r="O41" s="259"/>
      <c r="P41" s="290">
        <f t="shared" si="9"/>
        <v>0</v>
      </c>
      <c r="Q41" s="263"/>
      <c r="R41" s="260">
        <f t="shared" si="17"/>
        <v>2602.6</v>
      </c>
      <c r="S41" s="261">
        <f t="shared" si="18"/>
        <v>2602.6</v>
      </c>
      <c r="T41" s="261">
        <f t="shared" si="19"/>
        <v>1952.1</v>
      </c>
      <c r="U41" s="259">
        <f t="shared" si="20"/>
        <v>1952.1</v>
      </c>
      <c r="V41" s="262">
        <f t="shared" si="14"/>
        <v>0</v>
      </c>
      <c r="W41" s="263">
        <f t="shared" si="15"/>
        <v>1</v>
      </c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  <c r="EO41" s="169"/>
      <c r="EP41" s="169"/>
      <c r="EQ41" s="169"/>
      <c r="ER41" s="169"/>
      <c r="ES41" s="169"/>
      <c r="ET41" s="169"/>
      <c r="EU41" s="169"/>
      <c r="EV41" s="169"/>
      <c r="EW41" s="169"/>
      <c r="EX41" s="169"/>
      <c r="EY41" s="169"/>
      <c r="EZ41" s="169"/>
      <c r="FA41" s="169"/>
      <c r="FB41" s="169"/>
      <c r="FC41" s="169"/>
      <c r="FD41" s="169"/>
      <c r="FE41" s="169"/>
      <c r="FF41" s="169"/>
      <c r="FG41" s="169"/>
      <c r="FH41" s="169"/>
      <c r="FI41" s="169"/>
      <c r="FJ41" s="169"/>
      <c r="FK41" s="169"/>
      <c r="FL41" s="169"/>
      <c r="FM41" s="169"/>
      <c r="FN41" s="169"/>
      <c r="FO41" s="169"/>
      <c r="FP41" s="169"/>
      <c r="FQ41" s="169"/>
      <c r="FR41" s="169"/>
      <c r="FS41" s="169"/>
      <c r="FT41" s="169"/>
      <c r="FU41" s="169"/>
      <c r="FV41" s="169"/>
      <c r="FW41" s="169"/>
      <c r="FX41" s="169"/>
      <c r="FY41" s="169"/>
      <c r="FZ41" s="169"/>
      <c r="GA41" s="169"/>
      <c r="GB41" s="169"/>
      <c r="GC41" s="169"/>
      <c r="GD41" s="169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</row>
    <row r="42" spans="1:196" s="175" customFormat="1" ht="36.6" customHeight="1" x14ac:dyDescent="0.35">
      <c r="A42" s="386"/>
      <c r="B42" s="387" t="s">
        <v>22</v>
      </c>
      <c r="C42" s="388">
        <v>1030</v>
      </c>
      <c r="D42" s="387"/>
      <c r="E42" s="389" t="s">
        <v>285</v>
      </c>
      <c r="F42" s="492">
        <v>145174</v>
      </c>
      <c r="G42" s="493">
        <v>106810.9</v>
      </c>
      <c r="H42" s="312">
        <v>104538.6</v>
      </c>
      <c r="I42" s="326">
        <f t="shared" si="5"/>
        <v>0.20891579165936405</v>
      </c>
      <c r="J42" s="265">
        <f t="shared" ref="J42:J83" si="45">H42-G42</f>
        <v>-2272.2999999999884</v>
      </c>
      <c r="K42" s="266">
        <f t="shared" si="1"/>
        <v>0.97872595399907703</v>
      </c>
      <c r="L42" s="264"/>
      <c r="M42" s="265"/>
      <c r="N42" s="265"/>
      <c r="O42" s="249"/>
      <c r="P42" s="265">
        <f t="shared" si="9"/>
        <v>0</v>
      </c>
      <c r="Q42" s="266"/>
      <c r="R42" s="264">
        <f t="shared" si="17"/>
        <v>145174</v>
      </c>
      <c r="S42" s="265">
        <f t="shared" si="18"/>
        <v>145174</v>
      </c>
      <c r="T42" s="265">
        <f t="shared" si="19"/>
        <v>106810.9</v>
      </c>
      <c r="U42" s="249">
        <f t="shared" si="20"/>
        <v>104538.6</v>
      </c>
      <c r="V42" s="262">
        <f t="shared" si="14"/>
        <v>-2272.2999999999884</v>
      </c>
      <c r="W42" s="266">
        <f t="shared" si="15"/>
        <v>0.97872595399907703</v>
      </c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  <c r="ER42" s="173"/>
      <c r="ES42" s="173"/>
      <c r="ET42" s="173"/>
      <c r="EU42" s="173"/>
      <c r="EV42" s="173"/>
      <c r="EW42" s="173"/>
      <c r="EX42" s="173"/>
      <c r="EY42" s="173"/>
      <c r="EZ42" s="173"/>
      <c r="FA42" s="173"/>
      <c r="FB42" s="173"/>
      <c r="FC42" s="173"/>
      <c r="FD42" s="173"/>
      <c r="FE42" s="173"/>
      <c r="FF42" s="173"/>
      <c r="FG42" s="173"/>
      <c r="FH42" s="173"/>
      <c r="FI42" s="173"/>
      <c r="FJ42" s="173"/>
      <c r="FK42" s="173"/>
      <c r="FL42" s="173"/>
      <c r="FM42" s="173"/>
      <c r="FN42" s="173"/>
      <c r="FO42" s="173"/>
      <c r="FP42" s="173"/>
      <c r="FQ42" s="173"/>
      <c r="FR42" s="173"/>
      <c r="FS42" s="173"/>
      <c r="FT42" s="173"/>
      <c r="FU42" s="173"/>
      <c r="FV42" s="173"/>
      <c r="FW42" s="173"/>
      <c r="FX42" s="173"/>
      <c r="FY42" s="173"/>
      <c r="FZ42" s="173"/>
      <c r="GA42" s="173"/>
      <c r="GB42" s="173"/>
      <c r="GC42" s="173"/>
      <c r="GD42" s="173"/>
      <c r="GE42" s="174"/>
      <c r="GF42" s="174"/>
      <c r="GG42" s="174"/>
      <c r="GH42" s="174"/>
      <c r="GI42" s="174"/>
      <c r="GJ42" s="174"/>
      <c r="GK42" s="174"/>
      <c r="GL42" s="174"/>
      <c r="GM42" s="174"/>
      <c r="GN42" s="174"/>
    </row>
    <row r="43" spans="1:196" s="179" customFormat="1" ht="41.4" customHeight="1" x14ac:dyDescent="0.35">
      <c r="A43" s="390"/>
      <c r="B43" s="383" t="s">
        <v>22</v>
      </c>
      <c r="C43" s="384">
        <v>1031</v>
      </c>
      <c r="D43" s="383" t="s">
        <v>57</v>
      </c>
      <c r="E43" s="391" t="s">
        <v>286</v>
      </c>
      <c r="F43" s="494">
        <v>145174</v>
      </c>
      <c r="G43" s="495">
        <v>106810.9</v>
      </c>
      <c r="H43" s="291">
        <v>104538.6</v>
      </c>
      <c r="I43" s="325">
        <f t="shared" si="5"/>
        <v>0.20891579165936405</v>
      </c>
      <c r="J43" s="262">
        <f t="shared" si="45"/>
        <v>-2272.2999999999884</v>
      </c>
      <c r="K43" s="263">
        <f t="shared" si="1"/>
        <v>0.97872595399907703</v>
      </c>
      <c r="L43" s="267"/>
      <c r="M43" s="262"/>
      <c r="N43" s="262"/>
      <c r="O43" s="252"/>
      <c r="P43" s="262">
        <f t="shared" si="9"/>
        <v>0</v>
      </c>
      <c r="Q43" s="263"/>
      <c r="R43" s="267">
        <f t="shared" si="17"/>
        <v>145174</v>
      </c>
      <c r="S43" s="262">
        <f t="shared" si="18"/>
        <v>145174</v>
      </c>
      <c r="T43" s="262">
        <f t="shared" si="19"/>
        <v>106810.9</v>
      </c>
      <c r="U43" s="252">
        <f t="shared" si="20"/>
        <v>104538.6</v>
      </c>
      <c r="V43" s="262">
        <f t="shared" si="14"/>
        <v>-2272.2999999999884</v>
      </c>
      <c r="W43" s="263">
        <f t="shared" si="15"/>
        <v>0.97872595399907703</v>
      </c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177"/>
      <c r="EL43" s="177"/>
      <c r="EM43" s="177"/>
      <c r="EN43" s="177"/>
      <c r="EO43" s="177"/>
      <c r="EP43" s="177"/>
      <c r="EQ43" s="177"/>
      <c r="ER43" s="177"/>
      <c r="ES43" s="177"/>
      <c r="ET43" s="177"/>
      <c r="EU43" s="177"/>
      <c r="EV43" s="177"/>
      <c r="EW43" s="177"/>
      <c r="EX43" s="177"/>
      <c r="EY43" s="177"/>
      <c r="EZ43" s="177"/>
      <c r="FA43" s="177"/>
      <c r="FB43" s="177"/>
      <c r="FC43" s="177"/>
      <c r="FD43" s="177"/>
      <c r="FE43" s="177"/>
      <c r="FF43" s="177"/>
      <c r="FG43" s="177"/>
      <c r="FH43" s="177"/>
      <c r="FI43" s="177"/>
      <c r="FJ43" s="177"/>
      <c r="FK43" s="177"/>
      <c r="FL43" s="177"/>
      <c r="FM43" s="177"/>
      <c r="FN43" s="177"/>
      <c r="FO43" s="177"/>
      <c r="FP43" s="177"/>
      <c r="FQ43" s="177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8"/>
      <c r="GF43" s="178"/>
      <c r="GG43" s="178"/>
      <c r="GH43" s="178"/>
      <c r="GI43" s="178"/>
      <c r="GJ43" s="178"/>
      <c r="GK43" s="178"/>
      <c r="GL43" s="178"/>
      <c r="GM43" s="178"/>
      <c r="GN43" s="178"/>
    </row>
    <row r="44" spans="1:196" s="175" customFormat="1" ht="138.6" customHeight="1" x14ac:dyDescent="0.35">
      <c r="A44" s="386"/>
      <c r="B44" s="387" t="s">
        <v>22</v>
      </c>
      <c r="C44" s="388">
        <v>1060</v>
      </c>
      <c r="D44" s="387"/>
      <c r="E44" s="389" t="s">
        <v>307</v>
      </c>
      <c r="F44" s="492">
        <v>386.6</v>
      </c>
      <c r="G44" s="493">
        <v>386.6</v>
      </c>
      <c r="H44" s="312">
        <v>143.30000000000001</v>
      </c>
      <c r="I44" s="513">
        <f t="shared" ref="I44" si="46">H44/$H$6</f>
        <v>2.8637874378255372E-4</v>
      </c>
      <c r="J44" s="265">
        <f t="shared" ref="J44" si="47">H44-G44</f>
        <v>-243.3</v>
      </c>
      <c r="K44" s="266">
        <f t="shared" ref="K44" si="48">H44/G44</f>
        <v>0.37066735644076565</v>
      </c>
      <c r="L44" s="264"/>
      <c r="M44" s="265"/>
      <c r="N44" s="265"/>
      <c r="O44" s="249"/>
      <c r="P44" s="265">
        <f t="shared" ref="P44" si="49">O44-N44</f>
        <v>0</v>
      </c>
      <c r="Q44" s="266"/>
      <c r="R44" s="264">
        <f t="shared" ref="R44" si="50">SUM(F44,L44)</f>
        <v>386.6</v>
      </c>
      <c r="S44" s="265">
        <f t="shared" ref="S44" si="51">SUM(F44,M44)</f>
        <v>386.6</v>
      </c>
      <c r="T44" s="265">
        <f t="shared" ref="T44" si="52">SUM(G44,N44)</f>
        <v>386.6</v>
      </c>
      <c r="U44" s="249">
        <f t="shared" ref="U44" si="53">SUM(H44,O44)</f>
        <v>143.30000000000001</v>
      </c>
      <c r="V44" s="262">
        <f t="shared" ref="V44" si="54">U44-T44</f>
        <v>-243.3</v>
      </c>
      <c r="W44" s="266">
        <f t="shared" ref="W44" si="55">U44/T44</f>
        <v>0.37066735644076565</v>
      </c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73"/>
      <c r="FT44" s="173"/>
      <c r="FU44" s="173"/>
      <c r="FV44" s="173"/>
      <c r="FW44" s="173"/>
      <c r="FX44" s="173"/>
      <c r="FY44" s="173"/>
      <c r="FZ44" s="173"/>
      <c r="GA44" s="173"/>
      <c r="GB44" s="173"/>
      <c r="GC44" s="173"/>
      <c r="GD44" s="173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</row>
    <row r="45" spans="1:196" s="179" customFormat="1" ht="54.75" customHeight="1" x14ac:dyDescent="0.35">
      <c r="A45" s="390"/>
      <c r="B45" s="383" t="s">
        <v>22</v>
      </c>
      <c r="C45" s="384">
        <v>1061</v>
      </c>
      <c r="D45" s="383" t="s">
        <v>57</v>
      </c>
      <c r="E45" s="391" t="s">
        <v>317</v>
      </c>
      <c r="F45" s="494">
        <v>386.6</v>
      </c>
      <c r="G45" s="495">
        <v>386.6</v>
      </c>
      <c r="H45" s="291">
        <v>143.30000000000001</v>
      </c>
      <c r="I45" s="328">
        <f t="shared" ref="I45" si="56">H45/$H$6</f>
        <v>2.8637874378255372E-4</v>
      </c>
      <c r="J45" s="262">
        <f t="shared" ref="J45" si="57">H45-G45</f>
        <v>-243.3</v>
      </c>
      <c r="K45" s="263">
        <f t="shared" ref="K45" si="58">H45/G45</f>
        <v>0.37066735644076565</v>
      </c>
      <c r="L45" s="267"/>
      <c r="M45" s="262"/>
      <c r="N45" s="262"/>
      <c r="O45" s="252"/>
      <c r="P45" s="262">
        <f t="shared" ref="P45" si="59">O45-N45</f>
        <v>0</v>
      </c>
      <c r="Q45" s="263"/>
      <c r="R45" s="267">
        <f t="shared" ref="R45" si="60">SUM(F45,L45)</f>
        <v>386.6</v>
      </c>
      <c r="S45" s="262">
        <f t="shared" ref="S45" si="61">SUM(F45,M45)</f>
        <v>386.6</v>
      </c>
      <c r="T45" s="262">
        <f t="shared" ref="T45" si="62">SUM(G45,N45)</f>
        <v>386.6</v>
      </c>
      <c r="U45" s="252">
        <f t="shared" ref="U45" si="63">SUM(H45,O45)</f>
        <v>143.30000000000001</v>
      </c>
      <c r="V45" s="262">
        <f t="shared" ref="V45" si="64">U45-T45</f>
        <v>-243.3</v>
      </c>
      <c r="W45" s="263">
        <f t="shared" ref="W45" si="65">U45/T45</f>
        <v>0.37066735644076565</v>
      </c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7"/>
      <c r="BD45" s="177"/>
      <c r="BE45" s="177"/>
      <c r="BF45" s="177"/>
      <c r="BG45" s="177"/>
      <c r="BH45" s="177"/>
      <c r="BI45" s="177"/>
      <c r="BJ45" s="177"/>
      <c r="BK45" s="177"/>
      <c r="BL45" s="177"/>
      <c r="BM45" s="177"/>
      <c r="BN45" s="177"/>
      <c r="BO45" s="177"/>
      <c r="BP45" s="177"/>
      <c r="BQ45" s="177"/>
      <c r="BR45" s="177"/>
      <c r="BS45" s="177"/>
      <c r="BT45" s="177"/>
      <c r="BU45" s="177"/>
      <c r="BV45" s="177"/>
      <c r="BW45" s="177"/>
      <c r="BX45" s="177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7"/>
      <c r="CO45" s="177"/>
      <c r="CP45" s="177"/>
      <c r="CQ45" s="177"/>
      <c r="CR45" s="177"/>
      <c r="CS45" s="177"/>
      <c r="CT45" s="177"/>
      <c r="CU45" s="177"/>
      <c r="CV45" s="177"/>
      <c r="CW45" s="177"/>
      <c r="CX45" s="177"/>
      <c r="CY45" s="177"/>
      <c r="CZ45" s="177"/>
      <c r="DA45" s="177"/>
      <c r="DB45" s="177"/>
      <c r="DC45" s="177"/>
      <c r="DD45" s="177"/>
      <c r="DE45" s="177"/>
      <c r="DF45" s="177"/>
      <c r="DG45" s="177"/>
      <c r="DH45" s="177"/>
      <c r="DI45" s="177"/>
      <c r="DJ45" s="177"/>
      <c r="DK45" s="177"/>
      <c r="DL45" s="177"/>
      <c r="DM45" s="177"/>
      <c r="DN45" s="177"/>
      <c r="DO45" s="177"/>
      <c r="DP45" s="177"/>
      <c r="DQ45" s="177"/>
      <c r="DR45" s="177"/>
      <c r="DS45" s="177"/>
      <c r="DT45" s="177"/>
      <c r="DU45" s="177"/>
      <c r="DV45" s="177"/>
      <c r="DW45" s="177"/>
      <c r="DX45" s="177"/>
      <c r="DY45" s="177"/>
      <c r="DZ45" s="177"/>
      <c r="EA45" s="177"/>
      <c r="EB45" s="177"/>
      <c r="EC45" s="177"/>
      <c r="ED45" s="177"/>
      <c r="EE45" s="177"/>
      <c r="EF45" s="177"/>
      <c r="EG45" s="177"/>
      <c r="EH45" s="177"/>
      <c r="EI45" s="177"/>
      <c r="EJ45" s="177"/>
      <c r="EK45" s="177"/>
      <c r="EL45" s="177"/>
      <c r="EM45" s="177"/>
      <c r="EN45" s="177"/>
      <c r="EO45" s="177"/>
      <c r="EP45" s="177"/>
      <c r="EQ45" s="177"/>
      <c r="ER45" s="177"/>
      <c r="ES45" s="177"/>
      <c r="ET45" s="177"/>
      <c r="EU45" s="177"/>
      <c r="EV45" s="177"/>
      <c r="EW45" s="177"/>
      <c r="EX45" s="177"/>
      <c r="EY45" s="177"/>
      <c r="EZ45" s="177"/>
      <c r="FA45" s="177"/>
      <c r="FB45" s="177"/>
      <c r="FC45" s="177"/>
      <c r="FD45" s="177"/>
      <c r="FE45" s="177"/>
      <c r="FF45" s="177"/>
      <c r="FG45" s="177"/>
      <c r="FH45" s="177"/>
      <c r="FI45" s="177"/>
      <c r="FJ45" s="177"/>
      <c r="FK45" s="177"/>
      <c r="FL45" s="177"/>
      <c r="FM45" s="177"/>
      <c r="FN45" s="177"/>
      <c r="FO45" s="177"/>
      <c r="FP45" s="177"/>
      <c r="FQ45" s="177"/>
      <c r="FR45" s="177"/>
      <c r="FS45" s="177"/>
      <c r="FT45" s="177"/>
      <c r="FU45" s="177"/>
      <c r="FV45" s="177"/>
      <c r="FW45" s="177"/>
      <c r="FX45" s="177"/>
      <c r="FY45" s="177"/>
      <c r="FZ45" s="177"/>
      <c r="GA45" s="177"/>
      <c r="GB45" s="177"/>
      <c r="GC45" s="177"/>
      <c r="GD45" s="177"/>
      <c r="GE45" s="178"/>
      <c r="GF45" s="178"/>
      <c r="GG45" s="178"/>
      <c r="GH45" s="178"/>
      <c r="GI45" s="178"/>
      <c r="GJ45" s="178"/>
      <c r="GK45" s="178"/>
      <c r="GL45" s="178"/>
      <c r="GM45" s="178"/>
      <c r="GN45" s="178"/>
    </row>
    <row r="46" spans="1:196" s="7" customFormat="1" ht="54.6" customHeight="1" x14ac:dyDescent="0.3">
      <c r="A46" s="202"/>
      <c r="B46" s="220" t="s">
        <v>23</v>
      </c>
      <c r="C46" s="221">
        <v>1070</v>
      </c>
      <c r="D46" s="220" t="s">
        <v>61</v>
      </c>
      <c r="E46" s="369" t="s">
        <v>266</v>
      </c>
      <c r="F46" s="311">
        <v>6427.8</v>
      </c>
      <c r="G46" s="218">
        <v>4993.7</v>
      </c>
      <c r="H46" s="312">
        <v>3967.1</v>
      </c>
      <c r="I46" s="209">
        <f t="shared" si="5"/>
        <v>7.928074769433139E-3</v>
      </c>
      <c r="J46" s="207">
        <f t="shared" si="45"/>
        <v>-1026.5999999999999</v>
      </c>
      <c r="K46" s="283">
        <f t="shared" si="1"/>
        <v>0.79442097042273263</v>
      </c>
      <c r="L46" s="234"/>
      <c r="M46" s="248">
        <v>4.3</v>
      </c>
      <c r="N46" s="248">
        <v>4.3</v>
      </c>
      <c r="O46" s="249">
        <v>4.3</v>
      </c>
      <c r="P46" s="207">
        <f t="shared" si="9"/>
        <v>0</v>
      </c>
      <c r="Q46" s="283">
        <f t="shared" si="40"/>
        <v>1</v>
      </c>
      <c r="R46" s="234">
        <f t="shared" si="17"/>
        <v>6427.8</v>
      </c>
      <c r="S46" s="248">
        <f t="shared" si="18"/>
        <v>6432.1</v>
      </c>
      <c r="T46" s="207">
        <f t="shared" si="19"/>
        <v>4998</v>
      </c>
      <c r="U46" s="249">
        <f t="shared" si="20"/>
        <v>3971.4</v>
      </c>
      <c r="V46" s="207">
        <f t="shared" si="14"/>
        <v>-1026.5999999999999</v>
      </c>
      <c r="W46" s="208">
        <f t="shared" si="15"/>
        <v>0.79459783913565429</v>
      </c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26"/>
      <c r="GF46" s="26"/>
      <c r="GG46" s="26"/>
      <c r="GH46" s="26"/>
      <c r="GI46" s="26"/>
      <c r="GJ46" s="26"/>
      <c r="GK46" s="26"/>
      <c r="GL46" s="26"/>
      <c r="GM46" s="26"/>
      <c r="GN46" s="26"/>
    </row>
    <row r="47" spans="1:196" s="28" customFormat="1" ht="49.95" hidden="1" customHeight="1" x14ac:dyDescent="0.35">
      <c r="A47" s="363"/>
      <c r="B47" s="380"/>
      <c r="C47" s="223"/>
      <c r="D47" s="380"/>
      <c r="E47" s="366" t="s">
        <v>235</v>
      </c>
      <c r="F47" s="313"/>
      <c r="G47" s="314"/>
      <c r="H47" s="291"/>
      <c r="I47" s="307">
        <f t="shared" si="5"/>
        <v>0</v>
      </c>
      <c r="J47" s="251">
        <f t="shared" si="45"/>
        <v>0</v>
      </c>
      <c r="K47" s="253" t="e">
        <f t="shared" si="1"/>
        <v>#DIV/0!</v>
      </c>
      <c r="L47" s="250"/>
      <c r="M47" s="251"/>
      <c r="N47" s="251"/>
      <c r="O47" s="252"/>
      <c r="P47" s="251">
        <f t="shared" si="9"/>
        <v>0</v>
      </c>
      <c r="Q47" s="268" t="e">
        <f t="shared" si="40"/>
        <v>#DIV/0!</v>
      </c>
      <c r="R47" s="250">
        <f t="shared" si="17"/>
        <v>0</v>
      </c>
      <c r="S47" s="251">
        <f t="shared" si="18"/>
        <v>0</v>
      </c>
      <c r="T47" s="251">
        <f t="shared" si="19"/>
        <v>0</v>
      </c>
      <c r="U47" s="252">
        <f t="shared" si="20"/>
        <v>0</v>
      </c>
      <c r="V47" s="251">
        <f t="shared" si="14"/>
        <v>0</v>
      </c>
      <c r="W47" s="253" t="e">
        <f t="shared" si="15"/>
        <v>#DIV/0!</v>
      </c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3"/>
      <c r="GF47" s="43"/>
      <c r="GG47" s="43"/>
      <c r="GH47" s="43"/>
      <c r="GI47" s="43"/>
      <c r="GJ47" s="43"/>
      <c r="GK47" s="43"/>
      <c r="GL47" s="43"/>
      <c r="GM47" s="43"/>
      <c r="GN47" s="43"/>
    </row>
    <row r="48" spans="1:196" s="28" customFormat="1" ht="80.400000000000006" hidden="1" customHeight="1" x14ac:dyDescent="0.35">
      <c r="A48" s="363"/>
      <c r="B48" s="380"/>
      <c r="C48" s="223"/>
      <c r="D48" s="380"/>
      <c r="E48" s="366" t="s">
        <v>222</v>
      </c>
      <c r="F48" s="313"/>
      <c r="G48" s="314"/>
      <c r="H48" s="291"/>
      <c r="I48" s="307">
        <f t="shared" si="5"/>
        <v>0</v>
      </c>
      <c r="J48" s="251">
        <f t="shared" si="45"/>
        <v>0</v>
      </c>
      <c r="K48" s="281" t="e">
        <f t="shared" si="1"/>
        <v>#DIV/0!</v>
      </c>
      <c r="L48" s="250"/>
      <c r="M48" s="251"/>
      <c r="N48" s="251"/>
      <c r="O48" s="252"/>
      <c r="P48" s="251">
        <f t="shared" si="9"/>
        <v>0</v>
      </c>
      <c r="Q48" s="283" t="e">
        <f t="shared" si="40"/>
        <v>#DIV/0!</v>
      </c>
      <c r="R48" s="250">
        <f t="shared" si="17"/>
        <v>0</v>
      </c>
      <c r="S48" s="251">
        <f t="shared" si="18"/>
        <v>0</v>
      </c>
      <c r="T48" s="251">
        <f t="shared" si="19"/>
        <v>0</v>
      </c>
      <c r="U48" s="252">
        <f t="shared" si="20"/>
        <v>0</v>
      </c>
      <c r="V48" s="251">
        <f t="shared" si="14"/>
        <v>0</v>
      </c>
      <c r="W48" s="268" t="e">
        <f t="shared" si="15"/>
        <v>#DIV/0!</v>
      </c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3"/>
      <c r="GF48" s="43"/>
      <c r="GG48" s="43"/>
      <c r="GH48" s="43"/>
      <c r="GI48" s="43"/>
      <c r="GJ48" s="43"/>
      <c r="GK48" s="43"/>
      <c r="GL48" s="43"/>
      <c r="GM48" s="43"/>
      <c r="GN48" s="43"/>
    </row>
    <row r="49" spans="1:196" s="7" customFormat="1" ht="40.200000000000003" customHeight="1" x14ac:dyDescent="0.3">
      <c r="A49" s="202"/>
      <c r="B49" s="220" t="s">
        <v>23</v>
      </c>
      <c r="C49" s="221">
        <v>1080</v>
      </c>
      <c r="D49" s="220" t="s">
        <v>60</v>
      </c>
      <c r="E49" s="369" t="s">
        <v>238</v>
      </c>
      <c r="F49" s="311">
        <v>9683.5</v>
      </c>
      <c r="G49" s="218">
        <v>7379.9</v>
      </c>
      <c r="H49" s="312">
        <v>7182.9</v>
      </c>
      <c r="I49" s="209">
        <f t="shared" si="5"/>
        <v>1.4354709551400592E-2</v>
      </c>
      <c r="J49" s="207">
        <f t="shared" si="45"/>
        <v>-197</v>
      </c>
      <c r="K49" s="283">
        <f t="shared" si="1"/>
        <v>0.9733058713532704</v>
      </c>
      <c r="L49" s="234">
        <v>611.6</v>
      </c>
      <c r="M49" s="248">
        <v>484.7</v>
      </c>
      <c r="N49" s="248">
        <v>467.8</v>
      </c>
      <c r="O49" s="249">
        <v>328.7</v>
      </c>
      <c r="P49" s="207">
        <f t="shared" si="9"/>
        <v>-139.10000000000002</v>
      </c>
      <c r="Q49" s="283">
        <f t="shared" si="40"/>
        <v>0.70265070542967079</v>
      </c>
      <c r="R49" s="234">
        <f t="shared" si="17"/>
        <v>10295.1</v>
      </c>
      <c r="S49" s="248">
        <f t="shared" si="18"/>
        <v>10168.200000000001</v>
      </c>
      <c r="T49" s="207">
        <f t="shared" si="19"/>
        <v>7847.7</v>
      </c>
      <c r="U49" s="249">
        <f t="shared" si="20"/>
        <v>7511.5999999999995</v>
      </c>
      <c r="V49" s="207">
        <f t="shared" si="14"/>
        <v>-336.10000000000036</v>
      </c>
      <c r="W49" s="208">
        <f t="shared" si="15"/>
        <v>0.95717216509295711</v>
      </c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26"/>
      <c r="GF49" s="26"/>
      <c r="GG49" s="26"/>
      <c r="GH49" s="26"/>
      <c r="GI49" s="26"/>
      <c r="GJ49" s="26"/>
      <c r="GK49" s="26"/>
      <c r="GL49" s="26"/>
      <c r="GM49" s="26"/>
      <c r="GN49" s="26"/>
    </row>
    <row r="50" spans="1:196" ht="40.200000000000003" customHeight="1" x14ac:dyDescent="0.3">
      <c r="A50" s="202"/>
      <c r="B50" s="392" t="s">
        <v>24</v>
      </c>
      <c r="C50" s="204" t="s">
        <v>276</v>
      </c>
      <c r="D50" s="361" t="s">
        <v>58</v>
      </c>
      <c r="E50" s="393" t="s">
        <v>277</v>
      </c>
      <c r="F50" s="311">
        <v>8184.4</v>
      </c>
      <c r="G50" s="218">
        <v>6275.6</v>
      </c>
      <c r="H50" s="312">
        <v>5488.1</v>
      </c>
      <c r="I50" s="209">
        <f t="shared" si="5"/>
        <v>1.0967726334633866E-2</v>
      </c>
      <c r="J50" s="207">
        <f t="shared" si="45"/>
        <v>-787.5</v>
      </c>
      <c r="K50" s="283">
        <f t="shared" si="1"/>
        <v>0.87451399069411695</v>
      </c>
      <c r="L50" s="234"/>
      <c r="M50" s="248"/>
      <c r="N50" s="248"/>
      <c r="O50" s="249"/>
      <c r="P50" s="207">
        <f t="shared" ref="P50:P54" si="66">O50-N50</f>
        <v>0</v>
      </c>
      <c r="Q50" s="283"/>
      <c r="R50" s="234">
        <f t="shared" si="17"/>
        <v>8184.4</v>
      </c>
      <c r="S50" s="248">
        <f t="shared" si="18"/>
        <v>8184.4</v>
      </c>
      <c r="T50" s="207">
        <f t="shared" si="19"/>
        <v>6275.6</v>
      </c>
      <c r="U50" s="249">
        <f t="shared" si="20"/>
        <v>5488.1</v>
      </c>
      <c r="V50" s="207">
        <f t="shared" si="14"/>
        <v>-787.5</v>
      </c>
      <c r="W50" s="208">
        <f t="shared" si="15"/>
        <v>0.87451399069411695</v>
      </c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</row>
    <row r="51" spans="1:196" ht="27" customHeight="1" x14ac:dyDescent="0.3">
      <c r="A51" s="202"/>
      <c r="B51" s="392"/>
      <c r="C51" s="204" t="s">
        <v>278</v>
      </c>
      <c r="D51" s="361" t="s">
        <v>58</v>
      </c>
      <c r="E51" s="370" t="s">
        <v>156</v>
      </c>
      <c r="F51" s="311">
        <v>243.1</v>
      </c>
      <c r="G51" s="218">
        <v>243.1</v>
      </c>
      <c r="H51" s="312">
        <v>14.5</v>
      </c>
      <c r="I51" s="215">
        <f t="shared" si="5"/>
        <v>2.8977611897048351E-5</v>
      </c>
      <c r="J51" s="207">
        <f t="shared" si="45"/>
        <v>-228.6</v>
      </c>
      <c r="K51" s="283">
        <f t="shared" si="1"/>
        <v>5.9646236116824354E-2</v>
      </c>
      <c r="L51" s="234"/>
      <c r="M51" s="248"/>
      <c r="N51" s="248"/>
      <c r="O51" s="249"/>
      <c r="P51" s="207">
        <f t="shared" si="66"/>
        <v>0</v>
      </c>
      <c r="Q51" s="208"/>
      <c r="R51" s="234">
        <f t="shared" si="17"/>
        <v>243.1</v>
      </c>
      <c r="S51" s="248">
        <f t="shared" si="18"/>
        <v>243.1</v>
      </c>
      <c r="T51" s="207">
        <f t="shared" si="19"/>
        <v>243.1</v>
      </c>
      <c r="U51" s="249">
        <f t="shared" si="20"/>
        <v>14.5</v>
      </c>
      <c r="V51" s="207">
        <f t="shared" si="14"/>
        <v>-228.6</v>
      </c>
      <c r="W51" s="208">
        <f t="shared" si="15"/>
        <v>5.9646236116824354E-2</v>
      </c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</row>
    <row r="52" spans="1:196" ht="48" customHeight="1" x14ac:dyDescent="0.3">
      <c r="A52" s="202"/>
      <c r="B52" s="392" t="s">
        <v>25</v>
      </c>
      <c r="C52" s="204" t="s">
        <v>279</v>
      </c>
      <c r="D52" s="361" t="s">
        <v>58</v>
      </c>
      <c r="E52" s="393" t="s">
        <v>280</v>
      </c>
      <c r="F52" s="311">
        <v>427.5</v>
      </c>
      <c r="G52" s="218">
        <v>389.4</v>
      </c>
      <c r="H52" s="312">
        <v>273.39999999999998</v>
      </c>
      <c r="I52" s="209">
        <f t="shared" si="5"/>
        <v>5.4637786845882885E-4</v>
      </c>
      <c r="J52" s="207">
        <f t="shared" si="45"/>
        <v>-116</v>
      </c>
      <c r="K52" s="283">
        <f t="shared" si="1"/>
        <v>0.70210580380071907</v>
      </c>
      <c r="L52" s="234"/>
      <c r="M52" s="248">
        <v>0.2</v>
      </c>
      <c r="N52" s="248">
        <v>0.2</v>
      </c>
      <c r="O52" s="249">
        <v>0.2</v>
      </c>
      <c r="P52" s="207">
        <f t="shared" si="66"/>
        <v>0</v>
      </c>
      <c r="Q52" s="208">
        <f t="shared" si="40"/>
        <v>1</v>
      </c>
      <c r="R52" s="234">
        <f t="shared" si="17"/>
        <v>427.5</v>
      </c>
      <c r="S52" s="248">
        <f t="shared" si="18"/>
        <v>427.7</v>
      </c>
      <c r="T52" s="207">
        <f t="shared" si="19"/>
        <v>389.59999999999997</v>
      </c>
      <c r="U52" s="249">
        <f t="shared" si="20"/>
        <v>273.59999999999997</v>
      </c>
      <c r="V52" s="207">
        <f t="shared" si="14"/>
        <v>-116</v>
      </c>
      <c r="W52" s="208">
        <f t="shared" si="15"/>
        <v>0.70225872689938396</v>
      </c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</row>
    <row r="53" spans="1:196" s="179" customFormat="1" ht="101.4" customHeight="1" x14ac:dyDescent="0.35">
      <c r="A53" s="390"/>
      <c r="B53" s="383"/>
      <c r="C53" s="394"/>
      <c r="D53" s="394"/>
      <c r="E53" s="391" t="s">
        <v>305</v>
      </c>
      <c r="F53" s="494">
        <v>42.6</v>
      </c>
      <c r="G53" s="495">
        <v>42.6</v>
      </c>
      <c r="H53" s="327"/>
      <c r="I53" s="325">
        <f t="shared" ref="I53" si="67">H53/$H$6</f>
        <v>0</v>
      </c>
      <c r="J53" s="262">
        <f t="shared" si="45"/>
        <v>-42.6</v>
      </c>
      <c r="K53" s="263">
        <f t="shared" si="1"/>
        <v>0</v>
      </c>
      <c r="L53" s="267"/>
      <c r="M53" s="262"/>
      <c r="N53" s="262"/>
      <c r="O53" s="252"/>
      <c r="P53" s="262">
        <f t="shared" ref="P53" si="68">O53-N53</f>
        <v>0</v>
      </c>
      <c r="Q53" s="263"/>
      <c r="R53" s="267">
        <f t="shared" ref="R53" si="69">SUM(F53,L53)</f>
        <v>42.6</v>
      </c>
      <c r="S53" s="262">
        <f t="shared" ref="S53" si="70">SUM(F53,M53)</f>
        <v>42.6</v>
      </c>
      <c r="T53" s="262">
        <f t="shared" ref="T53" si="71">SUM(G53,N53)</f>
        <v>42.6</v>
      </c>
      <c r="U53" s="252">
        <f t="shared" ref="U53" si="72">SUM(H53,O53)</f>
        <v>0</v>
      </c>
      <c r="V53" s="262">
        <f t="shared" si="14"/>
        <v>-42.6</v>
      </c>
      <c r="W53" s="263">
        <f t="shared" si="15"/>
        <v>0</v>
      </c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177"/>
      <c r="DY53" s="177"/>
      <c r="DZ53" s="177"/>
      <c r="EA53" s="177"/>
      <c r="EB53" s="177"/>
      <c r="EC53" s="177"/>
      <c r="ED53" s="177"/>
      <c r="EE53" s="177"/>
      <c r="EF53" s="177"/>
      <c r="EG53" s="177"/>
      <c r="EH53" s="177"/>
      <c r="EI53" s="177"/>
      <c r="EJ53" s="177"/>
      <c r="EK53" s="177"/>
      <c r="EL53" s="177"/>
      <c r="EM53" s="177"/>
      <c r="EN53" s="177"/>
      <c r="EO53" s="177"/>
      <c r="EP53" s="177"/>
      <c r="EQ53" s="177"/>
      <c r="ER53" s="177"/>
      <c r="ES53" s="177"/>
      <c r="ET53" s="177"/>
      <c r="EU53" s="177"/>
      <c r="EV53" s="177"/>
      <c r="EW53" s="177"/>
      <c r="EX53" s="177"/>
      <c r="EY53" s="177"/>
      <c r="EZ53" s="177"/>
      <c r="FA53" s="177"/>
      <c r="FB53" s="177"/>
      <c r="FC53" s="177"/>
      <c r="FD53" s="177"/>
      <c r="FE53" s="177"/>
      <c r="FF53" s="177"/>
      <c r="FG53" s="177"/>
      <c r="FH53" s="177"/>
      <c r="FI53" s="177"/>
      <c r="FJ53" s="177"/>
      <c r="FK53" s="177"/>
      <c r="FL53" s="177"/>
      <c r="FM53" s="177"/>
      <c r="FN53" s="177"/>
      <c r="FO53" s="177"/>
      <c r="FP53" s="177"/>
      <c r="FQ53" s="177"/>
      <c r="FR53" s="177"/>
      <c r="FS53" s="177"/>
      <c r="FT53" s="177"/>
      <c r="FU53" s="177"/>
      <c r="FV53" s="177"/>
      <c r="FW53" s="177"/>
      <c r="FX53" s="177"/>
      <c r="FY53" s="177"/>
      <c r="FZ53" s="177"/>
      <c r="GA53" s="177"/>
      <c r="GB53" s="177"/>
      <c r="GC53" s="177"/>
      <c r="GD53" s="177"/>
      <c r="GE53" s="178"/>
      <c r="GF53" s="178"/>
      <c r="GG53" s="178"/>
      <c r="GH53" s="178"/>
      <c r="GI53" s="178"/>
      <c r="GJ53" s="178"/>
      <c r="GK53" s="178"/>
      <c r="GL53" s="178"/>
      <c r="GM53" s="178"/>
      <c r="GN53" s="178"/>
    </row>
    <row r="54" spans="1:196" s="179" customFormat="1" ht="54" customHeight="1" x14ac:dyDescent="0.35">
      <c r="A54" s="390"/>
      <c r="B54" s="383"/>
      <c r="C54" s="394" t="s">
        <v>289</v>
      </c>
      <c r="D54" s="394" t="s">
        <v>58</v>
      </c>
      <c r="E54" s="391" t="s">
        <v>320</v>
      </c>
      <c r="F54" s="494">
        <v>1558.6</v>
      </c>
      <c r="G54" s="495">
        <v>1086.5</v>
      </c>
      <c r="H54" s="291">
        <v>1030.2</v>
      </c>
      <c r="I54" s="325">
        <f t="shared" si="5"/>
        <v>2.058809363885463E-3</v>
      </c>
      <c r="J54" s="262">
        <f t="shared" ref="J54" si="73">H54-G54</f>
        <v>-56.299999999999955</v>
      </c>
      <c r="K54" s="263">
        <f t="shared" ref="K54" si="74">H54/G54</f>
        <v>0.94818223653934652</v>
      </c>
      <c r="L54" s="267"/>
      <c r="M54" s="262"/>
      <c r="N54" s="262"/>
      <c r="O54" s="252"/>
      <c r="P54" s="262">
        <f t="shared" si="66"/>
        <v>0</v>
      </c>
      <c r="Q54" s="263"/>
      <c r="R54" s="267">
        <f t="shared" si="17"/>
        <v>1558.6</v>
      </c>
      <c r="S54" s="262">
        <f t="shared" si="18"/>
        <v>1558.6</v>
      </c>
      <c r="T54" s="262">
        <f t="shared" si="19"/>
        <v>1086.5</v>
      </c>
      <c r="U54" s="252">
        <f t="shared" si="20"/>
        <v>1030.2</v>
      </c>
      <c r="V54" s="262">
        <f t="shared" ref="V54" si="75">U54-T54</f>
        <v>-56.299999999999955</v>
      </c>
      <c r="W54" s="263">
        <f t="shared" ref="W54" si="76">U54/T54</f>
        <v>0.94818223653934652</v>
      </c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M54" s="177"/>
      <c r="DN54" s="177"/>
      <c r="DO54" s="177"/>
      <c r="DP54" s="177"/>
      <c r="DQ54" s="177"/>
      <c r="DR54" s="177"/>
      <c r="DS54" s="177"/>
      <c r="DT54" s="177"/>
      <c r="DU54" s="177"/>
      <c r="DV54" s="177"/>
      <c r="DW54" s="177"/>
      <c r="DX54" s="177"/>
      <c r="DY54" s="177"/>
      <c r="DZ54" s="177"/>
      <c r="EA54" s="177"/>
      <c r="EB54" s="177"/>
      <c r="EC54" s="177"/>
      <c r="ED54" s="177"/>
      <c r="EE54" s="177"/>
      <c r="EF54" s="177"/>
      <c r="EG54" s="177"/>
      <c r="EH54" s="177"/>
      <c r="EI54" s="177"/>
      <c r="EJ54" s="177"/>
      <c r="EK54" s="177"/>
      <c r="EL54" s="177"/>
      <c r="EM54" s="177"/>
      <c r="EN54" s="177"/>
      <c r="EO54" s="177"/>
      <c r="EP54" s="177"/>
      <c r="EQ54" s="177"/>
      <c r="ER54" s="177"/>
      <c r="ES54" s="177"/>
      <c r="ET54" s="177"/>
      <c r="EU54" s="177"/>
      <c r="EV54" s="177"/>
      <c r="EW54" s="177"/>
      <c r="EX54" s="177"/>
      <c r="EY54" s="177"/>
      <c r="EZ54" s="177"/>
      <c r="FA54" s="177"/>
      <c r="FB54" s="177"/>
      <c r="FC54" s="177"/>
      <c r="FD54" s="177"/>
      <c r="FE54" s="177"/>
      <c r="FF54" s="177"/>
      <c r="FG54" s="177"/>
      <c r="FH54" s="177"/>
      <c r="FI54" s="177"/>
      <c r="FJ54" s="177"/>
      <c r="FK54" s="177"/>
      <c r="FL54" s="177"/>
      <c r="FM54" s="177"/>
      <c r="FN54" s="177"/>
      <c r="FO54" s="177"/>
      <c r="FP54" s="177"/>
      <c r="FQ54" s="177"/>
      <c r="FR54" s="177"/>
      <c r="FS54" s="177"/>
      <c r="FT54" s="177"/>
      <c r="FU54" s="177"/>
      <c r="FV54" s="177"/>
      <c r="FW54" s="177"/>
      <c r="FX54" s="177"/>
      <c r="FY54" s="177"/>
      <c r="FZ54" s="177"/>
      <c r="GA54" s="177"/>
      <c r="GB54" s="177"/>
      <c r="GC54" s="177"/>
      <c r="GD54" s="177"/>
      <c r="GE54" s="178"/>
      <c r="GF54" s="178"/>
      <c r="GG54" s="178"/>
      <c r="GH54" s="178"/>
      <c r="GI54" s="178"/>
      <c r="GJ54" s="178"/>
      <c r="GK54" s="178"/>
      <c r="GL54" s="178"/>
      <c r="GM54" s="178"/>
      <c r="GN54" s="178"/>
    </row>
    <row r="55" spans="1:196" ht="36" customHeight="1" x14ac:dyDescent="0.3">
      <c r="A55" s="202"/>
      <c r="B55" s="392" t="s">
        <v>26</v>
      </c>
      <c r="C55" s="204" t="s">
        <v>281</v>
      </c>
      <c r="D55" s="361" t="s">
        <v>58</v>
      </c>
      <c r="E55" s="393" t="s">
        <v>282</v>
      </c>
      <c r="F55" s="311">
        <v>2395</v>
      </c>
      <c r="G55" s="218">
        <v>1827.3</v>
      </c>
      <c r="H55" s="312">
        <v>1517.1</v>
      </c>
      <c r="I55" s="209">
        <f t="shared" si="5"/>
        <v>3.0318575868284172E-3</v>
      </c>
      <c r="J55" s="207">
        <f t="shared" si="45"/>
        <v>-310.20000000000005</v>
      </c>
      <c r="K55" s="283">
        <f t="shared" si="1"/>
        <v>0.83024133968149727</v>
      </c>
      <c r="L55" s="234"/>
      <c r="M55" s="248"/>
      <c r="N55" s="248"/>
      <c r="O55" s="249"/>
      <c r="P55" s="207">
        <f t="shared" ref="P55:P58" si="77">O55-N55</f>
        <v>0</v>
      </c>
      <c r="Q55" s="208"/>
      <c r="R55" s="234">
        <f t="shared" si="17"/>
        <v>2395</v>
      </c>
      <c r="S55" s="248">
        <f t="shared" si="18"/>
        <v>2395</v>
      </c>
      <c r="T55" s="207">
        <f t="shared" si="19"/>
        <v>1827.3</v>
      </c>
      <c r="U55" s="249">
        <f t="shared" si="20"/>
        <v>1517.1</v>
      </c>
      <c r="V55" s="207">
        <f t="shared" si="14"/>
        <v>-310.20000000000005</v>
      </c>
      <c r="W55" s="208">
        <f t="shared" si="15"/>
        <v>0.83024133968149727</v>
      </c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</row>
    <row r="56" spans="1:196" s="175" customFormat="1" ht="91.2" customHeight="1" x14ac:dyDescent="0.3">
      <c r="A56" s="202"/>
      <c r="B56" s="220"/>
      <c r="C56" s="204" t="s">
        <v>321</v>
      </c>
      <c r="D56" s="204" t="s">
        <v>58</v>
      </c>
      <c r="E56" s="369" t="s">
        <v>323</v>
      </c>
      <c r="F56" s="311">
        <v>378.9</v>
      </c>
      <c r="G56" s="218">
        <v>378.9</v>
      </c>
      <c r="H56" s="312">
        <v>120.9</v>
      </c>
      <c r="I56" s="206">
        <f t="shared" si="5"/>
        <v>2.4161332954159627E-4</v>
      </c>
      <c r="J56" s="207">
        <f t="shared" si="45"/>
        <v>-258</v>
      </c>
      <c r="K56" s="208">
        <f t="shared" si="1"/>
        <v>0.31908155186064929</v>
      </c>
      <c r="L56" s="234">
        <v>380.2</v>
      </c>
      <c r="M56" s="207">
        <v>380.1</v>
      </c>
      <c r="N56" s="207">
        <v>380.1</v>
      </c>
      <c r="O56" s="249">
        <v>27.2</v>
      </c>
      <c r="P56" s="207">
        <f t="shared" si="77"/>
        <v>-352.90000000000003</v>
      </c>
      <c r="Q56" s="283">
        <f t="shared" si="40"/>
        <v>7.1560115759010778E-2</v>
      </c>
      <c r="R56" s="234">
        <f t="shared" si="17"/>
        <v>759.09999999999991</v>
      </c>
      <c r="S56" s="207">
        <f t="shared" si="18"/>
        <v>759</v>
      </c>
      <c r="T56" s="207">
        <f t="shared" si="19"/>
        <v>759</v>
      </c>
      <c r="U56" s="249">
        <f t="shared" si="20"/>
        <v>148.1</v>
      </c>
      <c r="V56" s="207">
        <f t="shared" si="14"/>
        <v>-610.9</v>
      </c>
      <c r="W56" s="208">
        <f t="shared" si="15"/>
        <v>0.19512516469038207</v>
      </c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3"/>
      <c r="AS56" s="173"/>
      <c r="AT56" s="173"/>
      <c r="AU56" s="173"/>
      <c r="AV56" s="173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73"/>
      <c r="BJ56" s="173"/>
      <c r="BK56" s="173"/>
      <c r="BL56" s="173"/>
      <c r="BM56" s="173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3"/>
      <c r="CX56" s="173"/>
      <c r="CY56" s="173"/>
      <c r="CZ56" s="173"/>
      <c r="DA56" s="173"/>
      <c r="DB56" s="173"/>
      <c r="DC56" s="173"/>
      <c r="DD56" s="173"/>
      <c r="DE56" s="173"/>
      <c r="DF56" s="173"/>
      <c r="DG56" s="173"/>
      <c r="DH56" s="173"/>
      <c r="DI56" s="173"/>
      <c r="DJ56" s="173"/>
      <c r="DK56" s="173"/>
      <c r="DL56" s="173"/>
      <c r="DM56" s="173"/>
      <c r="DN56" s="173"/>
      <c r="DO56" s="173"/>
      <c r="DP56" s="173"/>
      <c r="DQ56" s="173"/>
      <c r="DR56" s="173"/>
      <c r="DS56" s="173"/>
      <c r="DT56" s="173"/>
      <c r="DU56" s="173"/>
      <c r="DV56" s="173"/>
      <c r="DW56" s="173"/>
      <c r="DX56" s="173"/>
      <c r="DY56" s="173"/>
      <c r="DZ56" s="173"/>
      <c r="EA56" s="173"/>
      <c r="EB56" s="173"/>
      <c r="EC56" s="173"/>
      <c r="ED56" s="173"/>
      <c r="EE56" s="173"/>
      <c r="EF56" s="173"/>
      <c r="EG56" s="173"/>
      <c r="EH56" s="173"/>
      <c r="EI56" s="173"/>
      <c r="EJ56" s="173"/>
      <c r="EK56" s="173"/>
      <c r="EL56" s="173"/>
      <c r="EM56" s="173"/>
      <c r="EN56" s="173"/>
      <c r="EO56" s="173"/>
      <c r="EP56" s="173"/>
      <c r="EQ56" s="173"/>
      <c r="ER56" s="173"/>
      <c r="ES56" s="173"/>
      <c r="ET56" s="173"/>
      <c r="EU56" s="173"/>
      <c r="EV56" s="173"/>
      <c r="EW56" s="173"/>
      <c r="EX56" s="173"/>
      <c r="EY56" s="173"/>
      <c r="EZ56" s="173"/>
      <c r="FA56" s="173"/>
      <c r="FB56" s="173"/>
      <c r="FC56" s="173"/>
      <c r="FD56" s="173"/>
      <c r="FE56" s="173"/>
      <c r="FF56" s="173"/>
      <c r="FG56" s="173"/>
      <c r="FH56" s="173"/>
      <c r="FI56" s="173"/>
      <c r="FJ56" s="173"/>
      <c r="FK56" s="173"/>
      <c r="FL56" s="173"/>
      <c r="FM56" s="173"/>
      <c r="FN56" s="173"/>
      <c r="FO56" s="173"/>
      <c r="FP56" s="173"/>
      <c r="FQ56" s="173"/>
      <c r="FR56" s="173"/>
      <c r="FS56" s="173"/>
      <c r="FT56" s="173"/>
      <c r="FU56" s="173"/>
      <c r="FV56" s="173"/>
      <c r="FW56" s="173"/>
      <c r="FX56" s="173"/>
      <c r="FY56" s="173"/>
      <c r="FZ56" s="173"/>
      <c r="GA56" s="173"/>
      <c r="GB56" s="173"/>
      <c r="GC56" s="173"/>
      <c r="GD56" s="173"/>
      <c r="GE56" s="174"/>
      <c r="GF56" s="174"/>
      <c r="GG56" s="174"/>
      <c r="GH56" s="174"/>
      <c r="GI56" s="174"/>
      <c r="GJ56" s="174"/>
      <c r="GK56" s="174"/>
      <c r="GL56" s="174"/>
      <c r="GM56" s="174"/>
      <c r="GN56" s="174"/>
    </row>
    <row r="57" spans="1:196" s="179" customFormat="1" ht="91.8" customHeight="1" x14ac:dyDescent="0.35">
      <c r="A57" s="390"/>
      <c r="B57" s="383"/>
      <c r="C57" s="394" t="s">
        <v>322</v>
      </c>
      <c r="D57" s="394" t="s">
        <v>58</v>
      </c>
      <c r="E57" s="391" t="s">
        <v>327</v>
      </c>
      <c r="F57" s="494">
        <v>1422</v>
      </c>
      <c r="G57" s="495">
        <v>1422</v>
      </c>
      <c r="H57" s="291">
        <v>217.6</v>
      </c>
      <c r="I57" s="328">
        <f t="shared" si="5"/>
        <v>4.3486402405501523E-4</v>
      </c>
      <c r="J57" s="262">
        <f t="shared" si="45"/>
        <v>-1204.4000000000001</v>
      </c>
      <c r="K57" s="263">
        <f t="shared" si="1"/>
        <v>0.15302390998593529</v>
      </c>
      <c r="L57" s="267">
        <v>284.89999999999998</v>
      </c>
      <c r="M57" s="262">
        <v>284.89999999999998</v>
      </c>
      <c r="N57" s="262">
        <v>284.89999999999998</v>
      </c>
      <c r="O57" s="252">
        <v>20.3</v>
      </c>
      <c r="P57" s="262">
        <f t="shared" si="77"/>
        <v>-264.59999999999997</v>
      </c>
      <c r="Q57" s="263">
        <f t="shared" si="40"/>
        <v>7.125307125307126E-2</v>
      </c>
      <c r="R57" s="267">
        <f t="shared" si="17"/>
        <v>1706.9</v>
      </c>
      <c r="S57" s="262">
        <f t="shared" si="18"/>
        <v>1706.9</v>
      </c>
      <c r="T57" s="262">
        <f t="shared" si="19"/>
        <v>1706.9</v>
      </c>
      <c r="U57" s="252">
        <f t="shared" si="20"/>
        <v>237.9</v>
      </c>
      <c r="V57" s="262">
        <f t="shared" si="14"/>
        <v>-1469</v>
      </c>
      <c r="W57" s="263">
        <f t="shared" si="15"/>
        <v>0.13937547600913938</v>
      </c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7"/>
      <c r="BR57" s="177"/>
      <c r="BS57" s="177"/>
      <c r="BT57" s="177"/>
      <c r="BU57" s="177"/>
      <c r="BV57" s="177"/>
      <c r="BW57" s="177"/>
      <c r="BX57" s="177"/>
      <c r="BY57" s="177"/>
      <c r="BZ57" s="177"/>
      <c r="CA57" s="177"/>
      <c r="CB57" s="177"/>
      <c r="CC57" s="177"/>
      <c r="CD57" s="177"/>
      <c r="CE57" s="177"/>
      <c r="CF57" s="177"/>
      <c r="CG57" s="177"/>
      <c r="CH57" s="177"/>
      <c r="CI57" s="177"/>
      <c r="CJ57" s="177"/>
      <c r="CK57" s="177"/>
      <c r="CL57" s="177"/>
      <c r="CM57" s="177"/>
      <c r="CN57" s="177"/>
      <c r="CO57" s="177"/>
      <c r="CP57" s="177"/>
      <c r="CQ57" s="177"/>
      <c r="CR57" s="177"/>
      <c r="CS57" s="177"/>
      <c r="CT57" s="177"/>
      <c r="CU57" s="177"/>
      <c r="CV57" s="177"/>
      <c r="CW57" s="177"/>
      <c r="CX57" s="177"/>
      <c r="CY57" s="177"/>
      <c r="CZ57" s="177"/>
      <c r="DA57" s="177"/>
      <c r="DB57" s="177"/>
      <c r="DC57" s="177"/>
      <c r="DD57" s="177"/>
      <c r="DE57" s="177"/>
      <c r="DF57" s="177"/>
      <c r="DG57" s="177"/>
      <c r="DH57" s="177"/>
      <c r="DI57" s="177"/>
      <c r="DJ57" s="177"/>
      <c r="DK57" s="177"/>
      <c r="DL57" s="177"/>
      <c r="DM57" s="177"/>
      <c r="DN57" s="177"/>
      <c r="DO57" s="177"/>
      <c r="DP57" s="177"/>
      <c r="DQ57" s="177"/>
      <c r="DR57" s="177"/>
      <c r="DS57" s="177"/>
      <c r="DT57" s="177"/>
      <c r="DU57" s="177"/>
      <c r="DV57" s="177"/>
      <c r="DW57" s="177"/>
      <c r="DX57" s="177"/>
      <c r="DY57" s="177"/>
      <c r="DZ57" s="177"/>
      <c r="EA57" s="177"/>
      <c r="EB57" s="177"/>
      <c r="EC57" s="177"/>
      <c r="ED57" s="177"/>
      <c r="EE57" s="177"/>
      <c r="EF57" s="177"/>
      <c r="EG57" s="177"/>
      <c r="EH57" s="177"/>
      <c r="EI57" s="177"/>
      <c r="EJ57" s="177"/>
      <c r="EK57" s="177"/>
      <c r="EL57" s="177"/>
      <c r="EM57" s="177"/>
      <c r="EN57" s="177"/>
      <c r="EO57" s="177"/>
      <c r="EP57" s="177"/>
      <c r="EQ57" s="177"/>
      <c r="ER57" s="177"/>
      <c r="ES57" s="177"/>
      <c r="ET57" s="177"/>
      <c r="EU57" s="177"/>
      <c r="EV57" s="177"/>
      <c r="EW57" s="177"/>
      <c r="EX57" s="177"/>
      <c r="EY57" s="177"/>
      <c r="EZ57" s="177"/>
      <c r="FA57" s="177"/>
      <c r="FB57" s="177"/>
      <c r="FC57" s="177"/>
      <c r="FD57" s="177"/>
      <c r="FE57" s="177"/>
      <c r="FF57" s="177"/>
      <c r="FG57" s="177"/>
      <c r="FH57" s="177"/>
      <c r="FI57" s="177"/>
      <c r="FJ57" s="177"/>
      <c r="FK57" s="177"/>
      <c r="FL57" s="177"/>
      <c r="FM57" s="177"/>
      <c r="FN57" s="177"/>
      <c r="FO57" s="177"/>
      <c r="FP57" s="177"/>
      <c r="FQ57" s="177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8"/>
      <c r="GF57" s="178"/>
      <c r="GG57" s="178"/>
      <c r="GH57" s="178"/>
      <c r="GI57" s="178"/>
      <c r="GJ57" s="178"/>
      <c r="GK57" s="178"/>
      <c r="GL57" s="178"/>
      <c r="GM57" s="178"/>
      <c r="GN57" s="178"/>
    </row>
    <row r="58" spans="1:196" s="179" customFormat="1" ht="71.25" customHeight="1" x14ac:dyDescent="0.35">
      <c r="A58" s="390"/>
      <c r="B58" s="383"/>
      <c r="C58" s="394" t="s">
        <v>290</v>
      </c>
      <c r="D58" s="394" t="s">
        <v>58</v>
      </c>
      <c r="E58" s="391" t="s">
        <v>318</v>
      </c>
      <c r="F58" s="494">
        <v>287.60000000000002</v>
      </c>
      <c r="G58" s="495">
        <v>287.60000000000002</v>
      </c>
      <c r="H58" s="291">
        <v>278.2</v>
      </c>
      <c r="I58" s="325">
        <f t="shared" si="5"/>
        <v>5.5597045722474833E-4</v>
      </c>
      <c r="J58" s="262">
        <f t="shared" si="45"/>
        <v>-9.4000000000000341</v>
      </c>
      <c r="K58" s="263">
        <f t="shared" si="1"/>
        <v>0.96731571627260071</v>
      </c>
      <c r="L58" s="491"/>
      <c r="M58" s="487"/>
      <c r="N58" s="487"/>
      <c r="O58" s="443"/>
      <c r="P58" s="262">
        <f t="shared" si="77"/>
        <v>0</v>
      </c>
      <c r="Q58" s="263"/>
      <c r="R58" s="267">
        <f t="shared" si="17"/>
        <v>287.60000000000002</v>
      </c>
      <c r="S58" s="262">
        <f t="shared" si="18"/>
        <v>287.60000000000002</v>
      </c>
      <c r="T58" s="262">
        <f t="shared" si="19"/>
        <v>287.60000000000002</v>
      </c>
      <c r="U58" s="252">
        <f t="shared" si="20"/>
        <v>278.2</v>
      </c>
      <c r="V58" s="262">
        <f t="shared" si="14"/>
        <v>-9.4000000000000341</v>
      </c>
      <c r="W58" s="263">
        <f t="shared" si="15"/>
        <v>0.96731571627260071</v>
      </c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7"/>
      <c r="BR58" s="177"/>
      <c r="BS58" s="177"/>
      <c r="BT58" s="177"/>
      <c r="BU58" s="177"/>
      <c r="BV58" s="177"/>
      <c r="BW58" s="177"/>
      <c r="BX58" s="177"/>
      <c r="BY58" s="177"/>
      <c r="BZ58" s="177"/>
      <c r="CA58" s="177"/>
      <c r="CB58" s="177"/>
      <c r="CC58" s="177"/>
      <c r="CD58" s="177"/>
      <c r="CE58" s="177"/>
      <c r="CF58" s="177"/>
      <c r="CG58" s="177"/>
      <c r="CH58" s="177"/>
      <c r="CI58" s="177"/>
      <c r="CJ58" s="177"/>
      <c r="CK58" s="177"/>
      <c r="CL58" s="177"/>
      <c r="CM58" s="177"/>
      <c r="CN58" s="177"/>
      <c r="CO58" s="177"/>
      <c r="CP58" s="177"/>
      <c r="CQ58" s="177"/>
      <c r="CR58" s="177"/>
      <c r="CS58" s="177"/>
      <c r="CT58" s="177"/>
      <c r="CU58" s="177"/>
      <c r="CV58" s="177"/>
      <c r="CW58" s="177"/>
      <c r="CX58" s="177"/>
      <c r="CY58" s="177"/>
      <c r="CZ58" s="177"/>
      <c r="DA58" s="177"/>
      <c r="DB58" s="177"/>
      <c r="DC58" s="177"/>
      <c r="DD58" s="177"/>
      <c r="DE58" s="177"/>
      <c r="DF58" s="177"/>
      <c r="DG58" s="177"/>
      <c r="DH58" s="177"/>
      <c r="DI58" s="177"/>
      <c r="DJ58" s="177"/>
      <c r="DK58" s="177"/>
      <c r="DL58" s="177"/>
      <c r="DM58" s="177"/>
      <c r="DN58" s="177"/>
      <c r="DO58" s="177"/>
      <c r="DP58" s="177"/>
      <c r="DQ58" s="177"/>
      <c r="DR58" s="177"/>
      <c r="DS58" s="177"/>
      <c r="DT58" s="177"/>
      <c r="DU58" s="177"/>
      <c r="DV58" s="177"/>
      <c r="DW58" s="177"/>
      <c r="DX58" s="177"/>
      <c r="DY58" s="177"/>
      <c r="DZ58" s="177"/>
      <c r="EA58" s="177"/>
      <c r="EB58" s="177"/>
      <c r="EC58" s="177"/>
      <c r="ED58" s="177"/>
      <c r="EE58" s="177"/>
      <c r="EF58" s="177"/>
      <c r="EG58" s="177"/>
      <c r="EH58" s="177"/>
      <c r="EI58" s="177"/>
      <c r="EJ58" s="177"/>
      <c r="EK58" s="177"/>
      <c r="EL58" s="177"/>
      <c r="EM58" s="177"/>
      <c r="EN58" s="177"/>
      <c r="EO58" s="177"/>
      <c r="EP58" s="177"/>
      <c r="EQ58" s="177"/>
      <c r="ER58" s="177"/>
      <c r="ES58" s="177"/>
      <c r="ET58" s="177"/>
      <c r="EU58" s="177"/>
      <c r="EV58" s="177"/>
      <c r="EW58" s="177"/>
      <c r="EX58" s="177"/>
      <c r="EY58" s="177"/>
      <c r="EZ58" s="177"/>
      <c r="FA58" s="177"/>
      <c r="FB58" s="177"/>
      <c r="FC58" s="177"/>
      <c r="FD58" s="177"/>
      <c r="FE58" s="177"/>
      <c r="FF58" s="177"/>
      <c r="FG58" s="177"/>
      <c r="FH58" s="177"/>
      <c r="FI58" s="177"/>
      <c r="FJ58" s="177"/>
      <c r="FK58" s="177"/>
      <c r="FL58" s="177"/>
      <c r="FM58" s="177"/>
      <c r="FN58" s="177"/>
      <c r="FO58" s="177"/>
      <c r="FP58" s="177"/>
      <c r="FQ58" s="177"/>
      <c r="FR58" s="177"/>
      <c r="FS58" s="177"/>
      <c r="FT58" s="177"/>
      <c r="FU58" s="177"/>
      <c r="FV58" s="177"/>
      <c r="FW58" s="177"/>
      <c r="FX58" s="177"/>
      <c r="FY58" s="177"/>
      <c r="FZ58" s="177"/>
      <c r="GA58" s="177"/>
      <c r="GB58" s="177"/>
      <c r="GC58" s="177"/>
      <c r="GD58" s="177"/>
      <c r="GE58" s="178"/>
      <c r="GF58" s="178"/>
      <c r="GG58" s="178"/>
      <c r="GH58" s="178"/>
      <c r="GI58" s="178"/>
      <c r="GJ58" s="178"/>
      <c r="GK58" s="178"/>
      <c r="GL58" s="178"/>
      <c r="GM58" s="178"/>
      <c r="GN58" s="178"/>
    </row>
    <row r="59" spans="1:196" s="179" customFormat="1" ht="87" customHeight="1" x14ac:dyDescent="0.35">
      <c r="A59" s="390"/>
      <c r="B59" s="383"/>
      <c r="C59" s="394" t="s">
        <v>303</v>
      </c>
      <c r="D59" s="394" t="s">
        <v>58</v>
      </c>
      <c r="E59" s="391" t="s">
        <v>319</v>
      </c>
      <c r="F59" s="494">
        <v>500</v>
      </c>
      <c r="G59" s="495">
        <v>340</v>
      </c>
      <c r="H59" s="291">
        <v>170.5</v>
      </c>
      <c r="I59" s="328">
        <f t="shared" ref="I59" si="78">H59/$H$6</f>
        <v>3.407367467894306E-4</v>
      </c>
      <c r="J59" s="262">
        <f t="shared" ref="J59" si="79">H59-G59</f>
        <v>-169.5</v>
      </c>
      <c r="K59" s="263">
        <f t="shared" ref="K59" si="80">H59/G59</f>
        <v>0.50147058823529411</v>
      </c>
      <c r="L59" s="267">
        <v>55.2</v>
      </c>
      <c r="M59" s="262">
        <v>55.2</v>
      </c>
      <c r="N59" s="262">
        <v>55.2</v>
      </c>
      <c r="O59" s="443"/>
      <c r="P59" s="262">
        <f t="shared" ref="P59" si="81">O59-N59</f>
        <v>-55.2</v>
      </c>
      <c r="Q59" s="263">
        <f t="shared" si="40"/>
        <v>0</v>
      </c>
      <c r="R59" s="267">
        <f t="shared" ref="R59" si="82">SUM(F59,L59)</f>
        <v>555.20000000000005</v>
      </c>
      <c r="S59" s="262">
        <f t="shared" ref="S59" si="83">SUM(F59,M59)</f>
        <v>555.20000000000005</v>
      </c>
      <c r="T59" s="262">
        <f t="shared" ref="T59" si="84">SUM(G59,N59)</f>
        <v>395.2</v>
      </c>
      <c r="U59" s="252">
        <f t="shared" ref="U59" si="85">SUM(H59,O59)</f>
        <v>170.5</v>
      </c>
      <c r="V59" s="262">
        <f t="shared" ref="V59" si="86">U59-T59</f>
        <v>-224.7</v>
      </c>
      <c r="W59" s="263">
        <f t="shared" ref="W59" si="87">U59/T59</f>
        <v>0.43142712550607287</v>
      </c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7"/>
      <c r="BU59" s="177"/>
      <c r="BV59" s="177"/>
      <c r="BW59" s="177"/>
      <c r="BX59" s="177"/>
      <c r="BY59" s="177"/>
      <c r="BZ59" s="177"/>
      <c r="CA59" s="177"/>
      <c r="CB59" s="177"/>
      <c r="CC59" s="177"/>
      <c r="CD59" s="177"/>
      <c r="CE59" s="177"/>
      <c r="CF59" s="177"/>
      <c r="CG59" s="177"/>
      <c r="CH59" s="177"/>
      <c r="CI59" s="177"/>
      <c r="CJ59" s="177"/>
      <c r="CK59" s="177"/>
      <c r="CL59" s="177"/>
      <c r="CM59" s="177"/>
      <c r="CN59" s="177"/>
      <c r="CO59" s="177"/>
      <c r="CP59" s="177"/>
      <c r="CQ59" s="177"/>
      <c r="CR59" s="177"/>
      <c r="CS59" s="177"/>
      <c r="CT59" s="177"/>
      <c r="CU59" s="177"/>
      <c r="CV59" s="177"/>
      <c r="CW59" s="177"/>
      <c r="CX59" s="177"/>
      <c r="CY59" s="177"/>
      <c r="CZ59" s="177"/>
      <c r="DA59" s="177"/>
      <c r="DB59" s="177"/>
      <c r="DC59" s="177"/>
      <c r="DD59" s="177"/>
      <c r="DE59" s="177"/>
      <c r="DF59" s="177"/>
      <c r="DG59" s="177"/>
      <c r="DH59" s="177"/>
      <c r="DI59" s="177"/>
      <c r="DJ59" s="177"/>
      <c r="DK59" s="177"/>
      <c r="DL59" s="177"/>
      <c r="DM59" s="177"/>
      <c r="DN59" s="177"/>
      <c r="DO59" s="177"/>
      <c r="DP59" s="177"/>
      <c r="DQ59" s="177"/>
      <c r="DR59" s="177"/>
      <c r="DS59" s="177"/>
      <c r="DT59" s="177"/>
      <c r="DU59" s="177"/>
      <c r="DV59" s="177"/>
      <c r="DW59" s="177"/>
      <c r="DX59" s="177"/>
      <c r="DY59" s="177"/>
      <c r="DZ59" s="177"/>
      <c r="EA59" s="177"/>
      <c r="EB59" s="177"/>
      <c r="EC59" s="177"/>
      <c r="ED59" s="177"/>
      <c r="EE59" s="177"/>
      <c r="EF59" s="177"/>
      <c r="EG59" s="177"/>
      <c r="EH59" s="177"/>
      <c r="EI59" s="177"/>
      <c r="EJ59" s="177"/>
      <c r="EK59" s="177"/>
      <c r="EL59" s="177"/>
      <c r="EM59" s="177"/>
      <c r="EN59" s="177"/>
      <c r="EO59" s="177"/>
      <c r="EP59" s="177"/>
      <c r="EQ59" s="177"/>
      <c r="ER59" s="177"/>
      <c r="ES59" s="177"/>
      <c r="ET59" s="177"/>
      <c r="EU59" s="177"/>
      <c r="EV59" s="177"/>
      <c r="EW59" s="177"/>
      <c r="EX59" s="177"/>
      <c r="EY59" s="177"/>
      <c r="EZ59" s="177"/>
      <c r="FA59" s="177"/>
      <c r="FB59" s="177"/>
      <c r="FC59" s="177"/>
      <c r="FD59" s="177"/>
      <c r="FE59" s="177"/>
      <c r="FF59" s="177"/>
      <c r="FG59" s="177"/>
      <c r="FH59" s="177"/>
      <c r="FI59" s="177"/>
      <c r="FJ59" s="177"/>
      <c r="FK59" s="177"/>
      <c r="FL59" s="177"/>
      <c r="FM59" s="177"/>
      <c r="FN59" s="177"/>
      <c r="FO59" s="177"/>
      <c r="FP59" s="177"/>
      <c r="FQ59" s="177"/>
      <c r="FR59" s="177"/>
      <c r="FS59" s="177"/>
      <c r="FT59" s="177"/>
      <c r="FU59" s="177"/>
      <c r="FV59" s="177"/>
      <c r="FW59" s="177"/>
      <c r="FX59" s="177"/>
      <c r="FY59" s="177"/>
      <c r="FZ59" s="177"/>
      <c r="GA59" s="177"/>
      <c r="GB59" s="177"/>
      <c r="GC59" s="177"/>
      <c r="GD59" s="177"/>
      <c r="GE59" s="178"/>
      <c r="GF59" s="178"/>
      <c r="GG59" s="178"/>
      <c r="GH59" s="178"/>
      <c r="GI59" s="178"/>
      <c r="GJ59" s="178"/>
      <c r="GK59" s="178"/>
      <c r="GL59" s="178"/>
      <c r="GM59" s="178"/>
      <c r="GN59" s="178"/>
    </row>
    <row r="60" spans="1:196" s="4" customFormat="1" ht="27" customHeight="1" x14ac:dyDescent="0.3">
      <c r="A60" s="197">
        <v>3</v>
      </c>
      <c r="B60" s="395" t="s">
        <v>41</v>
      </c>
      <c r="C60" s="395" t="s">
        <v>110</v>
      </c>
      <c r="D60" s="395"/>
      <c r="E60" s="371" t="s">
        <v>42</v>
      </c>
      <c r="F60" s="310">
        <f>F61+F63+F64+F65+F68+F71</f>
        <v>29385.1</v>
      </c>
      <c r="G60" s="199">
        <f>G61+G63+G64+G65+G68+G71</f>
        <v>26197.7</v>
      </c>
      <c r="H60" s="244">
        <f>H61+H63+H64+H65+H68+H71</f>
        <v>22326.899999999994</v>
      </c>
      <c r="I60" s="200">
        <f t="shared" si="5"/>
        <v>4.4619327107876458E-2</v>
      </c>
      <c r="J60" s="199">
        <f t="shared" si="45"/>
        <v>-3870.8000000000065</v>
      </c>
      <c r="K60" s="281">
        <f t="shared" si="1"/>
        <v>0.85224657126388936</v>
      </c>
      <c r="L60" s="233">
        <f>L61+L63+L64+L65+L68+L71</f>
        <v>158</v>
      </c>
      <c r="M60" s="199">
        <f>M61+M63+M64+M65+M68+M71</f>
        <v>158</v>
      </c>
      <c r="N60" s="199">
        <f>N61+N63+N64+N65+N68+N71</f>
        <v>158</v>
      </c>
      <c r="O60" s="244">
        <f>O61+O63+O64+O65+O68+O71</f>
        <v>149.19999999999999</v>
      </c>
      <c r="P60" s="199">
        <f t="shared" si="9"/>
        <v>-8.8000000000000114</v>
      </c>
      <c r="Q60" s="283">
        <f t="shared" si="40"/>
        <v>0.94430379746835436</v>
      </c>
      <c r="R60" s="233">
        <f>R61+R63+R64+R65+R68+R71</f>
        <v>29543.1</v>
      </c>
      <c r="S60" s="199">
        <f t="shared" ref="S60:U60" si="88">S61+S63+S64+S65+S68+S71</f>
        <v>29543.1</v>
      </c>
      <c r="T60" s="199">
        <f t="shared" si="88"/>
        <v>26355.7</v>
      </c>
      <c r="U60" s="244">
        <f t="shared" si="88"/>
        <v>22476.099999999995</v>
      </c>
      <c r="V60" s="199">
        <f t="shared" si="14"/>
        <v>-3879.6000000000058</v>
      </c>
      <c r="W60" s="201">
        <f t="shared" si="15"/>
        <v>0.85279844587698272</v>
      </c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4"/>
      <c r="GF60" s="54"/>
      <c r="GG60" s="54"/>
      <c r="GH60" s="54"/>
      <c r="GI60" s="54"/>
      <c r="GJ60" s="54"/>
      <c r="GK60" s="54"/>
      <c r="GL60" s="54"/>
      <c r="GM60" s="54"/>
      <c r="GN60" s="54"/>
    </row>
    <row r="61" spans="1:196" ht="37.200000000000003" customHeight="1" x14ac:dyDescent="0.3">
      <c r="A61" s="202"/>
      <c r="B61" s="360" t="s">
        <v>43</v>
      </c>
      <c r="C61" s="204" t="s">
        <v>262</v>
      </c>
      <c r="D61" s="204" t="s">
        <v>269</v>
      </c>
      <c r="E61" s="367" t="s">
        <v>263</v>
      </c>
      <c r="F61" s="308">
        <v>21708.5</v>
      </c>
      <c r="G61" s="207">
        <v>19954.099999999999</v>
      </c>
      <c r="H61" s="249">
        <v>17569.599999999999</v>
      </c>
      <c r="I61" s="209">
        <f t="shared" si="5"/>
        <v>3.5112072412853843E-2</v>
      </c>
      <c r="J61" s="207">
        <f t="shared" si="45"/>
        <v>-2384.5</v>
      </c>
      <c r="K61" s="283">
        <f t="shared" si="1"/>
        <v>0.88050074921945864</v>
      </c>
      <c r="L61" s="234">
        <v>158</v>
      </c>
      <c r="M61" s="207">
        <v>158</v>
      </c>
      <c r="N61" s="207">
        <v>158</v>
      </c>
      <c r="O61" s="249">
        <v>149.19999999999999</v>
      </c>
      <c r="P61" s="207">
        <f t="shared" si="9"/>
        <v>-8.8000000000000114</v>
      </c>
      <c r="Q61" s="283">
        <f t="shared" si="40"/>
        <v>0.94430379746835436</v>
      </c>
      <c r="R61" s="234">
        <f t="shared" si="17"/>
        <v>21866.5</v>
      </c>
      <c r="S61" s="248">
        <f t="shared" si="18"/>
        <v>21866.5</v>
      </c>
      <c r="T61" s="207">
        <f t="shared" si="19"/>
        <v>20112.099999999999</v>
      </c>
      <c r="U61" s="249">
        <f t="shared" si="20"/>
        <v>17718.8</v>
      </c>
      <c r="V61" s="207">
        <f t="shared" si="14"/>
        <v>-2393.2999999999993</v>
      </c>
      <c r="W61" s="208">
        <f t="shared" si="15"/>
        <v>0.88100198388035067</v>
      </c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</row>
    <row r="62" spans="1:196" s="101" customFormat="1" ht="68.400000000000006" hidden="1" customHeight="1" x14ac:dyDescent="0.35">
      <c r="A62" s="363"/>
      <c r="B62" s="364"/>
      <c r="C62" s="211"/>
      <c r="D62" s="365"/>
      <c r="E62" s="396" t="s">
        <v>257</v>
      </c>
      <c r="F62" s="321"/>
      <c r="G62" s="251"/>
      <c r="H62" s="252"/>
      <c r="I62" s="307">
        <f t="shared" si="5"/>
        <v>0</v>
      </c>
      <c r="J62" s="251">
        <f t="shared" si="45"/>
        <v>0</v>
      </c>
      <c r="K62" s="253" t="e">
        <f t="shared" si="1"/>
        <v>#DIV/0!</v>
      </c>
      <c r="L62" s="250"/>
      <c r="M62" s="251"/>
      <c r="N62" s="251"/>
      <c r="O62" s="252"/>
      <c r="P62" s="271">
        <f t="shared" si="9"/>
        <v>0</v>
      </c>
      <c r="Q62" s="268" t="e">
        <f t="shared" si="40"/>
        <v>#DIV/0!</v>
      </c>
      <c r="R62" s="250">
        <f t="shared" si="17"/>
        <v>0</v>
      </c>
      <c r="S62" s="251">
        <f t="shared" si="18"/>
        <v>0</v>
      </c>
      <c r="T62" s="251">
        <f t="shared" si="19"/>
        <v>0</v>
      </c>
      <c r="U62" s="252">
        <f t="shared" si="20"/>
        <v>0</v>
      </c>
      <c r="V62" s="251">
        <f t="shared" si="14"/>
        <v>0</v>
      </c>
      <c r="W62" s="253" t="e">
        <f t="shared" si="15"/>
        <v>#DIV/0!</v>
      </c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</row>
    <row r="63" spans="1:196" s="18" customFormat="1" ht="49.95" customHeight="1" x14ac:dyDescent="0.3">
      <c r="A63" s="374"/>
      <c r="B63" s="397" t="s">
        <v>45</v>
      </c>
      <c r="C63" s="203" t="s">
        <v>177</v>
      </c>
      <c r="D63" s="203" t="s">
        <v>178</v>
      </c>
      <c r="E63" s="398" t="s">
        <v>176</v>
      </c>
      <c r="F63" s="329">
        <v>370.3</v>
      </c>
      <c r="G63" s="248">
        <v>292.39999999999998</v>
      </c>
      <c r="H63" s="249">
        <v>161.6</v>
      </c>
      <c r="I63" s="206">
        <f t="shared" si="5"/>
        <v>3.2295048845262163E-4</v>
      </c>
      <c r="J63" s="207">
        <f t="shared" si="45"/>
        <v>-130.79999999999998</v>
      </c>
      <c r="K63" s="283">
        <f t="shared" si="1"/>
        <v>0.55266757865937077</v>
      </c>
      <c r="L63" s="254"/>
      <c r="M63" s="248"/>
      <c r="N63" s="248"/>
      <c r="O63" s="249"/>
      <c r="P63" s="207">
        <f t="shared" si="9"/>
        <v>0</v>
      </c>
      <c r="Q63" s="208"/>
      <c r="R63" s="254">
        <f t="shared" si="17"/>
        <v>370.3</v>
      </c>
      <c r="S63" s="248">
        <f t="shared" si="18"/>
        <v>370.3</v>
      </c>
      <c r="T63" s="248">
        <f t="shared" si="19"/>
        <v>292.39999999999998</v>
      </c>
      <c r="U63" s="249">
        <f t="shared" si="20"/>
        <v>161.6</v>
      </c>
      <c r="V63" s="207">
        <f t="shared" si="14"/>
        <v>-130.79999999999998</v>
      </c>
      <c r="W63" s="208">
        <f t="shared" si="15"/>
        <v>0.55266757865937077</v>
      </c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46"/>
      <c r="GF63" s="46"/>
      <c r="GG63" s="46"/>
      <c r="GH63" s="46"/>
      <c r="GI63" s="46"/>
      <c r="GJ63" s="46"/>
      <c r="GK63" s="46"/>
      <c r="GL63" s="46"/>
      <c r="GM63" s="46"/>
      <c r="GN63" s="46"/>
    </row>
    <row r="64" spans="1:196" s="18" customFormat="1" ht="33.75" customHeight="1" x14ac:dyDescent="0.3">
      <c r="A64" s="374"/>
      <c r="B64" s="397" t="s">
        <v>45</v>
      </c>
      <c r="C64" s="203" t="s">
        <v>131</v>
      </c>
      <c r="D64" s="397" t="s">
        <v>62</v>
      </c>
      <c r="E64" s="398" t="s">
        <v>49</v>
      </c>
      <c r="F64" s="329">
        <v>80</v>
      </c>
      <c r="G64" s="248">
        <v>80</v>
      </c>
      <c r="H64" s="249"/>
      <c r="I64" s="206">
        <f t="shared" si="5"/>
        <v>0</v>
      </c>
      <c r="J64" s="207">
        <f t="shared" si="45"/>
        <v>-80</v>
      </c>
      <c r="K64" s="283"/>
      <c r="L64" s="254"/>
      <c r="M64" s="248"/>
      <c r="N64" s="248"/>
      <c r="O64" s="249"/>
      <c r="P64" s="207">
        <f t="shared" si="9"/>
        <v>0</v>
      </c>
      <c r="Q64" s="208"/>
      <c r="R64" s="254">
        <f t="shared" si="17"/>
        <v>80</v>
      </c>
      <c r="S64" s="248">
        <f t="shared" si="18"/>
        <v>80</v>
      </c>
      <c r="T64" s="248">
        <f t="shared" si="19"/>
        <v>80</v>
      </c>
      <c r="U64" s="249">
        <f t="shared" si="20"/>
        <v>0</v>
      </c>
      <c r="V64" s="207">
        <f t="shared" si="14"/>
        <v>-80</v>
      </c>
      <c r="W64" s="208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46"/>
      <c r="GF64" s="46"/>
      <c r="GG64" s="46"/>
      <c r="GH64" s="46"/>
      <c r="GI64" s="46"/>
      <c r="GJ64" s="46"/>
      <c r="GK64" s="46"/>
      <c r="GL64" s="46"/>
      <c r="GM64" s="46"/>
      <c r="GN64" s="46"/>
    </row>
    <row r="65" spans="1:196" s="18" customFormat="1" ht="33" customHeight="1" x14ac:dyDescent="0.3">
      <c r="A65" s="374"/>
      <c r="B65" s="397" t="s">
        <v>46</v>
      </c>
      <c r="C65" s="203" t="s">
        <v>132</v>
      </c>
      <c r="D65" s="397" t="s">
        <v>62</v>
      </c>
      <c r="E65" s="398" t="s">
        <v>133</v>
      </c>
      <c r="F65" s="329">
        <v>1557.5</v>
      </c>
      <c r="G65" s="248">
        <v>1557.5</v>
      </c>
      <c r="H65" s="249">
        <v>1311.6</v>
      </c>
      <c r="I65" s="209">
        <f t="shared" si="5"/>
        <v>2.6211748802874909E-3</v>
      </c>
      <c r="J65" s="207">
        <f t="shared" si="45"/>
        <v>-245.90000000000009</v>
      </c>
      <c r="K65" s="283">
        <f t="shared" si="1"/>
        <v>0.84211878009630814</v>
      </c>
      <c r="L65" s="254"/>
      <c r="M65" s="248"/>
      <c r="N65" s="248"/>
      <c r="O65" s="249"/>
      <c r="P65" s="207">
        <f t="shared" si="9"/>
        <v>0</v>
      </c>
      <c r="Q65" s="208"/>
      <c r="R65" s="254">
        <f t="shared" si="17"/>
        <v>1557.5</v>
      </c>
      <c r="S65" s="248">
        <f t="shared" si="18"/>
        <v>1557.5</v>
      </c>
      <c r="T65" s="248">
        <f t="shared" si="19"/>
        <v>1557.5</v>
      </c>
      <c r="U65" s="249">
        <f t="shared" si="20"/>
        <v>1311.6</v>
      </c>
      <c r="V65" s="207">
        <f t="shared" si="14"/>
        <v>-245.90000000000009</v>
      </c>
      <c r="W65" s="208">
        <f t="shared" si="15"/>
        <v>0.84211878009630814</v>
      </c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46"/>
      <c r="GF65" s="46"/>
      <c r="GG65" s="46"/>
      <c r="GH65" s="46"/>
      <c r="GI65" s="46"/>
      <c r="GJ65" s="46"/>
      <c r="GK65" s="46"/>
      <c r="GL65" s="46"/>
      <c r="GM65" s="46"/>
      <c r="GN65" s="46"/>
    </row>
    <row r="66" spans="1:196" s="179" customFormat="1" ht="79.8" customHeight="1" x14ac:dyDescent="0.35">
      <c r="A66" s="390"/>
      <c r="B66" s="399"/>
      <c r="C66" s="399"/>
      <c r="D66" s="399"/>
      <c r="E66" s="385" t="s">
        <v>306</v>
      </c>
      <c r="F66" s="324">
        <v>1257.5</v>
      </c>
      <c r="G66" s="262">
        <v>1257.5</v>
      </c>
      <c r="H66" s="252">
        <v>1011.6</v>
      </c>
      <c r="I66" s="325">
        <f t="shared" si="5"/>
        <v>2.0216380824175251E-3</v>
      </c>
      <c r="J66" s="262">
        <f t="shared" si="45"/>
        <v>-245.89999999999998</v>
      </c>
      <c r="K66" s="263">
        <f t="shared" si="1"/>
        <v>0.80445328031809149</v>
      </c>
      <c r="L66" s="267"/>
      <c r="M66" s="262"/>
      <c r="N66" s="262"/>
      <c r="O66" s="252"/>
      <c r="P66" s="243">
        <f t="shared" si="9"/>
        <v>0</v>
      </c>
      <c r="Q66" s="266"/>
      <c r="R66" s="267">
        <f t="shared" si="17"/>
        <v>1257.5</v>
      </c>
      <c r="S66" s="262">
        <f t="shared" si="18"/>
        <v>1257.5</v>
      </c>
      <c r="T66" s="262">
        <f t="shared" si="19"/>
        <v>1257.5</v>
      </c>
      <c r="U66" s="252">
        <f t="shared" si="20"/>
        <v>1011.6</v>
      </c>
      <c r="V66" s="265">
        <f t="shared" si="14"/>
        <v>-245.89999999999998</v>
      </c>
      <c r="W66" s="263">
        <f t="shared" si="15"/>
        <v>0.80445328031809149</v>
      </c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77"/>
      <c r="CJ66" s="177"/>
      <c r="CK66" s="177"/>
      <c r="CL66" s="177"/>
      <c r="CM66" s="177"/>
      <c r="CN66" s="177"/>
      <c r="CO66" s="177"/>
      <c r="CP66" s="177"/>
      <c r="CQ66" s="177"/>
      <c r="CR66" s="177"/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7"/>
      <c r="DT66" s="177"/>
      <c r="DU66" s="177"/>
      <c r="DV66" s="177"/>
      <c r="DW66" s="177"/>
      <c r="DX66" s="177"/>
      <c r="DY66" s="177"/>
      <c r="DZ66" s="177"/>
      <c r="EA66" s="177"/>
      <c r="EB66" s="177"/>
      <c r="EC66" s="177"/>
      <c r="ED66" s="177"/>
      <c r="EE66" s="177"/>
      <c r="EF66" s="177"/>
      <c r="EG66" s="177"/>
      <c r="EH66" s="177"/>
      <c r="EI66" s="177"/>
      <c r="EJ66" s="177"/>
      <c r="EK66" s="177"/>
      <c r="EL66" s="177"/>
      <c r="EM66" s="177"/>
      <c r="EN66" s="177"/>
      <c r="EO66" s="177"/>
      <c r="EP66" s="177"/>
      <c r="EQ66" s="177"/>
      <c r="ER66" s="177"/>
      <c r="ES66" s="177"/>
      <c r="ET66" s="177"/>
      <c r="EU66" s="177"/>
      <c r="EV66" s="177"/>
      <c r="EW66" s="177"/>
      <c r="EX66" s="177"/>
      <c r="EY66" s="177"/>
      <c r="EZ66" s="177"/>
      <c r="FA66" s="177"/>
      <c r="FB66" s="177"/>
      <c r="FC66" s="177"/>
      <c r="FD66" s="177"/>
      <c r="FE66" s="177"/>
      <c r="FF66" s="177"/>
      <c r="FG66" s="177"/>
      <c r="FH66" s="177"/>
      <c r="FI66" s="177"/>
      <c r="FJ66" s="177"/>
      <c r="FK66" s="177"/>
      <c r="FL66" s="177"/>
      <c r="FM66" s="177"/>
      <c r="FN66" s="177"/>
      <c r="FO66" s="177"/>
      <c r="FP66" s="177"/>
      <c r="FQ66" s="177"/>
      <c r="FR66" s="177"/>
      <c r="FS66" s="177"/>
      <c r="FT66" s="177"/>
      <c r="FU66" s="177"/>
      <c r="FV66" s="177"/>
      <c r="FW66" s="177"/>
      <c r="FX66" s="177"/>
      <c r="FY66" s="177"/>
      <c r="FZ66" s="177"/>
      <c r="GA66" s="177"/>
      <c r="GB66" s="177"/>
      <c r="GC66" s="177"/>
      <c r="GD66" s="177"/>
      <c r="GE66" s="178"/>
      <c r="GF66" s="178"/>
      <c r="GG66" s="178"/>
      <c r="GH66" s="178"/>
      <c r="GI66" s="178"/>
      <c r="GJ66" s="178"/>
      <c r="GK66" s="178"/>
      <c r="GL66" s="178"/>
      <c r="GM66" s="178"/>
      <c r="GN66" s="178"/>
    </row>
    <row r="67" spans="1:196" s="28" customFormat="1" ht="115.5" hidden="1" customHeight="1" x14ac:dyDescent="0.35">
      <c r="A67" s="363"/>
      <c r="B67" s="364"/>
      <c r="C67" s="210"/>
      <c r="D67" s="364"/>
      <c r="E67" s="366" t="s">
        <v>245</v>
      </c>
      <c r="F67" s="321"/>
      <c r="G67" s="251"/>
      <c r="H67" s="252"/>
      <c r="I67" s="307">
        <f t="shared" si="5"/>
        <v>0</v>
      </c>
      <c r="J67" s="251">
        <f t="shared" si="45"/>
        <v>0</v>
      </c>
      <c r="K67" s="253" t="e">
        <f t="shared" si="1"/>
        <v>#DIV/0!</v>
      </c>
      <c r="L67" s="250"/>
      <c r="M67" s="251"/>
      <c r="N67" s="251"/>
      <c r="O67" s="252"/>
      <c r="P67" s="271">
        <f t="shared" si="9"/>
        <v>0</v>
      </c>
      <c r="Q67" s="208" t="e">
        <f t="shared" si="40"/>
        <v>#DIV/0!</v>
      </c>
      <c r="R67" s="250">
        <f t="shared" si="17"/>
        <v>0</v>
      </c>
      <c r="S67" s="251">
        <f t="shared" si="18"/>
        <v>0</v>
      </c>
      <c r="T67" s="251">
        <f t="shared" si="19"/>
        <v>0</v>
      </c>
      <c r="U67" s="252">
        <f t="shared" si="20"/>
        <v>0</v>
      </c>
      <c r="V67" s="251">
        <f t="shared" si="14"/>
        <v>0</v>
      </c>
      <c r="W67" s="253" t="e">
        <f t="shared" si="15"/>
        <v>#DIV/0!</v>
      </c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3"/>
      <c r="GF67" s="43"/>
      <c r="GG67" s="43"/>
      <c r="GH67" s="43"/>
      <c r="GI67" s="43"/>
      <c r="GJ67" s="43"/>
      <c r="GK67" s="43"/>
      <c r="GL67" s="43"/>
      <c r="GM67" s="43"/>
      <c r="GN67" s="43"/>
    </row>
    <row r="68" spans="1:196" s="18" customFormat="1" ht="34.5" customHeight="1" x14ac:dyDescent="0.3">
      <c r="A68" s="374"/>
      <c r="B68" s="397" t="s">
        <v>47</v>
      </c>
      <c r="C68" s="203" t="s">
        <v>134</v>
      </c>
      <c r="D68" s="397" t="s">
        <v>62</v>
      </c>
      <c r="E68" s="398" t="s">
        <v>48</v>
      </c>
      <c r="F68" s="329">
        <v>2037.3</v>
      </c>
      <c r="G68" s="248">
        <v>1681.4</v>
      </c>
      <c r="H68" s="249">
        <v>1260.5999999999999</v>
      </c>
      <c r="I68" s="209">
        <f t="shared" si="5"/>
        <v>2.5192536246495963E-3</v>
      </c>
      <c r="J68" s="207">
        <f t="shared" si="45"/>
        <v>-420.80000000000018</v>
      </c>
      <c r="K68" s="283">
        <f t="shared" si="1"/>
        <v>0.74973236588557146</v>
      </c>
      <c r="L68" s="254"/>
      <c r="M68" s="248"/>
      <c r="N68" s="248"/>
      <c r="O68" s="249"/>
      <c r="P68" s="199">
        <f t="shared" si="9"/>
        <v>0</v>
      </c>
      <c r="Q68" s="208"/>
      <c r="R68" s="254">
        <f t="shared" si="17"/>
        <v>2037.3</v>
      </c>
      <c r="S68" s="248">
        <f t="shared" si="18"/>
        <v>2037.3</v>
      </c>
      <c r="T68" s="248">
        <f t="shared" si="19"/>
        <v>1681.4</v>
      </c>
      <c r="U68" s="249">
        <f t="shared" si="20"/>
        <v>1260.5999999999999</v>
      </c>
      <c r="V68" s="207">
        <f t="shared" si="14"/>
        <v>-420.80000000000018</v>
      </c>
      <c r="W68" s="208">
        <f t="shared" si="15"/>
        <v>0.74973236588557146</v>
      </c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46"/>
      <c r="GF68" s="46"/>
      <c r="GG68" s="46"/>
      <c r="GH68" s="46"/>
      <c r="GI68" s="46"/>
      <c r="GJ68" s="46"/>
      <c r="GK68" s="46"/>
      <c r="GL68" s="46"/>
      <c r="GM68" s="46"/>
      <c r="GN68" s="46"/>
    </row>
    <row r="69" spans="1:196" s="18" customFormat="1" ht="30.75" hidden="1" customHeight="1" x14ac:dyDescent="0.3">
      <c r="A69" s="374"/>
      <c r="B69" s="397"/>
      <c r="C69" s="400" t="s">
        <v>151</v>
      </c>
      <c r="D69" s="397" t="s">
        <v>62</v>
      </c>
      <c r="E69" s="398" t="s">
        <v>150</v>
      </c>
      <c r="F69" s="329"/>
      <c r="G69" s="248"/>
      <c r="H69" s="249"/>
      <c r="I69" s="206">
        <f t="shared" si="5"/>
        <v>0</v>
      </c>
      <c r="J69" s="207">
        <f t="shared" si="45"/>
        <v>0</v>
      </c>
      <c r="K69" s="283" t="e">
        <f t="shared" si="1"/>
        <v>#DIV/0!</v>
      </c>
      <c r="L69" s="254"/>
      <c r="M69" s="248"/>
      <c r="N69" s="248"/>
      <c r="O69" s="249"/>
      <c r="P69" s="199">
        <f t="shared" si="9"/>
        <v>0</v>
      </c>
      <c r="Q69" s="208" t="e">
        <f t="shared" si="40"/>
        <v>#DIV/0!</v>
      </c>
      <c r="R69" s="254">
        <f t="shared" si="17"/>
        <v>0</v>
      </c>
      <c r="S69" s="248">
        <f t="shared" si="18"/>
        <v>0</v>
      </c>
      <c r="T69" s="248">
        <f t="shared" si="19"/>
        <v>0</v>
      </c>
      <c r="U69" s="249">
        <f t="shared" si="20"/>
        <v>0</v>
      </c>
      <c r="V69" s="207">
        <f t="shared" si="14"/>
        <v>0</v>
      </c>
      <c r="W69" s="208" t="e">
        <f t="shared" si="15"/>
        <v>#DIV/0!</v>
      </c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46"/>
      <c r="GF69" s="46"/>
      <c r="GG69" s="46"/>
      <c r="GH69" s="46"/>
      <c r="GI69" s="46"/>
      <c r="GJ69" s="46"/>
      <c r="GK69" s="46"/>
      <c r="GL69" s="46"/>
      <c r="GM69" s="46"/>
      <c r="GN69" s="46"/>
    </row>
    <row r="70" spans="1:196" s="28" customFormat="1" ht="82.2" hidden="1" customHeight="1" x14ac:dyDescent="0.35">
      <c r="A70" s="401"/>
      <c r="B70" s="402"/>
      <c r="C70" s="403"/>
      <c r="D70" s="402"/>
      <c r="E70" s="404" t="s">
        <v>218</v>
      </c>
      <c r="F70" s="330"/>
      <c r="G70" s="270"/>
      <c r="H70" s="252"/>
      <c r="I70" s="331">
        <f t="shared" si="5"/>
        <v>0</v>
      </c>
      <c r="J70" s="270">
        <f t="shared" si="45"/>
        <v>0</v>
      </c>
      <c r="K70" s="283" t="e">
        <f t="shared" si="1"/>
        <v>#DIV/0!</v>
      </c>
      <c r="L70" s="269"/>
      <c r="M70" s="270"/>
      <c r="N70" s="270"/>
      <c r="O70" s="252"/>
      <c r="P70" s="272">
        <f t="shared" si="9"/>
        <v>0</v>
      </c>
      <c r="Q70" s="208" t="e">
        <f t="shared" si="40"/>
        <v>#DIV/0!</v>
      </c>
      <c r="R70" s="269">
        <f t="shared" si="17"/>
        <v>0</v>
      </c>
      <c r="S70" s="270">
        <f t="shared" si="18"/>
        <v>0</v>
      </c>
      <c r="T70" s="270">
        <f t="shared" si="19"/>
        <v>0</v>
      </c>
      <c r="U70" s="252">
        <f t="shared" si="20"/>
        <v>0</v>
      </c>
      <c r="V70" s="270">
        <f t="shared" si="14"/>
        <v>0</v>
      </c>
      <c r="W70" s="208" t="e">
        <f t="shared" si="15"/>
        <v>#DIV/0!</v>
      </c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3"/>
      <c r="GF70" s="43"/>
      <c r="GG70" s="43"/>
      <c r="GH70" s="43"/>
      <c r="GI70" s="43"/>
      <c r="GJ70" s="43"/>
      <c r="GK70" s="43"/>
      <c r="GL70" s="43"/>
      <c r="GM70" s="43"/>
      <c r="GN70" s="43"/>
    </row>
    <row r="71" spans="1:196" ht="39" customHeight="1" x14ac:dyDescent="0.3">
      <c r="A71" s="202"/>
      <c r="B71" s="360" t="s">
        <v>44</v>
      </c>
      <c r="C71" s="204" t="s">
        <v>135</v>
      </c>
      <c r="D71" s="204" t="s">
        <v>62</v>
      </c>
      <c r="E71" s="370" t="s">
        <v>136</v>
      </c>
      <c r="F71" s="308">
        <v>3631.5</v>
      </c>
      <c r="G71" s="207">
        <v>2632.3</v>
      </c>
      <c r="H71" s="249">
        <v>2023.5</v>
      </c>
      <c r="I71" s="209">
        <f t="shared" si="5"/>
        <v>4.0438757016329199E-3</v>
      </c>
      <c r="J71" s="207">
        <f t="shared" si="45"/>
        <v>-608.80000000000018</v>
      </c>
      <c r="K71" s="283">
        <f t="shared" si="1"/>
        <v>0.76871937089237541</v>
      </c>
      <c r="L71" s="234"/>
      <c r="M71" s="207"/>
      <c r="N71" s="207"/>
      <c r="O71" s="249"/>
      <c r="P71" s="199">
        <f t="shared" si="9"/>
        <v>0</v>
      </c>
      <c r="Q71" s="208"/>
      <c r="R71" s="234">
        <f t="shared" si="17"/>
        <v>3631.5</v>
      </c>
      <c r="S71" s="248">
        <f t="shared" si="18"/>
        <v>3631.5</v>
      </c>
      <c r="T71" s="207">
        <f t="shared" si="19"/>
        <v>2632.3</v>
      </c>
      <c r="U71" s="249">
        <f t="shared" si="20"/>
        <v>2023.5</v>
      </c>
      <c r="V71" s="207">
        <f t="shared" si="14"/>
        <v>-608.80000000000018</v>
      </c>
      <c r="W71" s="208">
        <f t="shared" si="15"/>
        <v>0.76871937089237541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</row>
    <row r="72" spans="1:196" s="14" customFormat="1" ht="27" customHeight="1" x14ac:dyDescent="0.3">
      <c r="A72" s="197">
        <v>4</v>
      </c>
      <c r="B72" s="198" t="s">
        <v>14</v>
      </c>
      <c r="C72" s="198" t="s">
        <v>111</v>
      </c>
      <c r="D72" s="198"/>
      <c r="E72" s="405" t="s">
        <v>137</v>
      </c>
      <c r="F72" s="300">
        <f>SUM(F73:F76)</f>
        <v>13038.899999999998</v>
      </c>
      <c r="G72" s="199">
        <f t="shared" ref="G72:H72" si="89">SUM(G73:G76)</f>
        <v>9994.2000000000007</v>
      </c>
      <c r="H72" s="244">
        <f t="shared" si="89"/>
        <v>9500</v>
      </c>
      <c r="I72" s="200">
        <f t="shared" si="5"/>
        <v>1.8985331932548921E-2</v>
      </c>
      <c r="J72" s="199">
        <f t="shared" si="45"/>
        <v>-494.20000000000073</v>
      </c>
      <c r="K72" s="281">
        <f t="shared" si="1"/>
        <v>0.95055131976546392</v>
      </c>
      <c r="L72" s="246">
        <f>SUM(L73:L76)</f>
        <v>826.39999999999986</v>
      </c>
      <c r="M72" s="247">
        <f t="shared" ref="M72" si="90">SUM(M73:M76)</f>
        <v>881.5</v>
      </c>
      <c r="N72" s="247">
        <f t="shared" ref="N72:O72" si="91">SUM(N73:N76)</f>
        <v>621.80000000000007</v>
      </c>
      <c r="O72" s="244">
        <f t="shared" si="91"/>
        <v>428.8</v>
      </c>
      <c r="P72" s="199">
        <f t="shared" si="9"/>
        <v>-193.00000000000006</v>
      </c>
      <c r="Q72" s="201">
        <f t="shared" si="40"/>
        <v>0.68961080733354774</v>
      </c>
      <c r="R72" s="246">
        <f>SUM(R73:R76)</f>
        <v>13865.300000000001</v>
      </c>
      <c r="S72" s="199">
        <f t="shared" ref="S72:U72" si="92">SUM(S73:S76)</f>
        <v>13920.4</v>
      </c>
      <c r="T72" s="247">
        <f t="shared" si="92"/>
        <v>10616</v>
      </c>
      <c r="U72" s="244">
        <f t="shared" si="92"/>
        <v>9928.7999999999993</v>
      </c>
      <c r="V72" s="199">
        <f t="shared" si="14"/>
        <v>-687.20000000000073</v>
      </c>
      <c r="W72" s="201">
        <f t="shared" si="15"/>
        <v>0.93526752072343622</v>
      </c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55"/>
      <c r="GF72" s="55"/>
      <c r="GG72" s="55"/>
      <c r="GH72" s="55"/>
      <c r="GI72" s="55"/>
      <c r="GJ72" s="55"/>
      <c r="GK72" s="55"/>
      <c r="GL72" s="55"/>
      <c r="GM72" s="55"/>
      <c r="GN72" s="55"/>
    </row>
    <row r="73" spans="1:196" ht="24.75" customHeight="1" x14ac:dyDescent="0.3">
      <c r="A73" s="202"/>
      <c r="B73" s="360" t="s">
        <v>27</v>
      </c>
      <c r="C73" s="204" t="s">
        <v>139</v>
      </c>
      <c r="D73" s="361" t="s">
        <v>64</v>
      </c>
      <c r="E73" s="393" t="s">
        <v>138</v>
      </c>
      <c r="F73" s="308">
        <v>5527.5</v>
      </c>
      <c r="G73" s="207">
        <v>4236.8</v>
      </c>
      <c r="H73" s="249">
        <v>4128.3999999999996</v>
      </c>
      <c r="I73" s="209">
        <f t="shared" si="5"/>
        <v>8.2504257210878895E-3</v>
      </c>
      <c r="J73" s="207">
        <f t="shared" si="45"/>
        <v>-108.40000000000055</v>
      </c>
      <c r="K73" s="283">
        <f t="shared" si="1"/>
        <v>0.97441465256797566</v>
      </c>
      <c r="L73" s="234">
        <v>108.3</v>
      </c>
      <c r="M73" s="248">
        <v>260</v>
      </c>
      <c r="N73" s="248">
        <v>214.4</v>
      </c>
      <c r="O73" s="249">
        <v>159.4</v>
      </c>
      <c r="P73" s="207">
        <f t="shared" si="9"/>
        <v>-55</v>
      </c>
      <c r="Q73" s="208">
        <f t="shared" si="40"/>
        <v>0.74347014925373134</v>
      </c>
      <c r="R73" s="234">
        <f t="shared" si="17"/>
        <v>5635.8</v>
      </c>
      <c r="S73" s="248">
        <f t="shared" si="18"/>
        <v>5787.5</v>
      </c>
      <c r="T73" s="207">
        <f t="shared" si="19"/>
        <v>4451.2</v>
      </c>
      <c r="U73" s="249">
        <f t="shared" si="20"/>
        <v>4287.7999999999993</v>
      </c>
      <c r="V73" s="207">
        <f t="shared" si="14"/>
        <v>-163.40000000000055</v>
      </c>
      <c r="W73" s="208">
        <f t="shared" si="15"/>
        <v>0.96329079798705952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</row>
    <row r="74" spans="1:196" ht="53.4" customHeight="1" x14ac:dyDescent="0.3">
      <c r="A74" s="202"/>
      <c r="B74" s="360" t="s">
        <v>32</v>
      </c>
      <c r="C74" s="204" t="s">
        <v>63</v>
      </c>
      <c r="D74" s="361" t="s">
        <v>65</v>
      </c>
      <c r="E74" s="367" t="s">
        <v>140</v>
      </c>
      <c r="F74" s="308">
        <v>3570.8</v>
      </c>
      <c r="G74" s="207">
        <v>2639.8</v>
      </c>
      <c r="H74" s="249">
        <v>2414</v>
      </c>
      <c r="I74" s="209">
        <f t="shared" si="5"/>
        <v>4.8242727668603253E-3</v>
      </c>
      <c r="J74" s="207">
        <f t="shared" si="45"/>
        <v>-225.80000000000018</v>
      </c>
      <c r="K74" s="283">
        <f t="shared" si="1"/>
        <v>0.91446321691037191</v>
      </c>
      <c r="L74" s="234">
        <v>599.79999999999995</v>
      </c>
      <c r="M74" s="207">
        <v>493.8</v>
      </c>
      <c r="N74" s="207">
        <v>291.3</v>
      </c>
      <c r="O74" s="249">
        <v>153.69999999999999</v>
      </c>
      <c r="P74" s="207">
        <f t="shared" si="9"/>
        <v>-137.60000000000002</v>
      </c>
      <c r="Q74" s="208">
        <f t="shared" si="40"/>
        <v>0.5276347408170271</v>
      </c>
      <c r="R74" s="234">
        <f t="shared" si="17"/>
        <v>4170.6000000000004</v>
      </c>
      <c r="S74" s="248">
        <f t="shared" si="18"/>
        <v>4064.6000000000004</v>
      </c>
      <c r="T74" s="207">
        <f t="shared" si="19"/>
        <v>2931.1000000000004</v>
      </c>
      <c r="U74" s="249">
        <f t="shared" si="20"/>
        <v>2567.6999999999998</v>
      </c>
      <c r="V74" s="207">
        <f t="shared" si="14"/>
        <v>-363.40000000000055</v>
      </c>
      <c r="W74" s="208">
        <f t="shared" si="15"/>
        <v>0.87601924192282743</v>
      </c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</row>
    <row r="75" spans="1:196" ht="31.5" customHeight="1" x14ac:dyDescent="0.3">
      <c r="A75" s="202"/>
      <c r="B75" s="360" t="s">
        <v>28</v>
      </c>
      <c r="C75" s="204" t="s">
        <v>141</v>
      </c>
      <c r="D75" s="361" t="s">
        <v>66</v>
      </c>
      <c r="E75" s="393" t="s">
        <v>142</v>
      </c>
      <c r="F75" s="308">
        <v>2936.3</v>
      </c>
      <c r="G75" s="207">
        <v>2247.6</v>
      </c>
      <c r="H75" s="249">
        <v>2158.5</v>
      </c>
      <c r="I75" s="209">
        <f t="shared" si="5"/>
        <v>4.3136672606744041E-3</v>
      </c>
      <c r="J75" s="207">
        <f t="shared" si="45"/>
        <v>-89.099999999999909</v>
      </c>
      <c r="K75" s="283">
        <f t="shared" si="1"/>
        <v>0.96035771489588895</v>
      </c>
      <c r="L75" s="234">
        <v>82.3</v>
      </c>
      <c r="M75" s="207">
        <v>91.7</v>
      </c>
      <c r="N75" s="207">
        <v>80.099999999999994</v>
      </c>
      <c r="O75" s="249">
        <v>80</v>
      </c>
      <c r="P75" s="207">
        <f t="shared" si="9"/>
        <v>-9.9999999999994316E-2</v>
      </c>
      <c r="Q75" s="208">
        <f t="shared" si="40"/>
        <v>0.99875156054931347</v>
      </c>
      <c r="R75" s="234">
        <f t="shared" si="17"/>
        <v>3018.6000000000004</v>
      </c>
      <c r="S75" s="248">
        <f t="shared" si="18"/>
        <v>3028</v>
      </c>
      <c r="T75" s="207">
        <f t="shared" si="19"/>
        <v>2327.6999999999998</v>
      </c>
      <c r="U75" s="249">
        <f t="shared" si="20"/>
        <v>2238.5</v>
      </c>
      <c r="V75" s="207">
        <f t="shared" si="14"/>
        <v>-89.199999999999818</v>
      </c>
      <c r="W75" s="208">
        <f t="shared" si="15"/>
        <v>0.96167891051252319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</row>
    <row r="76" spans="1:196" ht="24.75" customHeight="1" thickBot="1" x14ac:dyDescent="0.35">
      <c r="A76" s="202"/>
      <c r="B76" s="360" t="s">
        <v>29</v>
      </c>
      <c r="C76" s="204" t="s">
        <v>143</v>
      </c>
      <c r="D76" s="361" t="s">
        <v>66</v>
      </c>
      <c r="E76" s="406" t="s">
        <v>144</v>
      </c>
      <c r="F76" s="308">
        <v>1004.3</v>
      </c>
      <c r="G76" s="207">
        <v>870</v>
      </c>
      <c r="H76" s="249">
        <v>799.1</v>
      </c>
      <c r="I76" s="209">
        <f t="shared" si="5"/>
        <v>1.5969661839262991E-3</v>
      </c>
      <c r="J76" s="207">
        <f t="shared" si="45"/>
        <v>-70.899999999999977</v>
      </c>
      <c r="K76" s="283">
        <f t="shared" si="1"/>
        <v>0.91850574712643684</v>
      </c>
      <c r="L76" s="234">
        <v>36</v>
      </c>
      <c r="M76" s="207">
        <v>36</v>
      </c>
      <c r="N76" s="207">
        <v>36</v>
      </c>
      <c r="O76" s="249">
        <v>35.700000000000003</v>
      </c>
      <c r="P76" s="207">
        <f t="shared" si="9"/>
        <v>-0.29999999999999716</v>
      </c>
      <c r="Q76" s="208">
        <f t="shared" si="40"/>
        <v>0.9916666666666667</v>
      </c>
      <c r="R76" s="234">
        <f t="shared" si="17"/>
        <v>1040.3</v>
      </c>
      <c r="S76" s="248">
        <f t="shared" si="18"/>
        <v>1040.3</v>
      </c>
      <c r="T76" s="207">
        <f t="shared" si="19"/>
        <v>906</v>
      </c>
      <c r="U76" s="249">
        <f t="shared" si="20"/>
        <v>834.80000000000007</v>
      </c>
      <c r="V76" s="207">
        <f t="shared" si="14"/>
        <v>-71.199999999999932</v>
      </c>
      <c r="W76" s="208">
        <f t="shared" si="15"/>
        <v>0.92141280353200894</v>
      </c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</row>
    <row r="77" spans="1:196" s="6" customFormat="1" ht="26.25" customHeight="1" thickBot="1" x14ac:dyDescent="0.35">
      <c r="A77" s="197">
        <v>5</v>
      </c>
      <c r="B77" s="395" t="s">
        <v>15</v>
      </c>
      <c r="C77" s="395" t="s">
        <v>113</v>
      </c>
      <c r="D77" s="395"/>
      <c r="E77" s="407" t="s">
        <v>36</v>
      </c>
      <c r="F77" s="310">
        <f>SUM(F78:F82)</f>
        <v>4775.3999999999996</v>
      </c>
      <c r="G77" s="199">
        <f t="shared" ref="G77:H77" si="93">SUM(G78:G82)</f>
        <v>3899.3</v>
      </c>
      <c r="H77" s="244">
        <f t="shared" si="93"/>
        <v>2843.0000000000005</v>
      </c>
      <c r="I77" s="200">
        <f t="shared" si="5"/>
        <v>5.681610387814378E-3</v>
      </c>
      <c r="J77" s="199">
        <f t="shared" si="45"/>
        <v>-1056.2999999999997</v>
      </c>
      <c r="K77" s="281">
        <f t="shared" si="1"/>
        <v>0.72910522401456679</v>
      </c>
      <c r="L77" s="233">
        <f>SUM(L78:L82)</f>
        <v>1978.4</v>
      </c>
      <c r="M77" s="199">
        <f t="shared" ref="M77" si="94">SUM(M78:M82)</f>
        <v>2028.3</v>
      </c>
      <c r="N77" s="199">
        <f t="shared" ref="N77:O77" si="95">SUM(N78:N82)</f>
        <v>1720.6000000000001</v>
      </c>
      <c r="O77" s="244">
        <f t="shared" si="95"/>
        <v>972.80000000000007</v>
      </c>
      <c r="P77" s="199">
        <f t="shared" si="9"/>
        <v>-747.80000000000007</v>
      </c>
      <c r="Q77" s="201">
        <f t="shared" ref="Q77:Q120" si="96">O77/N77</f>
        <v>0.56538416831337901</v>
      </c>
      <c r="R77" s="233">
        <f>SUM(R78:R82)</f>
        <v>6753.7999999999993</v>
      </c>
      <c r="S77" s="247">
        <f t="shared" ref="S77:U77" si="97">SUM(S78:S82)</f>
        <v>6803.7</v>
      </c>
      <c r="T77" s="199">
        <f t="shared" si="97"/>
        <v>5619.9</v>
      </c>
      <c r="U77" s="244">
        <f t="shared" si="97"/>
        <v>3815.8</v>
      </c>
      <c r="V77" s="199">
        <f t="shared" si="14"/>
        <v>-1804.0999999999995</v>
      </c>
      <c r="W77" s="201">
        <f t="shared" si="15"/>
        <v>0.67898005302585462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56"/>
      <c r="GF77" s="56"/>
      <c r="GG77" s="56"/>
      <c r="GH77" s="56"/>
      <c r="GI77" s="56"/>
      <c r="GJ77" s="56"/>
      <c r="GK77" s="56"/>
      <c r="GL77" s="56"/>
      <c r="GM77" s="56"/>
      <c r="GN77" s="56"/>
    </row>
    <row r="78" spans="1:196" ht="33.6" customHeight="1" x14ac:dyDescent="0.3">
      <c r="A78" s="202"/>
      <c r="B78" s="360" t="s">
        <v>31</v>
      </c>
      <c r="C78" s="204" t="s">
        <v>67</v>
      </c>
      <c r="D78" s="204" t="s">
        <v>68</v>
      </c>
      <c r="E78" s="369" t="s">
        <v>69</v>
      </c>
      <c r="F78" s="308">
        <v>855.2</v>
      </c>
      <c r="G78" s="207">
        <v>855.2</v>
      </c>
      <c r="H78" s="249">
        <v>489.5</v>
      </c>
      <c r="I78" s="209">
        <f t="shared" si="5"/>
        <v>9.7824420852449441E-4</v>
      </c>
      <c r="J78" s="207">
        <f t="shared" si="45"/>
        <v>-365.70000000000005</v>
      </c>
      <c r="K78" s="283">
        <f t="shared" si="1"/>
        <v>0.57238072965388209</v>
      </c>
      <c r="L78" s="234"/>
      <c r="M78" s="207"/>
      <c r="N78" s="207"/>
      <c r="O78" s="249"/>
      <c r="P78" s="207">
        <f t="shared" si="9"/>
        <v>0</v>
      </c>
      <c r="Q78" s="208"/>
      <c r="R78" s="234">
        <f t="shared" si="17"/>
        <v>855.2</v>
      </c>
      <c r="S78" s="248">
        <f t="shared" si="18"/>
        <v>855.2</v>
      </c>
      <c r="T78" s="207">
        <f t="shared" si="19"/>
        <v>855.2</v>
      </c>
      <c r="U78" s="249">
        <f t="shared" si="20"/>
        <v>489.5</v>
      </c>
      <c r="V78" s="207">
        <f t="shared" si="14"/>
        <v>-365.70000000000005</v>
      </c>
      <c r="W78" s="208">
        <f t="shared" si="15"/>
        <v>0.57238072965388209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</row>
    <row r="79" spans="1:196" ht="36" customHeight="1" x14ac:dyDescent="0.3">
      <c r="A79" s="202"/>
      <c r="B79" s="360" t="s">
        <v>31</v>
      </c>
      <c r="C79" s="204" t="s">
        <v>70</v>
      </c>
      <c r="D79" s="204" t="s">
        <v>68</v>
      </c>
      <c r="E79" s="369" t="s">
        <v>71</v>
      </c>
      <c r="F79" s="308">
        <v>115.8</v>
      </c>
      <c r="G79" s="207">
        <v>115.8</v>
      </c>
      <c r="H79" s="249">
        <v>75.3</v>
      </c>
      <c r="I79" s="206">
        <f t="shared" si="5"/>
        <v>1.5048373626536142E-4</v>
      </c>
      <c r="J79" s="207">
        <f t="shared" si="45"/>
        <v>-40.5</v>
      </c>
      <c r="K79" s="283">
        <f t="shared" si="1"/>
        <v>0.65025906735751293</v>
      </c>
      <c r="L79" s="234"/>
      <c r="M79" s="207"/>
      <c r="N79" s="207"/>
      <c r="O79" s="249"/>
      <c r="P79" s="207">
        <f t="shared" si="9"/>
        <v>0</v>
      </c>
      <c r="Q79" s="208"/>
      <c r="R79" s="234">
        <f t="shared" si="17"/>
        <v>115.8</v>
      </c>
      <c r="S79" s="248">
        <f t="shared" si="18"/>
        <v>115.8</v>
      </c>
      <c r="T79" s="207">
        <f t="shared" si="19"/>
        <v>115.8</v>
      </c>
      <c r="U79" s="249">
        <f t="shared" si="20"/>
        <v>75.3</v>
      </c>
      <c r="V79" s="207">
        <f t="shared" si="14"/>
        <v>-40.5</v>
      </c>
      <c r="W79" s="208">
        <f t="shared" si="15"/>
        <v>0.65025906735751293</v>
      </c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</row>
    <row r="80" spans="1:196" s="10" customFormat="1" ht="51" customHeight="1" x14ac:dyDescent="0.3">
      <c r="A80" s="202"/>
      <c r="B80" s="360" t="s">
        <v>21</v>
      </c>
      <c r="C80" s="204" t="s">
        <v>72</v>
      </c>
      <c r="D80" s="408" t="s">
        <v>68</v>
      </c>
      <c r="E80" s="409" t="s">
        <v>73</v>
      </c>
      <c r="F80" s="308">
        <v>3607.4</v>
      </c>
      <c r="G80" s="207">
        <v>2790.4</v>
      </c>
      <c r="H80" s="249">
        <v>2140.3000000000002</v>
      </c>
      <c r="I80" s="209">
        <f t="shared" si="5"/>
        <v>4.2772953616036268E-3</v>
      </c>
      <c r="J80" s="207">
        <f t="shared" si="45"/>
        <v>-650.09999999999991</v>
      </c>
      <c r="K80" s="283">
        <f t="shared" si="1"/>
        <v>0.7670226490825689</v>
      </c>
      <c r="L80" s="234">
        <v>114</v>
      </c>
      <c r="M80" s="248">
        <v>114</v>
      </c>
      <c r="N80" s="248">
        <v>70.7</v>
      </c>
      <c r="O80" s="249">
        <v>0.7</v>
      </c>
      <c r="P80" s="207">
        <f t="shared" si="9"/>
        <v>-70</v>
      </c>
      <c r="Q80" s="208">
        <f t="shared" si="96"/>
        <v>9.9009900990098994E-3</v>
      </c>
      <c r="R80" s="234">
        <f t="shared" si="17"/>
        <v>3721.4</v>
      </c>
      <c r="S80" s="248">
        <f t="shared" si="18"/>
        <v>3721.4</v>
      </c>
      <c r="T80" s="207">
        <f t="shared" si="19"/>
        <v>2861.1</v>
      </c>
      <c r="U80" s="249">
        <f t="shared" si="20"/>
        <v>2141</v>
      </c>
      <c r="V80" s="207">
        <f t="shared" si="14"/>
        <v>-720.09999999999991</v>
      </c>
      <c r="W80" s="208">
        <f t="shared" si="15"/>
        <v>0.74831358568382789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57"/>
      <c r="GF80" s="57"/>
      <c r="GG80" s="57"/>
      <c r="GH80" s="57"/>
      <c r="GI80" s="57"/>
      <c r="GJ80" s="57"/>
      <c r="GK80" s="57"/>
      <c r="GL80" s="57"/>
      <c r="GM80" s="57"/>
      <c r="GN80" s="57"/>
    </row>
    <row r="81" spans="1:196" s="10" customFormat="1" ht="51" customHeight="1" x14ac:dyDescent="0.3">
      <c r="A81" s="202"/>
      <c r="B81" s="360" t="s">
        <v>21</v>
      </c>
      <c r="C81" s="204" t="s">
        <v>297</v>
      </c>
      <c r="D81" s="408" t="s">
        <v>68</v>
      </c>
      <c r="E81" s="409" t="s">
        <v>298</v>
      </c>
      <c r="F81" s="308"/>
      <c r="G81" s="207"/>
      <c r="H81" s="249"/>
      <c r="I81" s="209">
        <f t="shared" ref="I81" si="98">H81/$H$6</f>
        <v>0</v>
      </c>
      <c r="J81" s="207">
        <f t="shared" ref="J81" si="99">H81-G81</f>
        <v>0</v>
      </c>
      <c r="K81" s="283"/>
      <c r="L81" s="234">
        <v>1864.4</v>
      </c>
      <c r="M81" s="248">
        <v>1914.3</v>
      </c>
      <c r="N81" s="248">
        <v>1649.9</v>
      </c>
      <c r="O81" s="249">
        <v>972.1</v>
      </c>
      <c r="P81" s="207">
        <f t="shared" ref="P81" si="100">O81-N81</f>
        <v>-677.80000000000007</v>
      </c>
      <c r="Q81" s="208">
        <f t="shared" si="96"/>
        <v>0.58918722346808894</v>
      </c>
      <c r="R81" s="234">
        <f t="shared" si="17"/>
        <v>1864.4</v>
      </c>
      <c r="S81" s="248">
        <f t="shared" si="18"/>
        <v>1914.3</v>
      </c>
      <c r="T81" s="207">
        <f t="shared" si="19"/>
        <v>1649.9</v>
      </c>
      <c r="U81" s="249">
        <f t="shared" si="20"/>
        <v>972.1</v>
      </c>
      <c r="V81" s="207">
        <f t="shared" si="14"/>
        <v>-677.80000000000007</v>
      </c>
      <c r="W81" s="208">
        <f t="shared" ref="W81" si="101">U81/T81</f>
        <v>0.58918722346808894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57"/>
      <c r="GF81" s="57"/>
      <c r="GG81" s="57"/>
      <c r="GH81" s="57"/>
      <c r="GI81" s="57"/>
      <c r="GJ81" s="57"/>
      <c r="GK81" s="57"/>
      <c r="GL81" s="57"/>
      <c r="GM81" s="57"/>
      <c r="GN81" s="57"/>
    </row>
    <row r="82" spans="1:196" s="10" customFormat="1" ht="52.95" customHeight="1" thickBot="1" x14ac:dyDescent="0.35">
      <c r="A82" s="202"/>
      <c r="B82" s="360" t="s">
        <v>21</v>
      </c>
      <c r="C82" s="204" t="s">
        <v>204</v>
      </c>
      <c r="D82" s="408" t="s">
        <v>68</v>
      </c>
      <c r="E82" s="409" t="s">
        <v>215</v>
      </c>
      <c r="F82" s="308">
        <v>197</v>
      </c>
      <c r="G82" s="207">
        <v>137.9</v>
      </c>
      <c r="H82" s="249">
        <v>137.9</v>
      </c>
      <c r="I82" s="206">
        <f t="shared" si="5"/>
        <v>2.7558708142089432E-4</v>
      </c>
      <c r="J82" s="207">
        <f t="shared" si="45"/>
        <v>0</v>
      </c>
      <c r="K82" s="283">
        <f t="shared" si="1"/>
        <v>1</v>
      </c>
      <c r="L82" s="234"/>
      <c r="M82" s="248"/>
      <c r="N82" s="248"/>
      <c r="O82" s="249"/>
      <c r="P82" s="207">
        <f t="shared" si="9"/>
        <v>0</v>
      </c>
      <c r="Q82" s="208"/>
      <c r="R82" s="234">
        <f t="shared" si="17"/>
        <v>197</v>
      </c>
      <c r="S82" s="248">
        <f t="shared" si="18"/>
        <v>197</v>
      </c>
      <c r="T82" s="207">
        <f t="shared" si="19"/>
        <v>137.9</v>
      </c>
      <c r="U82" s="249">
        <f t="shared" si="20"/>
        <v>137.9</v>
      </c>
      <c r="V82" s="207">
        <f t="shared" si="14"/>
        <v>0</v>
      </c>
      <c r="W82" s="208">
        <f t="shared" si="15"/>
        <v>1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57"/>
      <c r="GF82" s="57"/>
      <c r="GG82" s="57"/>
      <c r="GH82" s="57"/>
      <c r="GI82" s="57"/>
      <c r="GJ82" s="57"/>
      <c r="GK82" s="57"/>
      <c r="GL82" s="57"/>
      <c r="GM82" s="57"/>
      <c r="GN82" s="57"/>
    </row>
    <row r="83" spans="1:196" s="6" customFormat="1" ht="83.4" customHeight="1" thickBot="1" x14ac:dyDescent="0.35">
      <c r="A83" s="197">
        <v>6</v>
      </c>
      <c r="B83" s="395" t="s">
        <v>16</v>
      </c>
      <c r="C83" s="198" t="s">
        <v>145</v>
      </c>
      <c r="D83" s="395" t="s">
        <v>53</v>
      </c>
      <c r="E83" s="410" t="s">
        <v>120</v>
      </c>
      <c r="F83" s="310">
        <v>47456.800000000003</v>
      </c>
      <c r="G83" s="199">
        <v>37851.9</v>
      </c>
      <c r="H83" s="244">
        <v>33999.1</v>
      </c>
      <c r="I83" s="200">
        <f t="shared" si="5"/>
        <v>6.7945705148202515E-2</v>
      </c>
      <c r="J83" s="199">
        <f t="shared" si="45"/>
        <v>-3852.8000000000029</v>
      </c>
      <c r="K83" s="281">
        <f t="shared" ref="K83:K155" si="102">H83/G83</f>
        <v>0.89821382810374106</v>
      </c>
      <c r="L83" s="233">
        <v>346</v>
      </c>
      <c r="M83" s="199">
        <v>807.1</v>
      </c>
      <c r="N83" s="199">
        <v>807.1</v>
      </c>
      <c r="O83" s="244">
        <v>761.7</v>
      </c>
      <c r="P83" s="199">
        <f t="shared" si="9"/>
        <v>-45.399999999999977</v>
      </c>
      <c r="Q83" s="201">
        <f t="shared" si="96"/>
        <v>0.94374922562259944</v>
      </c>
      <c r="R83" s="233">
        <f t="shared" si="17"/>
        <v>47802.8</v>
      </c>
      <c r="S83" s="247">
        <f t="shared" si="18"/>
        <v>48263.9</v>
      </c>
      <c r="T83" s="199">
        <f t="shared" si="19"/>
        <v>38659</v>
      </c>
      <c r="U83" s="244">
        <f t="shared" si="20"/>
        <v>34760.799999999996</v>
      </c>
      <c r="V83" s="199">
        <f t="shared" si="14"/>
        <v>-3898.2000000000044</v>
      </c>
      <c r="W83" s="201">
        <f t="shared" si="15"/>
        <v>0.89916448951085115</v>
      </c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56"/>
      <c r="GF83" s="56"/>
      <c r="GG83" s="56"/>
      <c r="GH83" s="56"/>
      <c r="GI83" s="56"/>
      <c r="GJ83" s="56"/>
      <c r="GK83" s="56"/>
      <c r="GL83" s="56"/>
      <c r="GM83" s="56"/>
      <c r="GN83" s="56"/>
    </row>
    <row r="84" spans="1:196" s="8" customFormat="1" ht="48.75" customHeight="1" thickBot="1" x14ac:dyDescent="0.35">
      <c r="A84" s="197">
        <v>7</v>
      </c>
      <c r="B84" s="395" t="s">
        <v>16</v>
      </c>
      <c r="C84" s="198" t="s">
        <v>146</v>
      </c>
      <c r="D84" s="395" t="s">
        <v>53</v>
      </c>
      <c r="E84" s="410" t="s">
        <v>270</v>
      </c>
      <c r="F84" s="310">
        <v>42342.6</v>
      </c>
      <c r="G84" s="199">
        <v>34592.800000000003</v>
      </c>
      <c r="H84" s="244">
        <v>31977.599999999999</v>
      </c>
      <c r="I84" s="200">
        <f t="shared" ref="I84:I151" si="103">H84/$H$6</f>
        <v>6.3905826358555406E-2</v>
      </c>
      <c r="J84" s="199">
        <f t="shared" ref="J84:J151" si="104">H84-G84</f>
        <v>-2615.2000000000044</v>
      </c>
      <c r="K84" s="281">
        <f t="shared" si="102"/>
        <v>0.92440045327351339</v>
      </c>
      <c r="L84" s="233">
        <v>897.6</v>
      </c>
      <c r="M84" s="199">
        <v>897.6</v>
      </c>
      <c r="N84" s="199">
        <v>861.6</v>
      </c>
      <c r="O84" s="244">
        <v>390.3</v>
      </c>
      <c r="P84" s="199">
        <f t="shared" ref="P84:P144" si="105">O84-N84</f>
        <v>-471.3</v>
      </c>
      <c r="Q84" s="201">
        <f t="shared" si="96"/>
        <v>0.45299442896935932</v>
      </c>
      <c r="R84" s="233">
        <f t="shared" ref="R84:R151" si="106">SUM(F84,L84)</f>
        <v>43240.2</v>
      </c>
      <c r="S84" s="247">
        <f t="shared" ref="S84:S153" si="107">SUM(F84,M84)</f>
        <v>43240.2</v>
      </c>
      <c r="T84" s="199">
        <f t="shared" ref="T84:T151" si="108">SUM(G84,N84)</f>
        <v>35454.400000000001</v>
      </c>
      <c r="U84" s="244">
        <f t="shared" ref="U84:U151" si="109">SUM(H84,O84)</f>
        <v>32367.899999999998</v>
      </c>
      <c r="V84" s="199">
        <f t="shared" ref="V84:V151" si="110">U84-T84</f>
        <v>-3086.5000000000036</v>
      </c>
      <c r="W84" s="201">
        <f t="shared" ref="W84:W155" si="111">U84/T84</f>
        <v>0.9129445146441626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58"/>
      <c r="GF84" s="58"/>
      <c r="GG84" s="58"/>
      <c r="GH84" s="58"/>
      <c r="GI84" s="58"/>
      <c r="GJ84" s="58"/>
      <c r="GK84" s="58"/>
      <c r="GL84" s="58"/>
      <c r="GM84" s="58"/>
      <c r="GN84" s="58"/>
    </row>
    <row r="85" spans="1:196" s="8" customFormat="1" ht="34.5" customHeight="1" thickBot="1" x14ac:dyDescent="0.35">
      <c r="A85" s="197">
        <v>8</v>
      </c>
      <c r="B85" s="395" t="s">
        <v>16</v>
      </c>
      <c r="C85" s="198" t="s">
        <v>52</v>
      </c>
      <c r="D85" s="198" t="s">
        <v>87</v>
      </c>
      <c r="E85" s="410" t="s">
        <v>184</v>
      </c>
      <c r="F85" s="310">
        <v>1612.1</v>
      </c>
      <c r="G85" s="199">
        <v>1530.1</v>
      </c>
      <c r="H85" s="244">
        <v>1427.3</v>
      </c>
      <c r="I85" s="200">
        <f t="shared" si="103"/>
        <v>2.8523962386660076E-3</v>
      </c>
      <c r="J85" s="199">
        <f t="shared" si="104"/>
        <v>-102.79999999999995</v>
      </c>
      <c r="K85" s="281">
        <f t="shared" si="102"/>
        <v>0.93281484870269915</v>
      </c>
      <c r="L85" s="233"/>
      <c r="M85" s="199"/>
      <c r="N85" s="199"/>
      <c r="O85" s="244"/>
      <c r="P85" s="199">
        <f t="shared" si="105"/>
        <v>0</v>
      </c>
      <c r="Q85" s="201"/>
      <c r="R85" s="233">
        <f t="shared" si="106"/>
        <v>1612.1</v>
      </c>
      <c r="S85" s="247">
        <f t="shared" si="107"/>
        <v>1612.1</v>
      </c>
      <c r="T85" s="199">
        <f t="shared" si="108"/>
        <v>1530.1</v>
      </c>
      <c r="U85" s="244">
        <f t="shared" si="109"/>
        <v>1427.3</v>
      </c>
      <c r="V85" s="199">
        <f t="shared" si="110"/>
        <v>-102.79999999999995</v>
      </c>
      <c r="W85" s="201">
        <f t="shared" si="111"/>
        <v>0.93281484870269915</v>
      </c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58"/>
      <c r="GF85" s="58"/>
      <c r="GG85" s="58"/>
      <c r="GH85" s="58"/>
      <c r="GI85" s="58"/>
      <c r="GJ85" s="58"/>
      <c r="GK85" s="58"/>
      <c r="GL85" s="58"/>
      <c r="GM85" s="58"/>
      <c r="GN85" s="58"/>
    </row>
    <row r="86" spans="1:196" s="8" customFormat="1" ht="24" customHeight="1" thickBot="1" x14ac:dyDescent="0.35">
      <c r="A86" s="197">
        <v>9</v>
      </c>
      <c r="B86" s="395" t="s">
        <v>30</v>
      </c>
      <c r="C86" s="395" t="s">
        <v>112</v>
      </c>
      <c r="D86" s="395"/>
      <c r="E86" s="411" t="s">
        <v>77</v>
      </c>
      <c r="F86" s="310">
        <f>SUM(F88,F92:F95,F97,F100)</f>
        <v>58729.1</v>
      </c>
      <c r="G86" s="199">
        <f t="shared" ref="G86:H86" si="112">SUM(G88,G92:G95,G97,G100)</f>
        <v>42512.200000000004</v>
      </c>
      <c r="H86" s="244">
        <f t="shared" si="112"/>
        <v>36343.899999999994</v>
      </c>
      <c r="I86" s="200">
        <f t="shared" si="103"/>
        <v>7.263168476035417E-2</v>
      </c>
      <c r="J86" s="199">
        <f t="shared" si="104"/>
        <v>-6168.3000000000102</v>
      </c>
      <c r="K86" s="281">
        <f t="shared" si="102"/>
        <v>0.85490518016004791</v>
      </c>
      <c r="L86" s="233">
        <f>SUM(L88,L92:L95,L97,L100)</f>
        <v>1476.3</v>
      </c>
      <c r="M86" s="199">
        <f t="shared" ref="M86:O86" si="113">SUM(M88,M92:M95,M97,M100)</f>
        <v>1588.7</v>
      </c>
      <c r="N86" s="199">
        <f t="shared" si="113"/>
        <v>1588.7</v>
      </c>
      <c r="O86" s="244">
        <f t="shared" si="113"/>
        <v>1240.4000000000001</v>
      </c>
      <c r="P86" s="199">
        <f t="shared" si="105"/>
        <v>-348.29999999999995</v>
      </c>
      <c r="Q86" s="201">
        <f t="shared" si="96"/>
        <v>0.78076414678668093</v>
      </c>
      <c r="R86" s="233">
        <f>SUM(R88,R92:R95,R97,R100)</f>
        <v>60205.399999999994</v>
      </c>
      <c r="S86" s="247">
        <f t="shared" ref="S86:U86" si="114">SUM(S88,S92:S95,S97,S100)</f>
        <v>60317.799999999996</v>
      </c>
      <c r="T86" s="199">
        <f t="shared" si="114"/>
        <v>44100.9</v>
      </c>
      <c r="U86" s="244">
        <f t="shared" si="114"/>
        <v>37584.299999999996</v>
      </c>
      <c r="V86" s="199">
        <f t="shared" si="110"/>
        <v>-6516.6000000000058</v>
      </c>
      <c r="W86" s="201">
        <f t="shared" si="111"/>
        <v>0.85223430814337109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58"/>
      <c r="GF86" s="58"/>
      <c r="GG86" s="58"/>
      <c r="GH86" s="58"/>
      <c r="GI86" s="58"/>
      <c r="GJ86" s="58"/>
      <c r="GK86" s="58"/>
      <c r="GL86" s="58"/>
      <c r="GM86" s="58"/>
      <c r="GN86" s="58"/>
    </row>
    <row r="87" spans="1:196" ht="31.5" hidden="1" customHeight="1" x14ac:dyDescent="0.3">
      <c r="A87" s="202"/>
      <c r="B87" s="360"/>
      <c r="C87" s="204" t="s">
        <v>161</v>
      </c>
      <c r="D87" s="204" t="s">
        <v>74</v>
      </c>
      <c r="E87" s="367" t="s">
        <v>162</v>
      </c>
      <c r="F87" s="308"/>
      <c r="G87" s="207"/>
      <c r="H87" s="249"/>
      <c r="I87" s="209">
        <f t="shared" si="103"/>
        <v>0</v>
      </c>
      <c r="J87" s="207">
        <f t="shared" si="104"/>
        <v>0</v>
      </c>
      <c r="K87" s="281" t="e">
        <f t="shared" si="102"/>
        <v>#DIV/0!</v>
      </c>
      <c r="L87" s="234"/>
      <c r="M87" s="207"/>
      <c r="N87" s="207"/>
      <c r="O87" s="249"/>
      <c r="P87" s="207">
        <f t="shared" si="105"/>
        <v>0</v>
      </c>
      <c r="Q87" s="201" t="e">
        <f t="shared" si="96"/>
        <v>#DIV/0!</v>
      </c>
      <c r="R87" s="234">
        <f t="shared" si="106"/>
        <v>0</v>
      </c>
      <c r="S87" s="248">
        <f t="shared" si="107"/>
        <v>0</v>
      </c>
      <c r="T87" s="207">
        <f t="shared" si="108"/>
        <v>0</v>
      </c>
      <c r="U87" s="249">
        <f t="shared" si="109"/>
        <v>0</v>
      </c>
      <c r="V87" s="207">
        <f t="shared" si="110"/>
        <v>0</v>
      </c>
      <c r="W87" s="208" t="e">
        <f t="shared" si="111"/>
        <v>#DIV/0!</v>
      </c>
      <c r="X87" s="38"/>
      <c r="Y87" s="7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</row>
    <row r="88" spans="1:196" ht="36" customHeight="1" x14ac:dyDescent="0.3">
      <c r="A88" s="202"/>
      <c r="B88" s="360"/>
      <c r="C88" s="204" t="s">
        <v>207</v>
      </c>
      <c r="D88" s="204" t="s">
        <v>75</v>
      </c>
      <c r="E88" s="367" t="s">
        <v>243</v>
      </c>
      <c r="F88" s="308">
        <v>568.5</v>
      </c>
      <c r="G88" s="207">
        <v>568.5</v>
      </c>
      <c r="H88" s="249">
        <v>510</v>
      </c>
      <c r="I88" s="209">
        <f t="shared" si="103"/>
        <v>1.0192125563789421E-3</v>
      </c>
      <c r="J88" s="207">
        <f t="shared" si="104"/>
        <v>-58.5</v>
      </c>
      <c r="K88" s="283">
        <f t="shared" si="102"/>
        <v>0.8970976253298153</v>
      </c>
      <c r="L88" s="234"/>
      <c r="M88" s="207">
        <v>99</v>
      </c>
      <c r="N88" s="207">
        <v>99</v>
      </c>
      <c r="O88" s="249">
        <v>99</v>
      </c>
      <c r="P88" s="207">
        <f t="shared" si="105"/>
        <v>0</v>
      </c>
      <c r="Q88" s="208">
        <f t="shared" si="96"/>
        <v>1</v>
      </c>
      <c r="R88" s="234">
        <f t="shared" si="106"/>
        <v>568.5</v>
      </c>
      <c r="S88" s="248">
        <f t="shared" si="107"/>
        <v>667.5</v>
      </c>
      <c r="T88" s="207">
        <f t="shared" si="108"/>
        <v>667.5</v>
      </c>
      <c r="U88" s="249">
        <f t="shared" si="109"/>
        <v>609</v>
      </c>
      <c r="V88" s="207">
        <f t="shared" si="110"/>
        <v>-58.5</v>
      </c>
      <c r="W88" s="208">
        <f t="shared" si="111"/>
        <v>0.91235955056179774</v>
      </c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</row>
    <row r="89" spans="1:196" ht="39" hidden="1" customHeight="1" x14ac:dyDescent="0.3">
      <c r="A89" s="202"/>
      <c r="B89" s="360" t="s">
        <v>34</v>
      </c>
      <c r="C89" s="204" t="s">
        <v>157</v>
      </c>
      <c r="D89" s="204" t="s">
        <v>75</v>
      </c>
      <c r="E89" s="367" t="s">
        <v>158</v>
      </c>
      <c r="F89" s="308"/>
      <c r="G89" s="207"/>
      <c r="H89" s="249"/>
      <c r="I89" s="206">
        <f t="shared" si="103"/>
        <v>0</v>
      </c>
      <c r="J89" s="207">
        <f t="shared" si="104"/>
        <v>0</v>
      </c>
      <c r="K89" s="283" t="e">
        <f t="shared" si="102"/>
        <v>#DIV/0!</v>
      </c>
      <c r="L89" s="234"/>
      <c r="M89" s="207"/>
      <c r="N89" s="207"/>
      <c r="O89" s="249"/>
      <c r="P89" s="207">
        <f t="shared" si="105"/>
        <v>0</v>
      </c>
      <c r="Q89" s="208" t="e">
        <f t="shared" si="96"/>
        <v>#DIV/0!</v>
      </c>
      <c r="R89" s="234">
        <f t="shared" si="106"/>
        <v>0</v>
      </c>
      <c r="S89" s="248">
        <f t="shared" si="107"/>
        <v>0</v>
      </c>
      <c r="T89" s="207">
        <f t="shared" si="108"/>
        <v>0</v>
      </c>
      <c r="U89" s="249">
        <f t="shared" si="109"/>
        <v>0</v>
      </c>
      <c r="V89" s="207">
        <f t="shared" si="110"/>
        <v>0</v>
      </c>
      <c r="W89" s="208" t="e">
        <f t="shared" si="111"/>
        <v>#DIV/0!</v>
      </c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</row>
    <row r="90" spans="1:196" ht="39" hidden="1" customHeight="1" x14ac:dyDescent="0.3">
      <c r="A90" s="202"/>
      <c r="B90" s="360" t="s">
        <v>34</v>
      </c>
      <c r="C90" s="204" t="s">
        <v>159</v>
      </c>
      <c r="D90" s="204" t="s">
        <v>75</v>
      </c>
      <c r="E90" s="367" t="s">
        <v>160</v>
      </c>
      <c r="F90" s="308"/>
      <c r="G90" s="207"/>
      <c r="H90" s="249"/>
      <c r="I90" s="209">
        <f t="shared" si="103"/>
        <v>0</v>
      </c>
      <c r="J90" s="207">
        <f t="shared" si="104"/>
        <v>0</v>
      </c>
      <c r="K90" s="208"/>
      <c r="L90" s="234"/>
      <c r="M90" s="207"/>
      <c r="N90" s="207"/>
      <c r="O90" s="249"/>
      <c r="P90" s="207">
        <f t="shared" si="105"/>
        <v>0</v>
      </c>
      <c r="Q90" s="208" t="e">
        <f t="shared" si="96"/>
        <v>#DIV/0!</v>
      </c>
      <c r="R90" s="234">
        <f t="shared" si="106"/>
        <v>0</v>
      </c>
      <c r="S90" s="248">
        <f t="shared" si="107"/>
        <v>0</v>
      </c>
      <c r="T90" s="207">
        <f t="shared" si="108"/>
        <v>0</v>
      </c>
      <c r="U90" s="249">
        <f t="shared" si="109"/>
        <v>0</v>
      </c>
      <c r="V90" s="207">
        <f t="shared" si="110"/>
        <v>0</v>
      </c>
      <c r="W90" s="208" t="e">
        <f t="shared" si="111"/>
        <v>#DIV/0!</v>
      </c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</row>
    <row r="91" spans="1:196" ht="52.2" hidden="1" customHeight="1" x14ac:dyDescent="0.3">
      <c r="A91" s="202"/>
      <c r="B91" s="360" t="s">
        <v>34</v>
      </c>
      <c r="C91" s="204" t="s">
        <v>173</v>
      </c>
      <c r="D91" s="204" t="s">
        <v>75</v>
      </c>
      <c r="E91" s="367" t="s">
        <v>76</v>
      </c>
      <c r="F91" s="308"/>
      <c r="G91" s="207"/>
      <c r="H91" s="249"/>
      <c r="I91" s="209">
        <f t="shared" si="103"/>
        <v>0</v>
      </c>
      <c r="J91" s="207">
        <f t="shared" si="104"/>
        <v>0</v>
      </c>
      <c r="K91" s="208"/>
      <c r="L91" s="234"/>
      <c r="M91" s="207"/>
      <c r="N91" s="207"/>
      <c r="O91" s="249"/>
      <c r="P91" s="207">
        <f t="shared" si="105"/>
        <v>0</v>
      </c>
      <c r="Q91" s="208" t="e">
        <f t="shared" si="96"/>
        <v>#DIV/0!</v>
      </c>
      <c r="R91" s="234">
        <f t="shared" si="106"/>
        <v>0</v>
      </c>
      <c r="S91" s="248">
        <f t="shared" si="107"/>
        <v>0</v>
      </c>
      <c r="T91" s="207">
        <f t="shared" si="108"/>
        <v>0</v>
      </c>
      <c r="U91" s="249">
        <f t="shared" si="109"/>
        <v>0</v>
      </c>
      <c r="V91" s="207">
        <f t="shared" si="110"/>
        <v>0</v>
      </c>
      <c r="W91" s="208" t="e">
        <f t="shared" si="111"/>
        <v>#DIV/0!</v>
      </c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</row>
    <row r="92" spans="1:196" ht="36" customHeight="1" x14ac:dyDescent="0.3">
      <c r="A92" s="202"/>
      <c r="B92" s="360" t="s">
        <v>34</v>
      </c>
      <c r="C92" s="204" t="s">
        <v>208</v>
      </c>
      <c r="D92" s="204" t="s">
        <v>75</v>
      </c>
      <c r="E92" s="412" t="s">
        <v>179</v>
      </c>
      <c r="F92" s="308">
        <v>528</v>
      </c>
      <c r="G92" s="207">
        <v>528</v>
      </c>
      <c r="H92" s="249">
        <v>335.4</v>
      </c>
      <c r="I92" s="209">
        <f t="shared" ref="I92" si="115">H92/$H$6</f>
        <v>6.7028214001862182E-4</v>
      </c>
      <c r="J92" s="207">
        <f t="shared" ref="J92" si="116">H92-G92</f>
        <v>-192.60000000000002</v>
      </c>
      <c r="K92" s="208">
        <f t="shared" si="102"/>
        <v>0.63522727272727264</v>
      </c>
      <c r="L92" s="234">
        <v>214.6</v>
      </c>
      <c r="M92" s="207">
        <v>228</v>
      </c>
      <c r="N92" s="207">
        <v>228</v>
      </c>
      <c r="O92" s="249">
        <v>227.4</v>
      </c>
      <c r="P92" s="207">
        <f t="shared" ref="P92" si="117">O92-N92</f>
        <v>-0.59999999999999432</v>
      </c>
      <c r="Q92" s="208">
        <f t="shared" si="96"/>
        <v>0.99736842105263157</v>
      </c>
      <c r="R92" s="234">
        <f t="shared" si="106"/>
        <v>742.6</v>
      </c>
      <c r="S92" s="248">
        <f t="shared" si="107"/>
        <v>756</v>
      </c>
      <c r="T92" s="207">
        <f t="shared" si="108"/>
        <v>756</v>
      </c>
      <c r="U92" s="249">
        <f t="shared" si="109"/>
        <v>562.79999999999995</v>
      </c>
      <c r="V92" s="207">
        <f t="shared" ref="V92" si="118">U92-T92</f>
        <v>-193.20000000000005</v>
      </c>
      <c r="W92" s="208">
        <f t="shared" si="111"/>
        <v>0.74444444444444435</v>
      </c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</row>
    <row r="93" spans="1:196" ht="36" customHeight="1" x14ac:dyDescent="0.3">
      <c r="A93" s="202"/>
      <c r="B93" s="203"/>
      <c r="C93" s="204" t="s">
        <v>157</v>
      </c>
      <c r="D93" s="204" t="s">
        <v>75</v>
      </c>
      <c r="E93" s="412" t="s">
        <v>158</v>
      </c>
      <c r="F93" s="308">
        <v>90</v>
      </c>
      <c r="G93" s="207">
        <v>90</v>
      </c>
      <c r="H93" s="249">
        <v>42</v>
      </c>
      <c r="I93" s="206">
        <f t="shared" ref="I93" si="119">H93/$H$6</f>
        <v>8.3935151701795225E-5</v>
      </c>
      <c r="J93" s="207">
        <f t="shared" ref="J93" si="120">H93-G93</f>
        <v>-48</v>
      </c>
      <c r="K93" s="208">
        <f t="shared" ref="K93" si="121">H93/G93</f>
        <v>0.46666666666666667</v>
      </c>
      <c r="L93" s="234"/>
      <c r="M93" s="207"/>
      <c r="N93" s="207"/>
      <c r="O93" s="249"/>
      <c r="P93" s="207"/>
      <c r="Q93" s="208"/>
      <c r="R93" s="234">
        <f t="shared" ref="R93" si="122">SUM(F93,L93)</f>
        <v>90</v>
      </c>
      <c r="S93" s="248">
        <f t="shared" ref="S93" si="123">SUM(F93,M93)</f>
        <v>90</v>
      </c>
      <c r="T93" s="207">
        <f t="shared" ref="T93" si="124">SUM(G93,N93)</f>
        <v>90</v>
      </c>
      <c r="U93" s="249">
        <f t="shared" ref="U93" si="125">SUM(H93,O93)</f>
        <v>42</v>
      </c>
      <c r="V93" s="207">
        <f t="shared" ref="V93" si="126">U93-T93</f>
        <v>-48</v>
      </c>
      <c r="W93" s="208">
        <f t="shared" si="111"/>
        <v>0.46666666666666667</v>
      </c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</row>
    <row r="94" spans="1:196" ht="65.400000000000006" customHeight="1" x14ac:dyDescent="0.3">
      <c r="A94" s="202"/>
      <c r="B94" s="360" t="s">
        <v>34</v>
      </c>
      <c r="C94" s="204" t="s">
        <v>188</v>
      </c>
      <c r="D94" s="204" t="s">
        <v>75</v>
      </c>
      <c r="E94" s="412" t="s">
        <v>189</v>
      </c>
      <c r="F94" s="308">
        <v>22390.1</v>
      </c>
      <c r="G94" s="207">
        <v>13265.5</v>
      </c>
      <c r="H94" s="249">
        <v>11050.9</v>
      </c>
      <c r="I94" s="209">
        <f t="shared" si="103"/>
        <v>2.2084737331937353E-2</v>
      </c>
      <c r="J94" s="207">
        <f t="shared" si="104"/>
        <v>-2214.6000000000004</v>
      </c>
      <c r="K94" s="208">
        <f t="shared" si="102"/>
        <v>0.83305567072481246</v>
      </c>
      <c r="L94" s="234"/>
      <c r="M94" s="207"/>
      <c r="N94" s="207"/>
      <c r="O94" s="249"/>
      <c r="P94" s="207">
        <f t="shared" si="105"/>
        <v>0</v>
      </c>
      <c r="Q94" s="208"/>
      <c r="R94" s="234">
        <f t="shared" si="106"/>
        <v>22390.1</v>
      </c>
      <c r="S94" s="248">
        <f t="shared" si="107"/>
        <v>22390.1</v>
      </c>
      <c r="T94" s="207">
        <f t="shared" si="108"/>
        <v>13265.5</v>
      </c>
      <c r="U94" s="249">
        <f t="shared" si="109"/>
        <v>11050.9</v>
      </c>
      <c r="V94" s="207">
        <f t="shared" si="110"/>
        <v>-2214.6000000000004</v>
      </c>
      <c r="W94" s="208">
        <f t="shared" si="111"/>
        <v>0.83305567072481246</v>
      </c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</row>
    <row r="95" spans="1:196" ht="27" customHeight="1" x14ac:dyDescent="0.3">
      <c r="A95" s="202"/>
      <c r="B95" s="360" t="s">
        <v>17</v>
      </c>
      <c r="C95" s="204" t="s">
        <v>147</v>
      </c>
      <c r="D95" s="204" t="s">
        <v>75</v>
      </c>
      <c r="E95" s="413" t="s">
        <v>148</v>
      </c>
      <c r="F95" s="301">
        <v>34988.6</v>
      </c>
      <c r="G95" s="205">
        <v>27896.3</v>
      </c>
      <c r="H95" s="282">
        <v>24405.599999999999</v>
      </c>
      <c r="I95" s="209">
        <f t="shared" si="103"/>
        <v>4.8773517580317463E-2</v>
      </c>
      <c r="J95" s="207">
        <f t="shared" si="104"/>
        <v>-3490.7000000000007</v>
      </c>
      <c r="K95" s="208">
        <f t="shared" si="102"/>
        <v>0.87486871018737244</v>
      </c>
      <c r="L95" s="234">
        <v>261.7</v>
      </c>
      <c r="M95" s="207">
        <v>261.7</v>
      </c>
      <c r="N95" s="207">
        <v>261.7</v>
      </c>
      <c r="O95" s="249">
        <v>114</v>
      </c>
      <c r="P95" s="207">
        <f t="shared" si="105"/>
        <v>-147.69999999999999</v>
      </c>
      <c r="Q95" s="208">
        <f t="shared" si="96"/>
        <v>0.43561329766908674</v>
      </c>
      <c r="R95" s="234">
        <f t="shared" si="106"/>
        <v>35250.299999999996</v>
      </c>
      <c r="S95" s="248">
        <f t="shared" si="107"/>
        <v>35250.299999999996</v>
      </c>
      <c r="T95" s="207">
        <f t="shared" si="108"/>
        <v>28158</v>
      </c>
      <c r="U95" s="249">
        <f t="shared" si="109"/>
        <v>24519.599999999999</v>
      </c>
      <c r="V95" s="207">
        <f t="shared" si="110"/>
        <v>-3638.4000000000015</v>
      </c>
      <c r="W95" s="208">
        <f t="shared" si="111"/>
        <v>0.87078627743447679</v>
      </c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</row>
    <row r="96" spans="1:196" ht="3" hidden="1" customHeight="1" x14ac:dyDescent="0.3">
      <c r="A96" s="202"/>
      <c r="B96" s="360" t="s">
        <v>17</v>
      </c>
      <c r="C96" s="204" t="s">
        <v>247</v>
      </c>
      <c r="D96" s="204" t="s">
        <v>75</v>
      </c>
      <c r="E96" s="413" t="s">
        <v>248</v>
      </c>
      <c r="F96" s="301"/>
      <c r="G96" s="205"/>
      <c r="H96" s="282"/>
      <c r="I96" s="206">
        <f t="shared" si="103"/>
        <v>0</v>
      </c>
      <c r="J96" s="207">
        <f t="shared" si="104"/>
        <v>0</v>
      </c>
      <c r="K96" s="208" t="e">
        <f t="shared" si="102"/>
        <v>#DIV/0!</v>
      </c>
      <c r="L96" s="234"/>
      <c r="M96" s="207"/>
      <c r="N96" s="207"/>
      <c r="O96" s="249"/>
      <c r="P96" s="207">
        <f t="shared" si="105"/>
        <v>0</v>
      </c>
      <c r="Q96" s="208" t="e">
        <f t="shared" si="96"/>
        <v>#DIV/0!</v>
      </c>
      <c r="R96" s="234">
        <f t="shared" si="106"/>
        <v>0</v>
      </c>
      <c r="S96" s="248">
        <f t="shared" si="107"/>
        <v>0</v>
      </c>
      <c r="T96" s="207">
        <f t="shared" si="108"/>
        <v>0</v>
      </c>
      <c r="U96" s="249">
        <f t="shared" si="109"/>
        <v>0</v>
      </c>
      <c r="V96" s="207">
        <f t="shared" si="110"/>
        <v>0</v>
      </c>
      <c r="W96" s="208" t="e">
        <f t="shared" si="111"/>
        <v>#DIV/0!</v>
      </c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</row>
    <row r="97" spans="1:196" ht="36.6" customHeight="1" x14ac:dyDescent="0.3">
      <c r="A97" s="202"/>
      <c r="B97" s="360" t="s">
        <v>17</v>
      </c>
      <c r="C97" s="204" t="s">
        <v>180</v>
      </c>
      <c r="D97" s="204" t="s">
        <v>74</v>
      </c>
      <c r="E97" s="413" t="s">
        <v>181</v>
      </c>
      <c r="F97" s="301"/>
      <c r="G97" s="205"/>
      <c r="H97" s="282"/>
      <c r="I97" s="209">
        <f t="shared" si="103"/>
        <v>0</v>
      </c>
      <c r="J97" s="207">
        <f t="shared" si="104"/>
        <v>0</v>
      </c>
      <c r="K97" s="208"/>
      <c r="L97" s="234">
        <v>1000</v>
      </c>
      <c r="M97" s="207">
        <v>1000</v>
      </c>
      <c r="N97" s="207">
        <v>1000</v>
      </c>
      <c r="O97" s="249">
        <v>800</v>
      </c>
      <c r="P97" s="207">
        <f t="shared" si="105"/>
        <v>-200</v>
      </c>
      <c r="Q97" s="208">
        <f t="shared" si="96"/>
        <v>0.8</v>
      </c>
      <c r="R97" s="234">
        <f t="shared" si="106"/>
        <v>1000</v>
      </c>
      <c r="S97" s="248">
        <f t="shared" si="107"/>
        <v>1000</v>
      </c>
      <c r="T97" s="207">
        <f t="shared" si="108"/>
        <v>1000</v>
      </c>
      <c r="U97" s="249">
        <f t="shared" si="109"/>
        <v>800</v>
      </c>
      <c r="V97" s="207">
        <f t="shared" si="110"/>
        <v>-200</v>
      </c>
      <c r="W97" s="208">
        <f t="shared" si="111"/>
        <v>0.8</v>
      </c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</row>
    <row r="98" spans="1:196" ht="105" hidden="1" customHeight="1" x14ac:dyDescent="0.3">
      <c r="A98" s="202"/>
      <c r="B98" s="360" t="s">
        <v>17</v>
      </c>
      <c r="C98" s="204" t="s">
        <v>228</v>
      </c>
      <c r="D98" s="204" t="s">
        <v>74</v>
      </c>
      <c r="E98" s="413" t="s">
        <v>229</v>
      </c>
      <c r="F98" s="301"/>
      <c r="G98" s="205"/>
      <c r="H98" s="282"/>
      <c r="I98" s="209">
        <f t="shared" si="103"/>
        <v>0</v>
      </c>
      <c r="J98" s="207">
        <f t="shared" si="104"/>
        <v>0</v>
      </c>
      <c r="K98" s="208"/>
      <c r="L98" s="234"/>
      <c r="M98" s="207"/>
      <c r="N98" s="207"/>
      <c r="O98" s="249"/>
      <c r="P98" s="207">
        <f t="shared" si="105"/>
        <v>0</v>
      </c>
      <c r="Q98" s="208" t="e">
        <f t="shared" si="96"/>
        <v>#DIV/0!</v>
      </c>
      <c r="R98" s="234">
        <f t="shared" si="106"/>
        <v>0</v>
      </c>
      <c r="S98" s="248">
        <f t="shared" si="107"/>
        <v>0</v>
      </c>
      <c r="T98" s="207">
        <f t="shared" si="108"/>
        <v>0</v>
      </c>
      <c r="U98" s="249">
        <f t="shared" si="109"/>
        <v>0</v>
      </c>
      <c r="V98" s="199">
        <f t="shared" si="110"/>
        <v>0</v>
      </c>
      <c r="W98" s="208" t="e">
        <f t="shared" si="111"/>
        <v>#DIV/0!</v>
      </c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</row>
    <row r="99" spans="1:196" s="97" customFormat="1" ht="122.4" hidden="1" customHeight="1" thickBot="1" x14ac:dyDescent="0.4">
      <c r="A99" s="363"/>
      <c r="B99" s="414"/>
      <c r="C99" s="211"/>
      <c r="D99" s="365"/>
      <c r="E99" s="415" t="s">
        <v>256</v>
      </c>
      <c r="F99" s="313"/>
      <c r="G99" s="314"/>
      <c r="H99" s="291"/>
      <c r="I99" s="332">
        <f t="shared" si="103"/>
        <v>0</v>
      </c>
      <c r="J99" s="333">
        <f t="shared" si="104"/>
        <v>0</v>
      </c>
      <c r="K99" s="253"/>
      <c r="L99" s="250"/>
      <c r="M99" s="251"/>
      <c r="N99" s="251"/>
      <c r="O99" s="291"/>
      <c r="P99" s="251">
        <f t="shared" si="105"/>
        <v>0</v>
      </c>
      <c r="Q99" s="253" t="e">
        <f t="shared" si="96"/>
        <v>#DIV/0!</v>
      </c>
      <c r="R99" s="250">
        <f t="shared" si="106"/>
        <v>0</v>
      </c>
      <c r="S99" s="251">
        <f t="shared" si="107"/>
        <v>0</v>
      </c>
      <c r="T99" s="251">
        <f t="shared" si="108"/>
        <v>0</v>
      </c>
      <c r="U99" s="252">
        <f t="shared" si="109"/>
        <v>0</v>
      </c>
      <c r="V99" s="271">
        <f t="shared" si="110"/>
        <v>0</v>
      </c>
      <c r="W99" s="253" t="e">
        <f t="shared" si="111"/>
        <v>#DIV/0!</v>
      </c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  <c r="CE99" s="95"/>
      <c r="CF99" s="95"/>
      <c r="CG99" s="95"/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5"/>
      <c r="CZ99" s="95"/>
      <c r="DA99" s="95"/>
      <c r="DB99" s="95"/>
      <c r="DC99" s="95"/>
      <c r="DD99" s="95"/>
      <c r="DE99" s="95"/>
      <c r="DF99" s="95"/>
      <c r="DG99" s="95"/>
      <c r="DH99" s="95"/>
      <c r="DI99" s="95"/>
      <c r="DJ99" s="95"/>
      <c r="DK99" s="95"/>
      <c r="DL99" s="95"/>
      <c r="DM99" s="95"/>
      <c r="DN99" s="95"/>
      <c r="DO99" s="95"/>
      <c r="DP99" s="95"/>
      <c r="DQ99" s="95"/>
      <c r="DR99" s="95"/>
      <c r="DS99" s="95"/>
      <c r="DT99" s="95"/>
      <c r="DU99" s="95"/>
      <c r="DV99" s="95"/>
      <c r="DW99" s="95"/>
      <c r="DX99" s="95"/>
      <c r="DY99" s="95"/>
      <c r="DZ99" s="95"/>
      <c r="EA99" s="95"/>
      <c r="EB99" s="95"/>
      <c r="EC99" s="95"/>
      <c r="ED99" s="95"/>
      <c r="EE99" s="95"/>
      <c r="EF99" s="95"/>
      <c r="EG99" s="95"/>
      <c r="EH99" s="95"/>
      <c r="EI99" s="95"/>
      <c r="EJ99" s="95"/>
      <c r="EK99" s="95"/>
      <c r="EL99" s="95"/>
      <c r="EM99" s="95"/>
      <c r="EN99" s="95"/>
      <c r="EO99" s="95"/>
      <c r="EP99" s="95"/>
      <c r="EQ99" s="95"/>
      <c r="ER99" s="95"/>
      <c r="ES99" s="95"/>
      <c r="ET99" s="95"/>
      <c r="EU99" s="95"/>
      <c r="EV99" s="95"/>
      <c r="EW99" s="95"/>
      <c r="EX99" s="95"/>
      <c r="EY99" s="95"/>
      <c r="EZ99" s="95"/>
      <c r="FA99" s="95"/>
      <c r="FB99" s="95"/>
      <c r="FC99" s="95"/>
      <c r="FD99" s="95"/>
      <c r="FE99" s="95"/>
      <c r="FF99" s="95"/>
      <c r="FG99" s="95"/>
      <c r="FH99" s="95"/>
      <c r="FI99" s="95"/>
      <c r="FJ99" s="95"/>
      <c r="FK99" s="95"/>
      <c r="FL99" s="95"/>
      <c r="FM99" s="95"/>
      <c r="FN99" s="95"/>
      <c r="FO99" s="95"/>
      <c r="FP99" s="95"/>
      <c r="FQ99" s="95"/>
      <c r="FR99" s="95"/>
      <c r="FS99" s="95"/>
      <c r="FT99" s="95"/>
      <c r="FU99" s="95"/>
      <c r="FV99" s="95"/>
      <c r="FW99" s="95"/>
      <c r="FX99" s="95"/>
      <c r="FY99" s="95"/>
      <c r="FZ99" s="95"/>
      <c r="GA99" s="95"/>
      <c r="GB99" s="95"/>
      <c r="GC99" s="95"/>
      <c r="GD99" s="95"/>
      <c r="GE99" s="96"/>
      <c r="GF99" s="96"/>
      <c r="GG99" s="96"/>
      <c r="GH99" s="96"/>
      <c r="GI99" s="96"/>
      <c r="GJ99" s="96"/>
      <c r="GK99" s="96"/>
      <c r="GL99" s="96"/>
      <c r="GM99" s="96"/>
      <c r="GN99" s="96"/>
    </row>
    <row r="100" spans="1:196" ht="36.6" customHeight="1" x14ac:dyDescent="0.3">
      <c r="A100" s="202"/>
      <c r="B100" s="360" t="s">
        <v>17</v>
      </c>
      <c r="C100" s="204" t="s">
        <v>339</v>
      </c>
      <c r="D100" s="204" t="s">
        <v>341</v>
      </c>
      <c r="E100" s="413" t="s">
        <v>340</v>
      </c>
      <c r="F100" s="301">
        <v>163.9</v>
      </c>
      <c r="G100" s="205">
        <v>163.9</v>
      </c>
      <c r="H100" s="282"/>
      <c r="I100" s="209">
        <f t="shared" ref="I100" si="127">H100/$H$6</f>
        <v>0</v>
      </c>
      <c r="J100" s="207">
        <f t="shared" ref="J100" si="128">H100-G100</f>
        <v>-163.9</v>
      </c>
      <c r="K100" s="208"/>
      <c r="L100" s="234"/>
      <c r="M100" s="207"/>
      <c r="N100" s="207"/>
      <c r="O100" s="249"/>
      <c r="P100" s="207">
        <f t="shared" ref="P100" si="129">O100-N100</f>
        <v>0</v>
      </c>
      <c r="Q100" s="208"/>
      <c r="R100" s="234">
        <f t="shared" ref="R100" si="130">SUM(F100,L100)</f>
        <v>163.9</v>
      </c>
      <c r="S100" s="248">
        <f t="shared" ref="S100" si="131">SUM(F100,M100)</f>
        <v>163.9</v>
      </c>
      <c r="T100" s="207">
        <f t="shared" ref="T100" si="132">SUM(G100,N100)</f>
        <v>163.9</v>
      </c>
      <c r="U100" s="249">
        <f t="shared" ref="U100" si="133">SUM(H100,O100)</f>
        <v>0</v>
      </c>
      <c r="V100" s="207">
        <f t="shared" ref="V100" si="134">U100-T100</f>
        <v>-163.9</v>
      </c>
      <c r="W100" s="208">
        <f t="shared" ref="W100" si="135">U100/T100</f>
        <v>0</v>
      </c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</row>
    <row r="101" spans="1:196" s="8" customFormat="1" ht="24" customHeight="1" thickBot="1" x14ac:dyDescent="0.35">
      <c r="A101" s="197">
        <v>10</v>
      </c>
      <c r="B101" s="395" t="s">
        <v>30</v>
      </c>
      <c r="C101" s="395" t="s">
        <v>330</v>
      </c>
      <c r="D101" s="395"/>
      <c r="E101" s="411" t="s">
        <v>331</v>
      </c>
      <c r="F101" s="310">
        <f>F102+F103+F104+F106+F107+F108+F109+F110+F113+F116+F117+F119+F120+F133+F135+F136</f>
        <v>5072.5999999999995</v>
      </c>
      <c r="G101" s="199">
        <f>G102+G103+G104+G106+G107+G108+G109+G110+G113+G116+G117+G119+G120+G133+G135+G136</f>
        <v>5072.5999999999995</v>
      </c>
      <c r="H101" s="244">
        <f>H102+H103+H104+H106+H107+H108+H109+H110+H113+H116+H117+H119+H120+H133+H135+H136</f>
        <v>2388.6</v>
      </c>
      <c r="I101" s="200">
        <f t="shared" ref="I101" si="136">H101/$H$6</f>
        <v>4.7735119846406679E-3</v>
      </c>
      <c r="J101" s="199">
        <f t="shared" ref="J101" si="137">H101-G101</f>
        <v>-2683.9999999999995</v>
      </c>
      <c r="K101" s="281">
        <f t="shared" ref="K101" si="138">H101/G101</f>
        <v>0.47088278200528333</v>
      </c>
      <c r="L101" s="233">
        <f>L102+L103+L104+L106+L107+L108+L109+L110+L113+L116+L117+L119+L120+L133+L135+L136</f>
        <v>57692.200000000004</v>
      </c>
      <c r="M101" s="199">
        <f>M102+M103+M104+M106+M107+M108+M109+M110+M113+M116+M117+M119+M120+M133+M135+M136</f>
        <v>58034.000000000007</v>
      </c>
      <c r="N101" s="199">
        <f>N102+N103+N104+N106+N107+N108+N109+N110+N113+N116+N117+N119+N120+N133+N135+N136</f>
        <v>49554.200000000004</v>
      </c>
      <c r="O101" s="244">
        <f>O102+O103+O104+O106+O107+O108+O109+O110+O113+O116+O117+O119+O120+O133+O135+O136</f>
        <v>28237.900000000005</v>
      </c>
      <c r="P101" s="199">
        <f t="shared" ref="P101" si="139">O101-N101</f>
        <v>-21316.3</v>
      </c>
      <c r="Q101" s="201">
        <f t="shared" ref="Q101" si="140">O101/N101</f>
        <v>0.56983868168591167</v>
      </c>
      <c r="R101" s="233">
        <f>R102+R103+R104+R106+R107+R108+R109+R110+R113+R116+R117+R119+R120+R133+R135+R136</f>
        <v>62764.800000000003</v>
      </c>
      <c r="S101" s="247">
        <f>S102+S103+S104+S106+S107+S108+S109+S110+S113+S116+S117+S119+S120+S133+S135+S136</f>
        <v>63106.600000000006</v>
      </c>
      <c r="T101" s="199">
        <f>T102+T103+T104+T106+T107+T108+T109+T110+T113+T116+T117+T119+T120+T133+T135+T136</f>
        <v>54626.8</v>
      </c>
      <c r="U101" s="244">
        <f>U102+U103+U104+U106+U107+U108+U109+U110+U113+U116+U117+U119+U120+U133+U135+U136</f>
        <v>30626.500000000004</v>
      </c>
      <c r="V101" s="199">
        <f t="shared" ref="V101" si="141">U101-T101</f>
        <v>-24000.3</v>
      </c>
      <c r="W101" s="201">
        <f t="shared" ref="W101" si="142">U101/T101</f>
        <v>0.56064971772097216</v>
      </c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58"/>
      <c r="GF101" s="58"/>
      <c r="GG101" s="58"/>
      <c r="GH101" s="58"/>
      <c r="GI101" s="58"/>
      <c r="GJ101" s="58"/>
      <c r="GK101" s="58"/>
      <c r="GL101" s="58"/>
      <c r="GM101" s="58"/>
      <c r="GN101" s="58"/>
    </row>
    <row r="102" spans="1:196" s="8" customFormat="1" ht="22.8" customHeight="1" thickBot="1" x14ac:dyDescent="0.35">
      <c r="A102" s="202"/>
      <c r="B102" s="433">
        <v>180404</v>
      </c>
      <c r="C102" s="204" t="s">
        <v>230</v>
      </c>
      <c r="D102" s="204" t="s">
        <v>232</v>
      </c>
      <c r="E102" s="367" t="s">
        <v>231</v>
      </c>
      <c r="F102" s="311">
        <v>35.700000000000003</v>
      </c>
      <c r="G102" s="218">
        <v>35.700000000000003</v>
      </c>
      <c r="H102" s="312"/>
      <c r="I102" s="215">
        <f t="shared" si="103"/>
        <v>0</v>
      </c>
      <c r="J102" s="207">
        <f t="shared" si="104"/>
        <v>-35.700000000000003</v>
      </c>
      <c r="K102" s="434"/>
      <c r="L102" s="234"/>
      <c r="M102" s="207"/>
      <c r="N102" s="207"/>
      <c r="O102" s="312"/>
      <c r="P102" s="207">
        <f t="shared" si="105"/>
        <v>0</v>
      </c>
      <c r="Q102" s="208"/>
      <c r="R102" s="234">
        <f t="shared" si="106"/>
        <v>35.700000000000003</v>
      </c>
      <c r="S102" s="248">
        <f t="shared" si="107"/>
        <v>35.700000000000003</v>
      </c>
      <c r="T102" s="207">
        <f t="shared" si="108"/>
        <v>35.700000000000003</v>
      </c>
      <c r="U102" s="249">
        <f t="shared" si="109"/>
        <v>0</v>
      </c>
      <c r="V102" s="207">
        <f>U102-T102</f>
        <v>-35.700000000000003</v>
      </c>
      <c r="W102" s="208">
        <f t="shared" si="111"/>
        <v>0</v>
      </c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58"/>
      <c r="GF102" s="58"/>
      <c r="GG102" s="58"/>
      <c r="GH102" s="58"/>
      <c r="GI102" s="58"/>
      <c r="GJ102" s="58"/>
      <c r="GK102" s="58"/>
      <c r="GL102" s="58"/>
      <c r="GM102" s="58"/>
      <c r="GN102" s="58"/>
    </row>
    <row r="103" spans="1:196" s="8" customFormat="1" ht="36" customHeight="1" thickBot="1" x14ac:dyDescent="0.35">
      <c r="A103" s="202"/>
      <c r="B103" s="432">
        <v>180404</v>
      </c>
      <c r="C103" s="204" t="s">
        <v>79</v>
      </c>
      <c r="D103" s="204" t="s">
        <v>163</v>
      </c>
      <c r="E103" s="367" t="s">
        <v>164</v>
      </c>
      <c r="F103" s="311"/>
      <c r="G103" s="218"/>
      <c r="H103" s="312"/>
      <c r="I103" s="435">
        <f t="shared" si="103"/>
        <v>0</v>
      </c>
      <c r="J103" s="436">
        <f t="shared" si="104"/>
        <v>0</v>
      </c>
      <c r="K103" s="434"/>
      <c r="L103" s="234">
        <v>22385.9</v>
      </c>
      <c r="M103" s="207">
        <v>22385.9</v>
      </c>
      <c r="N103" s="207">
        <v>17506.099999999999</v>
      </c>
      <c r="O103" s="312">
        <v>6492.8</v>
      </c>
      <c r="P103" s="207">
        <f t="shared" si="105"/>
        <v>-11013.3</v>
      </c>
      <c r="Q103" s="208">
        <f t="shared" si="96"/>
        <v>0.37088786194526485</v>
      </c>
      <c r="R103" s="234">
        <f t="shared" si="106"/>
        <v>22385.9</v>
      </c>
      <c r="S103" s="248">
        <f t="shared" si="107"/>
        <v>22385.9</v>
      </c>
      <c r="T103" s="207">
        <f t="shared" si="108"/>
        <v>17506.099999999999</v>
      </c>
      <c r="U103" s="249">
        <f t="shared" si="109"/>
        <v>6492.8</v>
      </c>
      <c r="V103" s="207">
        <f t="shared" si="110"/>
        <v>-11013.3</v>
      </c>
      <c r="W103" s="208">
        <f t="shared" si="111"/>
        <v>0.37088786194526485</v>
      </c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58"/>
      <c r="GF103" s="58"/>
      <c r="GG103" s="58"/>
      <c r="GH103" s="58"/>
      <c r="GI103" s="58"/>
      <c r="GJ103" s="58"/>
      <c r="GK103" s="58"/>
      <c r="GL103" s="58"/>
      <c r="GM103" s="58"/>
      <c r="GN103" s="58"/>
    </row>
    <row r="104" spans="1:196" s="8" customFormat="1" ht="23.25" customHeight="1" thickBot="1" x14ac:dyDescent="0.35">
      <c r="A104" s="202"/>
      <c r="B104" s="432">
        <v>180404</v>
      </c>
      <c r="C104" s="204" t="s">
        <v>185</v>
      </c>
      <c r="D104" s="204" t="s">
        <v>163</v>
      </c>
      <c r="E104" s="367" t="s">
        <v>186</v>
      </c>
      <c r="F104" s="311"/>
      <c r="G104" s="218"/>
      <c r="H104" s="312"/>
      <c r="I104" s="435">
        <f t="shared" si="103"/>
        <v>0</v>
      </c>
      <c r="J104" s="436">
        <f t="shared" si="104"/>
        <v>0</v>
      </c>
      <c r="K104" s="434"/>
      <c r="L104" s="234">
        <v>7055.4</v>
      </c>
      <c r="M104" s="207">
        <v>7055.4</v>
      </c>
      <c r="N104" s="207">
        <v>5157.3999999999996</v>
      </c>
      <c r="O104" s="312">
        <v>2981.4</v>
      </c>
      <c r="P104" s="207">
        <f t="shared" si="105"/>
        <v>-2175.9999999999995</v>
      </c>
      <c r="Q104" s="208">
        <f t="shared" si="96"/>
        <v>0.57808197929189131</v>
      </c>
      <c r="R104" s="234">
        <f t="shared" si="106"/>
        <v>7055.4</v>
      </c>
      <c r="S104" s="248">
        <f t="shared" si="107"/>
        <v>7055.4</v>
      </c>
      <c r="T104" s="207">
        <f t="shared" si="108"/>
        <v>5157.3999999999996</v>
      </c>
      <c r="U104" s="249">
        <f t="shared" si="109"/>
        <v>2981.4</v>
      </c>
      <c r="V104" s="207">
        <f t="shared" si="110"/>
        <v>-2175.9999999999995</v>
      </c>
      <c r="W104" s="208">
        <f t="shared" si="111"/>
        <v>0.57808197929189131</v>
      </c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58"/>
      <c r="GF104" s="58"/>
      <c r="GG104" s="58"/>
      <c r="GH104" s="58"/>
      <c r="GI104" s="58"/>
      <c r="GJ104" s="58"/>
      <c r="GK104" s="58"/>
      <c r="GL104" s="58"/>
      <c r="GM104" s="58"/>
      <c r="GN104" s="58"/>
    </row>
    <row r="105" spans="1:196" s="179" customFormat="1" ht="66.599999999999994" customHeight="1" x14ac:dyDescent="0.35">
      <c r="A105" s="390"/>
      <c r="B105" s="399"/>
      <c r="C105" s="399"/>
      <c r="D105" s="399"/>
      <c r="E105" s="385" t="s">
        <v>354</v>
      </c>
      <c r="F105" s="324"/>
      <c r="G105" s="262"/>
      <c r="H105" s="252"/>
      <c r="I105" s="325">
        <f t="shared" si="103"/>
        <v>0</v>
      </c>
      <c r="J105" s="262">
        <f t="shared" si="104"/>
        <v>0</v>
      </c>
      <c r="K105" s="263"/>
      <c r="L105" s="267">
        <v>1000</v>
      </c>
      <c r="M105" s="262">
        <v>1000</v>
      </c>
      <c r="N105" s="262">
        <v>1000</v>
      </c>
      <c r="O105" s="252"/>
      <c r="P105" s="262">
        <f t="shared" si="105"/>
        <v>-1000</v>
      </c>
      <c r="Q105" s="266"/>
      <c r="R105" s="267">
        <f t="shared" si="106"/>
        <v>1000</v>
      </c>
      <c r="S105" s="262">
        <f t="shared" si="107"/>
        <v>1000</v>
      </c>
      <c r="T105" s="262">
        <f t="shared" si="108"/>
        <v>1000</v>
      </c>
      <c r="U105" s="252">
        <f t="shared" si="109"/>
        <v>0</v>
      </c>
      <c r="V105" s="262">
        <f t="shared" si="110"/>
        <v>-1000</v>
      </c>
      <c r="W105" s="263">
        <f t="shared" si="111"/>
        <v>0</v>
      </c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7"/>
      <c r="AS105" s="177"/>
      <c r="AT105" s="177"/>
      <c r="AU105" s="177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177"/>
      <c r="BI105" s="177"/>
      <c r="BJ105" s="177"/>
      <c r="BK105" s="177"/>
      <c r="BL105" s="177"/>
      <c r="BM105" s="177"/>
      <c r="BN105" s="177"/>
      <c r="BO105" s="177"/>
      <c r="BP105" s="177"/>
      <c r="BQ105" s="177"/>
      <c r="BR105" s="177"/>
      <c r="BS105" s="177"/>
      <c r="BT105" s="177"/>
      <c r="BU105" s="177"/>
      <c r="BV105" s="177"/>
      <c r="BW105" s="177"/>
      <c r="BX105" s="177"/>
      <c r="BY105" s="177"/>
      <c r="BZ105" s="177"/>
      <c r="CA105" s="177"/>
      <c r="CB105" s="177"/>
      <c r="CC105" s="177"/>
      <c r="CD105" s="177"/>
      <c r="CE105" s="177"/>
      <c r="CF105" s="177"/>
      <c r="CG105" s="177"/>
      <c r="CH105" s="177"/>
      <c r="CI105" s="177"/>
      <c r="CJ105" s="177"/>
      <c r="CK105" s="177"/>
      <c r="CL105" s="177"/>
      <c r="CM105" s="177"/>
      <c r="CN105" s="177"/>
      <c r="CO105" s="177"/>
      <c r="CP105" s="177"/>
      <c r="CQ105" s="177"/>
      <c r="CR105" s="177"/>
      <c r="CS105" s="177"/>
      <c r="CT105" s="177"/>
      <c r="CU105" s="177"/>
      <c r="CV105" s="177"/>
      <c r="CW105" s="177"/>
      <c r="CX105" s="177"/>
      <c r="CY105" s="177"/>
      <c r="CZ105" s="177"/>
      <c r="DA105" s="177"/>
      <c r="DB105" s="177"/>
      <c r="DC105" s="177"/>
      <c r="DD105" s="177"/>
      <c r="DE105" s="177"/>
      <c r="DF105" s="177"/>
      <c r="DG105" s="177"/>
      <c r="DH105" s="177"/>
      <c r="DI105" s="177"/>
      <c r="DJ105" s="177"/>
      <c r="DK105" s="177"/>
      <c r="DL105" s="177"/>
      <c r="DM105" s="177"/>
      <c r="DN105" s="177"/>
      <c r="DO105" s="177"/>
      <c r="DP105" s="177"/>
      <c r="DQ105" s="177"/>
      <c r="DR105" s="177"/>
      <c r="DS105" s="177"/>
      <c r="DT105" s="177"/>
      <c r="DU105" s="177"/>
      <c r="DV105" s="177"/>
      <c r="DW105" s="177"/>
      <c r="DX105" s="177"/>
      <c r="DY105" s="177"/>
      <c r="DZ105" s="177"/>
      <c r="EA105" s="177"/>
      <c r="EB105" s="177"/>
      <c r="EC105" s="177"/>
      <c r="ED105" s="177"/>
      <c r="EE105" s="177"/>
      <c r="EF105" s="177"/>
      <c r="EG105" s="177"/>
      <c r="EH105" s="177"/>
      <c r="EI105" s="177"/>
      <c r="EJ105" s="177"/>
      <c r="EK105" s="177"/>
      <c r="EL105" s="177"/>
      <c r="EM105" s="177"/>
      <c r="EN105" s="177"/>
      <c r="EO105" s="177"/>
      <c r="EP105" s="177"/>
      <c r="EQ105" s="177"/>
      <c r="ER105" s="177"/>
      <c r="ES105" s="177"/>
      <c r="ET105" s="177"/>
      <c r="EU105" s="177"/>
      <c r="EV105" s="177"/>
      <c r="EW105" s="177"/>
      <c r="EX105" s="177"/>
      <c r="EY105" s="177"/>
      <c r="EZ105" s="177"/>
      <c r="FA105" s="177"/>
      <c r="FB105" s="177"/>
      <c r="FC105" s="177"/>
      <c r="FD105" s="177"/>
      <c r="FE105" s="177"/>
      <c r="FF105" s="177"/>
      <c r="FG105" s="177"/>
      <c r="FH105" s="177"/>
      <c r="FI105" s="177"/>
      <c r="FJ105" s="177"/>
      <c r="FK105" s="177"/>
      <c r="FL105" s="177"/>
      <c r="FM105" s="177"/>
      <c r="FN105" s="177"/>
      <c r="FO105" s="177"/>
      <c r="FP105" s="177"/>
      <c r="FQ105" s="177"/>
      <c r="FR105" s="177"/>
      <c r="FS105" s="177"/>
      <c r="FT105" s="177"/>
      <c r="FU105" s="177"/>
      <c r="FV105" s="177"/>
      <c r="FW105" s="177"/>
      <c r="FX105" s="177"/>
      <c r="FY105" s="177"/>
      <c r="FZ105" s="177"/>
      <c r="GA105" s="177"/>
      <c r="GB105" s="177"/>
      <c r="GC105" s="177"/>
      <c r="GD105" s="177"/>
      <c r="GE105" s="178"/>
      <c r="GF105" s="178"/>
      <c r="GG105" s="178"/>
      <c r="GH105" s="178"/>
      <c r="GI105" s="178"/>
      <c r="GJ105" s="178"/>
      <c r="GK105" s="178"/>
      <c r="GL105" s="178"/>
      <c r="GM105" s="178"/>
      <c r="GN105" s="178"/>
    </row>
    <row r="106" spans="1:196" s="8" customFormat="1" ht="25.95" customHeight="1" thickBot="1" x14ac:dyDescent="0.35">
      <c r="A106" s="202"/>
      <c r="B106" s="432"/>
      <c r="C106" s="204" t="s">
        <v>267</v>
      </c>
      <c r="D106" s="204" t="s">
        <v>163</v>
      </c>
      <c r="E106" s="367" t="s">
        <v>268</v>
      </c>
      <c r="F106" s="311"/>
      <c r="G106" s="218"/>
      <c r="H106" s="312"/>
      <c r="I106" s="435">
        <f t="shared" si="103"/>
        <v>0</v>
      </c>
      <c r="J106" s="436">
        <f t="shared" si="104"/>
        <v>0</v>
      </c>
      <c r="K106" s="434"/>
      <c r="L106" s="234">
        <v>16720</v>
      </c>
      <c r="M106" s="207">
        <v>16720</v>
      </c>
      <c r="N106" s="207">
        <v>16720</v>
      </c>
      <c r="O106" s="312">
        <v>14698.7</v>
      </c>
      <c r="P106" s="207">
        <f t="shared" si="105"/>
        <v>-2021.2999999999993</v>
      </c>
      <c r="Q106" s="208">
        <f t="shared" si="96"/>
        <v>0.87910885167464115</v>
      </c>
      <c r="R106" s="234">
        <f t="shared" si="106"/>
        <v>16720</v>
      </c>
      <c r="S106" s="248">
        <f t="shared" si="107"/>
        <v>16720</v>
      </c>
      <c r="T106" s="207">
        <f t="shared" si="108"/>
        <v>16720</v>
      </c>
      <c r="U106" s="249">
        <f t="shared" si="109"/>
        <v>14698.7</v>
      </c>
      <c r="V106" s="207">
        <f t="shared" si="110"/>
        <v>-2021.2999999999993</v>
      </c>
      <c r="W106" s="208">
        <f t="shared" si="111"/>
        <v>0.87910885167464115</v>
      </c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58"/>
      <c r="GF106" s="58"/>
      <c r="GG106" s="58"/>
      <c r="GH106" s="58"/>
      <c r="GI106" s="58"/>
      <c r="GJ106" s="58"/>
      <c r="GK106" s="58"/>
      <c r="GL106" s="58"/>
      <c r="GM106" s="58"/>
      <c r="GN106" s="58"/>
    </row>
    <row r="107" spans="1:196" s="8" customFormat="1" ht="25.95" customHeight="1" thickBot="1" x14ac:dyDescent="0.35">
      <c r="A107" s="202"/>
      <c r="B107" s="432"/>
      <c r="C107" s="204" t="s">
        <v>301</v>
      </c>
      <c r="D107" s="204" t="s">
        <v>163</v>
      </c>
      <c r="E107" s="367" t="s">
        <v>302</v>
      </c>
      <c r="F107" s="311"/>
      <c r="G107" s="218"/>
      <c r="H107" s="312"/>
      <c r="I107" s="435">
        <f t="shared" ref="I107" si="143">H107/$H$6</f>
        <v>0</v>
      </c>
      <c r="J107" s="436">
        <f t="shared" ref="J107" si="144">H107-G107</f>
        <v>0</v>
      </c>
      <c r="K107" s="434"/>
      <c r="L107" s="234">
        <v>65</v>
      </c>
      <c r="M107" s="207">
        <v>65</v>
      </c>
      <c r="N107" s="207">
        <v>65</v>
      </c>
      <c r="O107" s="312"/>
      <c r="P107" s="207">
        <f t="shared" ref="P107" si="145">O107-N107</f>
        <v>-65</v>
      </c>
      <c r="Q107" s="208">
        <f t="shared" si="96"/>
        <v>0</v>
      </c>
      <c r="R107" s="234">
        <f t="shared" ref="R107" si="146">SUM(F107,L107)</f>
        <v>65</v>
      </c>
      <c r="S107" s="248">
        <f t="shared" ref="S107" si="147">SUM(F107,M107)</f>
        <v>65</v>
      </c>
      <c r="T107" s="207">
        <f t="shared" ref="T107" si="148">SUM(G107,N107)</f>
        <v>65</v>
      </c>
      <c r="U107" s="249">
        <f t="shared" ref="U107" si="149">SUM(H107,O107)</f>
        <v>0</v>
      </c>
      <c r="V107" s="207">
        <f t="shared" ref="V107" si="150">U107-T107</f>
        <v>-65</v>
      </c>
      <c r="W107" s="208">
        <f t="shared" si="111"/>
        <v>0</v>
      </c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58"/>
      <c r="GF107" s="58"/>
      <c r="GG107" s="58"/>
      <c r="GH107" s="58"/>
      <c r="GI107" s="58"/>
      <c r="GJ107" s="58"/>
      <c r="GK107" s="58"/>
      <c r="GL107" s="58"/>
      <c r="GM107" s="58"/>
      <c r="GN107" s="58"/>
    </row>
    <row r="108" spans="1:196" s="8" customFormat="1" ht="34.200000000000003" customHeight="1" thickBot="1" x14ac:dyDescent="0.35">
      <c r="A108" s="202"/>
      <c r="B108" s="486"/>
      <c r="C108" s="204" t="s">
        <v>348</v>
      </c>
      <c r="D108" s="204" t="s">
        <v>163</v>
      </c>
      <c r="E108" s="367" t="s">
        <v>349</v>
      </c>
      <c r="F108" s="311"/>
      <c r="G108" s="218"/>
      <c r="H108" s="312"/>
      <c r="I108" s="435">
        <f t="shared" ref="I108" si="151">H108/$H$6</f>
        <v>0</v>
      </c>
      <c r="J108" s="436">
        <f t="shared" ref="J108" si="152">H108-G108</f>
        <v>0</v>
      </c>
      <c r="K108" s="434"/>
      <c r="L108" s="234">
        <v>500</v>
      </c>
      <c r="M108" s="207">
        <v>500</v>
      </c>
      <c r="N108" s="207"/>
      <c r="O108" s="312"/>
      <c r="P108" s="207">
        <f t="shared" ref="P108" si="153">O108-N108</f>
        <v>0</v>
      </c>
      <c r="Q108" s="208"/>
      <c r="R108" s="234">
        <f t="shared" ref="R108" si="154">SUM(F108,L108)</f>
        <v>500</v>
      </c>
      <c r="S108" s="248">
        <f t="shared" ref="S108" si="155">SUM(F108,M108)</f>
        <v>500</v>
      </c>
      <c r="T108" s="207">
        <f t="shared" ref="T108" si="156">SUM(G108,N108)</f>
        <v>0</v>
      </c>
      <c r="U108" s="249">
        <f t="shared" ref="U108" si="157">SUM(H108,O108)</f>
        <v>0</v>
      </c>
      <c r="V108" s="207">
        <f t="shared" ref="V108" si="158">U108-T108</f>
        <v>0</v>
      </c>
      <c r="W108" s="20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58"/>
      <c r="GF108" s="58"/>
      <c r="GG108" s="58"/>
      <c r="GH108" s="58"/>
      <c r="GI108" s="58"/>
      <c r="GJ108" s="58"/>
      <c r="GK108" s="58"/>
      <c r="GL108" s="58"/>
      <c r="GM108" s="58"/>
      <c r="GN108" s="58"/>
    </row>
    <row r="109" spans="1:196" s="8" customFormat="1" ht="34.950000000000003" customHeight="1" thickBot="1" x14ac:dyDescent="0.35">
      <c r="A109" s="202"/>
      <c r="B109" s="432">
        <v>180404</v>
      </c>
      <c r="C109" s="204" t="s">
        <v>165</v>
      </c>
      <c r="D109" s="204" t="s">
        <v>163</v>
      </c>
      <c r="E109" s="367" t="s">
        <v>201</v>
      </c>
      <c r="F109" s="311"/>
      <c r="G109" s="218"/>
      <c r="H109" s="312"/>
      <c r="I109" s="435">
        <f t="shared" si="103"/>
        <v>0</v>
      </c>
      <c r="J109" s="436">
        <f t="shared" si="104"/>
        <v>0</v>
      </c>
      <c r="K109" s="434"/>
      <c r="L109" s="234">
        <v>250</v>
      </c>
      <c r="M109" s="207">
        <v>250</v>
      </c>
      <c r="N109" s="207">
        <v>250</v>
      </c>
      <c r="O109" s="312">
        <v>245.7</v>
      </c>
      <c r="P109" s="207">
        <f t="shared" si="105"/>
        <v>-4.3000000000000114</v>
      </c>
      <c r="Q109" s="208">
        <f t="shared" si="96"/>
        <v>0.98280000000000001</v>
      </c>
      <c r="R109" s="234">
        <f t="shared" si="106"/>
        <v>250</v>
      </c>
      <c r="S109" s="248">
        <f t="shared" si="107"/>
        <v>250</v>
      </c>
      <c r="T109" s="207">
        <f t="shared" si="108"/>
        <v>250</v>
      </c>
      <c r="U109" s="249">
        <f t="shared" si="109"/>
        <v>245.7</v>
      </c>
      <c r="V109" s="207">
        <f t="shared" si="110"/>
        <v>-4.3000000000000114</v>
      </c>
      <c r="W109" s="208">
        <f t="shared" si="111"/>
        <v>0.98280000000000001</v>
      </c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58"/>
      <c r="GF109" s="58"/>
      <c r="GG109" s="58"/>
      <c r="GH109" s="58"/>
      <c r="GI109" s="58"/>
      <c r="GJ109" s="58"/>
      <c r="GK109" s="58"/>
      <c r="GL109" s="58"/>
      <c r="GM109" s="58"/>
      <c r="GN109" s="58"/>
    </row>
    <row r="110" spans="1:196" s="8" customFormat="1" ht="40.950000000000003" customHeight="1" thickBot="1" x14ac:dyDescent="0.35">
      <c r="A110" s="202"/>
      <c r="B110" s="432">
        <v>180404</v>
      </c>
      <c r="C110" s="204" t="s">
        <v>182</v>
      </c>
      <c r="D110" s="204" t="s">
        <v>163</v>
      </c>
      <c r="E110" s="367" t="s">
        <v>183</v>
      </c>
      <c r="F110" s="311"/>
      <c r="G110" s="218"/>
      <c r="H110" s="312"/>
      <c r="I110" s="435">
        <f t="shared" si="103"/>
        <v>0</v>
      </c>
      <c r="J110" s="436">
        <f t="shared" si="104"/>
        <v>0</v>
      </c>
      <c r="K110" s="434"/>
      <c r="L110" s="234">
        <v>8099</v>
      </c>
      <c r="M110" s="207">
        <v>8099</v>
      </c>
      <c r="N110" s="207">
        <v>7499</v>
      </c>
      <c r="O110" s="312">
        <v>2091.8000000000002</v>
      </c>
      <c r="P110" s="207">
        <f t="shared" si="105"/>
        <v>-5407.2</v>
      </c>
      <c r="Q110" s="208">
        <f t="shared" si="96"/>
        <v>0.27894385918122416</v>
      </c>
      <c r="R110" s="234">
        <f t="shared" si="106"/>
        <v>8099</v>
      </c>
      <c r="S110" s="248">
        <f t="shared" si="107"/>
        <v>8099</v>
      </c>
      <c r="T110" s="207">
        <f t="shared" si="108"/>
        <v>7499</v>
      </c>
      <c r="U110" s="249">
        <f t="shared" si="109"/>
        <v>2091.8000000000002</v>
      </c>
      <c r="V110" s="207">
        <f t="shared" si="110"/>
        <v>-5407.2</v>
      </c>
      <c r="W110" s="208">
        <f t="shared" si="111"/>
        <v>0.27894385918122416</v>
      </c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58"/>
      <c r="GF110" s="58"/>
      <c r="GG110" s="58"/>
      <c r="GH110" s="58"/>
      <c r="GI110" s="58"/>
      <c r="GJ110" s="58"/>
      <c r="GK110" s="58"/>
      <c r="GL110" s="58"/>
      <c r="GM110" s="58"/>
      <c r="GN110" s="58"/>
    </row>
    <row r="111" spans="1:196" s="8" customFormat="1" ht="53.4" hidden="1" customHeight="1" thickBot="1" x14ac:dyDescent="0.35">
      <c r="A111" s="202">
        <v>17</v>
      </c>
      <c r="B111" s="432"/>
      <c r="C111" s="204" t="s">
        <v>209</v>
      </c>
      <c r="D111" s="204" t="s">
        <v>78</v>
      </c>
      <c r="E111" s="367" t="s">
        <v>210</v>
      </c>
      <c r="F111" s="311"/>
      <c r="G111" s="218"/>
      <c r="H111" s="312"/>
      <c r="I111" s="435">
        <f t="shared" si="103"/>
        <v>0</v>
      </c>
      <c r="J111" s="436">
        <f t="shared" si="104"/>
        <v>0</v>
      </c>
      <c r="K111" s="434" t="e">
        <f t="shared" si="102"/>
        <v>#DIV/0!</v>
      </c>
      <c r="L111" s="234"/>
      <c r="M111" s="207"/>
      <c r="N111" s="207"/>
      <c r="O111" s="312"/>
      <c r="P111" s="207">
        <f t="shared" si="105"/>
        <v>0</v>
      </c>
      <c r="Q111" s="208" t="e">
        <f t="shared" si="96"/>
        <v>#DIV/0!</v>
      </c>
      <c r="R111" s="234">
        <f t="shared" si="106"/>
        <v>0</v>
      </c>
      <c r="S111" s="248">
        <f t="shared" si="107"/>
        <v>0</v>
      </c>
      <c r="T111" s="207">
        <f t="shared" si="108"/>
        <v>0</v>
      </c>
      <c r="U111" s="249">
        <f t="shared" si="109"/>
        <v>0</v>
      </c>
      <c r="V111" s="207">
        <f t="shared" si="110"/>
        <v>0</v>
      </c>
      <c r="W111" s="208" t="e">
        <f t="shared" si="111"/>
        <v>#DIV/0!</v>
      </c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58"/>
      <c r="GF111" s="58"/>
      <c r="GG111" s="58"/>
      <c r="GH111" s="58"/>
      <c r="GI111" s="58"/>
      <c r="GJ111" s="58"/>
      <c r="GK111" s="58"/>
      <c r="GL111" s="58"/>
      <c r="GM111" s="58"/>
      <c r="GN111" s="58"/>
    </row>
    <row r="112" spans="1:196" s="31" customFormat="1" ht="83.4" hidden="1" customHeight="1" thickBot="1" x14ac:dyDescent="0.4">
      <c r="A112" s="401"/>
      <c r="B112" s="417"/>
      <c r="C112" s="211"/>
      <c r="D112" s="418"/>
      <c r="E112" s="419" t="s">
        <v>217</v>
      </c>
      <c r="F112" s="336"/>
      <c r="G112" s="337"/>
      <c r="H112" s="291"/>
      <c r="I112" s="338">
        <f t="shared" si="103"/>
        <v>0</v>
      </c>
      <c r="J112" s="270">
        <f t="shared" si="104"/>
        <v>0</v>
      </c>
      <c r="K112" s="278" t="e">
        <f t="shared" si="102"/>
        <v>#DIV/0!</v>
      </c>
      <c r="L112" s="269"/>
      <c r="M112" s="270"/>
      <c r="N112" s="270"/>
      <c r="O112" s="291"/>
      <c r="P112" s="270">
        <f t="shared" si="105"/>
        <v>0</v>
      </c>
      <c r="Q112" s="208" t="e">
        <f t="shared" si="96"/>
        <v>#DIV/0!</v>
      </c>
      <c r="R112" s="269">
        <f t="shared" si="106"/>
        <v>0</v>
      </c>
      <c r="S112" s="270">
        <f t="shared" si="107"/>
        <v>0</v>
      </c>
      <c r="T112" s="270">
        <f t="shared" si="108"/>
        <v>0</v>
      </c>
      <c r="U112" s="252">
        <f t="shared" si="109"/>
        <v>0</v>
      </c>
      <c r="V112" s="437">
        <f t="shared" si="110"/>
        <v>0</v>
      </c>
      <c r="W112" s="208" t="e">
        <f t="shared" si="111"/>
        <v>#DIV/0!</v>
      </c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59"/>
      <c r="GF112" s="59"/>
      <c r="GG112" s="59"/>
      <c r="GH112" s="59"/>
      <c r="GI112" s="59"/>
      <c r="GJ112" s="59"/>
      <c r="GK112" s="59"/>
      <c r="GL112" s="59"/>
      <c r="GM112" s="59"/>
      <c r="GN112" s="59"/>
    </row>
    <row r="113" spans="1:196" s="25" customFormat="1" ht="54.6" customHeight="1" thickBot="1" x14ac:dyDescent="0.35">
      <c r="A113" s="374"/>
      <c r="B113" s="438">
        <v>180404</v>
      </c>
      <c r="C113" s="204" t="s">
        <v>211</v>
      </c>
      <c r="D113" s="439" t="s">
        <v>78</v>
      </c>
      <c r="E113" s="398" t="s">
        <v>246</v>
      </c>
      <c r="F113" s="316"/>
      <c r="G113" s="317"/>
      <c r="H113" s="312"/>
      <c r="I113" s="440">
        <f t="shared" si="103"/>
        <v>0</v>
      </c>
      <c r="J113" s="248">
        <f t="shared" si="104"/>
        <v>0</v>
      </c>
      <c r="K113" s="283"/>
      <c r="L113" s="254">
        <v>1963</v>
      </c>
      <c r="M113" s="248">
        <v>1963</v>
      </c>
      <c r="N113" s="248">
        <v>1361</v>
      </c>
      <c r="O113" s="249">
        <v>806.4</v>
      </c>
      <c r="P113" s="248">
        <f t="shared" si="105"/>
        <v>-554.6</v>
      </c>
      <c r="Q113" s="208">
        <f t="shared" si="96"/>
        <v>0.59250551065393087</v>
      </c>
      <c r="R113" s="254">
        <f t="shared" si="106"/>
        <v>1963</v>
      </c>
      <c r="S113" s="248">
        <f t="shared" si="107"/>
        <v>1963</v>
      </c>
      <c r="T113" s="248">
        <f t="shared" si="108"/>
        <v>1361</v>
      </c>
      <c r="U113" s="249">
        <f t="shared" si="109"/>
        <v>806.4</v>
      </c>
      <c r="V113" s="207">
        <f t="shared" si="110"/>
        <v>-554.6</v>
      </c>
      <c r="W113" s="208">
        <f t="shared" si="111"/>
        <v>0.59250551065393087</v>
      </c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</row>
    <row r="114" spans="1:196" s="181" customFormat="1" ht="69" customHeight="1" thickBot="1" x14ac:dyDescent="0.4">
      <c r="A114" s="390"/>
      <c r="B114" s="420"/>
      <c r="C114" s="394"/>
      <c r="D114" s="394"/>
      <c r="E114" s="421" t="s">
        <v>353</v>
      </c>
      <c r="F114" s="324"/>
      <c r="G114" s="262"/>
      <c r="H114" s="252"/>
      <c r="I114" s="325">
        <f t="shared" si="103"/>
        <v>0</v>
      </c>
      <c r="J114" s="262">
        <f t="shared" si="104"/>
        <v>0</v>
      </c>
      <c r="K114" s="263"/>
      <c r="L114" s="267">
        <v>1519</v>
      </c>
      <c r="M114" s="262">
        <v>1519</v>
      </c>
      <c r="N114" s="262">
        <v>1361</v>
      </c>
      <c r="O114" s="252">
        <v>806.4</v>
      </c>
      <c r="P114" s="262">
        <f t="shared" si="105"/>
        <v>-554.6</v>
      </c>
      <c r="Q114" s="263">
        <f t="shared" si="96"/>
        <v>0.59250551065393087</v>
      </c>
      <c r="R114" s="267">
        <f t="shared" si="106"/>
        <v>1519</v>
      </c>
      <c r="S114" s="262">
        <f t="shared" si="107"/>
        <v>1519</v>
      </c>
      <c r="T114" s="262">
        <f t="shared" si="108"/>
        <v>1361</v>
      </c>
      <c r="U114" s="252">
        <f t="shared" si="109"/>
        <v>806.4</v>
      </c>
      <c r="V114" s="262">
        <f t="shared" si="110"/>
        <v>-554.6</v>
      </c>
      <c r="W114" s="263">
        <f t="shared" si="111"/>
        <v>0.59250551065393087</v>
      </c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  <c r="BB114" s="177"/>
      <c r="BC114" s="177"/>
      <c r="BD114" s="177"/>
      <c r="BE114" s="177"/>
      <c r="BF114" s="177"/>
      <c r="BG114" s="177"/>
      <c r="BH114" s="177"/>
      <c r="BI114" s="177"/>
      <c r="BJ114" s="177"/>
      <c r="BK114" s="177"/>
      <c r="BL114" s="177"/>
      <c r="BM114" s="177"/>
      <c r="BN114" s="177"/>
      <c r="BO114" s="177"/>
      <c r="BP114" s="177"/>
      <c r="BQ114" s="177"/>
      <c r="BR114" s="177"/>
      <c r="BS114" s="177"/>
      <c r="BT114" s="177"/>
      <c r="BU114" s="177"/>
      <c r="BV114" s="177"/>
      <c r="BW114" s="177"/>
      <c r="BX114" s="177"/>
      <c r="BY114" s="177"/>
      <c r="BZ114" s="177"/>
      <c r="CA114" s="177"/>
      <c r="CB114" s="177"/>
      <c r="CC114" s="177"/>
      <c r="CD114" s="177"/>
      <c r="CE114" s="177"/>
      <c r="CF114" s="177"/>
      <c r="CG114" s="177"/>
      <c r="CH114" s="177"/>
      <c r="CI114" s="177"/>
      <c r="CJ114" s="177"/>
      <c r="CK114" s="177"/>
      <c r="CL114" s="177"/>
      <c r="CM114" s="177"/>
      <c r="CN114" s="177"/>
      <c r="CO114" s="177"/>
      <c r="CP114" s="177"/>
      <c r="CQ114" s="177"/>
      <c r="CR114" s="177"/>
      <c r="CS114" s="177"/>
      <c r="CT114" s="177"/>
      <c r="CU114" s="177"/>
      <c r="CV114" s="177"/>
      <c r="CW114" s="177"/>
      <c r="CX114" s="177"/>
      <c r="CY114" s="177"/>
      <c r="CZ114" s="177"/>
      <c r="DA114" s="177"/>
      <c r="DB114" s="177"/>
      <c r="DC114" s="177"/>
      <c r="DD114" s="177"/>
      <c r="DE114" s="177"/>
      <c r="DF114" s="177"/>
      <c r="DG114" s="177"/>
      <c r="DH114" s="177"/>
      <c r="DI114" s="177"/>
      <c r="DJ114" s="177"/>
      <c r="DK114" s="177"/>
      <c r="DL114" s="177"/>
      <c r="DM114" s="177"/>
      <c r="DN114" s="177"/>
      <c r="DO114" s="177"/>
      <c r="DP114" s="177"/>
      <c r="DQ114" s="177"/>
      <c r="DR114" s="177"/>
      <c r="DS114" s="177"/>
      <c r="DT114" s="177"/>
      <c r="DU114" s="177"/>
      <c r="DV114" s="177"/>
      <c r="DW114" s="177"/>
      <c r="DX114" s="177"/>
      <c r="DY114" s="177"/>
      <c r="DZ114" s="177"/>
      <c r="EA114" s="177"/>
      <c r="EB114" s="177"/>
      <c r="EC114" s="177"/>
      <c r="ED114" s="177"/>
      <c r="EE114" s="177"/>
      <c r="EF114" s="177"/>
      <c r="EG114" s="177"/>
      <c r="EH114" s="177"/>
      <c r="EI114" s="177"/>
      <c r="EJ114" s="177"/>
      <c r="EK114" s="177"/>
      <c r="EL114" s="177"/>
      <c r="EM114" s="177"/>
      <c r="EN114" s="177"/>
      <c r="EO114" s="177"/>
      <c r="EP114" s="177"/>
      <c r="EQ114" s="177"/>
      <c r="ER114" s="177"/>
      <c r="ES114" s="177"/>
      <c r="ET114" s="177"/>
      <c r="EU114" s="177"/>
      <c r="EV114" s="177"/>
      <c r="EW114" s="177"/>
      <c r="EX114" s="177"/>
      <c r="EY114" s="177"/>
      <c r="EZ114" s="177"/>
      <c r="FA114" s="177"/>
      <c r="FB114" s="177"/>
      <c r="FC114" s="177"/>
      <c r="FD114" s="177"/>
      <c r="FE114" s="177"/>
      <c r="FF114" s="177"/>
      <c r="FG114" s="177"/>
      <c r="FH114" s="177"/>
      <c r="FI114" s="177"/>
      <c r="FJ114" s="177"/>
      <c r="FK114" s="177"/>
      <c r="FL114" s="177"/>
      <c r="FM114" s="177"/>
      <c r="FN114" s="177"/>
      <c r="FO114" s="177"/>
      <c r="FP114" s="177"/>
      <c r="FQ114" s="177"/>
      <c r="FR114" s="177"/>
      <c r="FS114" s="177"/>
      <c r="FT114" s="177"/>
      <c r="FU114" s="177"/>
      <c r="FV114" s="177"/>
      <c r="FW114" s="177"/>
      <c r="FX114" s="177"/>
      <c r="FY114" s="177"/>
      <c r="FZ114" s="177"/>
      <c r="GA114" s="177"/>
      <c r="GB114" s="177"/>
      <c r="GC114" s="177"/>
      <c r="GD114" s="177"/>
      <c r="GE114" s="180"/>
      <c r="GF114" s="180"/>
      <c r="GG114" s="180"/>
      <c r="GH114" s="180"/>
      <c r="GI114" s="180"/>
      <c r="GJ114" s="180"/>
      <c r="GK114" s="180"/>
      <c r="GL114" s="180"/>
      <c r="GM114" s="180"/>
      <c r="GN114" s="180"/>
    </row>
    <row r="115" spans="1:196" s="181" customFormat="1" ht="63.6" customHeight="1" thickBot="1" x14ac:dyDescent="0.4">
      <c r="A115" s="390"/>
      <c r="B115" s="420"/>
      <c r="C115" s="394"/>
      <c r="D115" s="394"/>
      <c r="E115" s="421" t="s">
        <v>352</v>
      </c>
      <c r="F115" s="324"/>
      <c r="G115" s="262"/>
      <c r="H115" s="252"/>
      <c r="I115" s="325">
        <f t="shared" ref="I115" si="159">H115/$H$6</f>
        <v>0</v>
      </c>
      <c r="J115" s="262">
        <f t="shared" ref="J115" si="160">H115-G115</f>
        <v>0</v>
      </c>
      <c r="K115" s="263"/>
      <c r="L115" s="267">
        <v>444</v>
      </c>
      <c r="M115" s="262">
        <v>444</v>
      </c>
      <c r="N115" s="262"/>
      <c r="O115" s="252"/>
      <c r="P115" s="262">
        <f t="shared" ref="P115" si="161">O115-N115</f>
        <v>0</v>
      </c>
      <c r="Q115" s="263"/>
      <c r="R115" s="267">
        <f t="shared" ref="R115" si="162">SUM(F115,L115)</f>
        <v>444</v>
      </c>
      <c r="S115" s="262">
        <f t="shared" ref="S115" si="163">SUM(F115,M115)</f>
        <v>444</v>
      </c>
      <c r="T115" s="262">
        <f t="shared" ref="T115" si="164">SUM(G115,N115)</f>
        <v>0</v>
      </c>
      <c r="U115" s="252">
        <f t="shared" ref="U115" si="165">SUM(H115,O115)</f>
        <v>0</v>
      </c>
      <c r="V115" s="262">
        <f t="shared" ref="V115" si="166">U115-T115</f>
        <v>0</v>
      </c>
      <c r="W115" s="263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  <c r="BB115" s="177"/>
      <c r="BC115" s="177"/>
      <c r="BD115" s="177"/>
      <c r="BE115" s="177"/>
      <c r="BF115" s="177"/>
      <c r="BG115" s="177"/>
      <c r="BH115" s="177"/>
      <c r="BI115" s="177"/>
      <c r="BJ115" s="177"/>
      <c r="BK115" s="177"/>
      <c r="BL115" s="177"/>
      <c r="BM115" s="177"/>
      <c r="BN115" s="177"/>
      <c r="BO115" s="177"/>
      <c r="BP115" s="177"/>
      <c r="BQ115" s="177"/>
      <c r="BR115" s="177"/>
      <c r="BS115" s="177"/>
      <c r="BT115" s="177"/>
      <c r="BU115" s="177"/>
      <c r="BV115" s="177"/>
      <c r="BW115" s="177"/>
      <c r="BX115" s="177"/>
      <c r="BY115" s="177"/>
      <c r="BZ115" s="177"/>
      <c r="CA115" s="177"/>
      <c r="CB115" s="177"/>
      <c r="CC115" s="177"/>
      <c r="CD115" s="177"/>
      <c r="CE115" s="177"/>
      <c r="CF115" s="177"/>
      <c r="CG115" s="177"/>
      <c r="CH115" s="177"/>
      <c r="CI115" s="177"/>
      <c r="CJ115" s="177"/>
      <c r="CK115" s="177"/>
      <c r="CL115" s="177"/>
      <c r="CM115" s="177"/>
      <c r="CN115" s="177"/>
      <c r="CO115" s="177"/>
      <c r="CP115" s="177"/>
      <c r="CQ115" s="177"/>
      <c r="CR115" s="177"/>
      <c r="CS115" s="177"/>
      <c r="CT115" s="177"/>
      <c r="CU115" s="177"/>
      <c r="CV115" s="177"/>
      <c r="CW115" s="177"/>
      <c r="CX115" s="177"/>
      <c r="CY115" s="177"/>
      <c r="CZ115" s="177"/>
      <c r="DA115" s="177"/>
      <c r="DB115" s="177"/>
      <c r="DC115" s="177"/>
      <c r="DD115" s="177"/>
      <c r="DE115" s="177"/>
      <c r="DF115" s="177"/>
      <c r="DG115" s="177"/>
      <c r="DH115" s="177"/>
      <c r="DI115" s="177"/>
      <c r="DJ115" s="177"/>
      <c r="DK115" s="177"/>
      <c r="DL115" s="177"/>
      <c r="DM115" s="177"/>
      <c r="DN115" s="177"/>
      <c r="DO115" s="177"/>
      <c r="DP115" s="177"/>
      <c r="DQ115" s="177"/>
      <c r="DR115" s="177"/>
      <c r="DS115" s="177"/>
      <c r="DT115" s="177"/>
      <c r="DU115" s="177"/>
      <c r="DV115" s="177"/>
      <c r="DW115" s="177"/>
      <c r="DX115" s="177"/>
      <c r="DY115" s="177"/>
      <c r="DZ115" s="177"/>
      <c r="EA115" s="177"/>
      <c r="EB115" s="177"/>
      <c r="EC115" s="177"/>
      <c r="ED115" s="177"/>
      <c r="EE115" s="177"/>
      <c r="EF115" s="177"/>
      <c r="EG115" s="177"/>
      <c r="EH115" s="177"/>
      <c r="EI115" s="177"/>
      <c r="EJ115" s="177"/>
      <c r="EK115" s="177"/>
      <c r="EL115" s="177"/>
      <c r="EM115" s="177"/>
      <c r="EN115" s="177"/>
      <c r="EO115" s="177"/>
      <c r="EP115" s="177"/>
      <c r="EQ115" s="177"/>
      <c r="ER115" s="177"/>
      <c r="ES115" s="177"/>
      <c r="ET115" s="177"/>
      <c r="EU115" s="177"/>
      <c r="EV115" s="177"/>
      <c r="EW115" s="177"/>
      <c r="EX115" s="177"/>
      <c r="EY115" s="177"/>
      <c r="EZ115" s="177"/>
      <c r="FA115" s="177"/>
      <c r="FB115" s="177"/>
      <c r="FC115" s="177"/>
      <c r="FD115" s="177"/>
      <c r="FE115" s="177"/>
      <c r="FF115" s="177"/>
      <c r="FG115" s="177"/>
      <c r="FH115" s="177"/>
      <c r="FI115" s="177"/>
      <c r="FJ115" s="177"/>
      <c r="FK115" s="177"/>
      <c r="FL115" s="177"/>
      <c r="FM115" s="177"/>
      <c r="FN115" s="177"/>
      <c r="FO115" s="177"/>
      <c r="FP115" s="177"/>
      <c r="FQ115" s="177"/>
      <c r="FR115" s="177"/>
      <c r="FS115" s="177"/>
      <c r="FT115" s="177"/>
      <c r="FU115" s="177"/>
      <c r="FV115" s="177"/>
      <c r="FW115" s="177"/>
      <c r="FX115" s="177"/>
      <c r="FY115" s="177"/>
      <c r="FZ115" s="177"/>
      <c r="GA115" s="177"/>
      <c r="GB115" s="177"/>
      <c r="GC115" s="177"/>
      <c r="GD115" s="177"/>
      <c r="GE115" s="180"/>
      <c r="GF115" s="180"/>
      <c r="GG115" s="180"/>
      <c r="GH115" s="180"/>
      <c r="GI115" s="180"/>
      <c r="GJ115" s="180"/>
      <c r="GK115" s="180"/>
      <c r="GL115" s="180"/>
      <c r="GM115" s="180"/>
      <c r="GN115" s="180"/>
    </row>
    <row r="116" spans="1:196" s="8" customFormat="1" ht="40.200000000000003" customHeight="1" thickBot="1" x14ac:dyDescent="0.35">
      <c r="A116" s="202"/>
      <c r="B116" s="433"/>
      <c r="C116" s="204" t="s">
        <v>226</v>
      </c>
      <c r="D116" s="204" t="s">
        <v>78</v>
      </c>
      <c r="E116" s="367" t="s">
        <v>227</v>
      </c>
      <c r="F116" s="311"/>
      <c r="G116" s="218"/>
      <c r="H116" s="312"/>
      <c r="I116" s="435">
        <f t="shared" si="103"/>
        <v>0</v>
      </c>
      <c r="J116" s="436">
        <f t="shared" si="104"/>
        <v>0</v>
      </c>
      <c r="K116" s="434"/>
      <c r="L116" s="234">
        <v>70.599999999999994</v>
      </c>
      <c r="M116" s="207">
        <v>412.4</v>
      </c>
      <c r="N116" s="207">
        <v>412.4</v>
      </c>
      <c r="O116" s="312">
        <v>412.4</v>
      </c>
      <c r="P116" s="207">
        <f t="shared" si="105"/>
        <v>0</v>
      </c>
      <c r="Q116" s="208">
        <f t="shared" si="96"/>
        <v>1</v>
      </c>
      <c r="R116" s="234">
        <f t="shared" si="106"/>
        <v>70.599999999999994</v>
      </c>
      <c r="S116" s="248">
        <f t="shared" si="107"/>
        <v>412.4</v>
      </c>
      <c r="T116" s="207">
        <f t="shared" si="108"/>
        <v>412.4</v>
      </c>
      <c r="U116" s="249">
        <f t="shared" si="109"/>
        <v>412.4</v>
      </c>
      <c r="V116" s="207">
        <f t="shared" si="110"/>
        <v>0</v>
      </c>
      <c r="W116" s="208">
        <f t="shared" si="111"/>
        <v>1</v>
      </c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</row>
    <row r="117" spans="1:196" s="8" customFormat="1" ht="31.8" customHeight="1" thickBot="1" x14ac:dyDescent="0.35">
      <c r="A117" s="202"/>
      <c r="B117" s="433"/>
      <c r="C117" s="204" t="s">
        <v>324</v>
      </c>
      <c r="D117" s="204" t="s">
        <v>78</v>
      </c>
      <c r="E117" s="367" t="s">
        <v>325</v>
      </c>
      <c r="F117" s="311"/>
      <c r="G117" s="218"/>
      <c r="H117" s="312"/>
      <c r="I117" s="435">
        <f t="shared" ref="I117" si="167">H117/$H$6</f>
        <v>0</v>
      </c>
      <c r="J117" s="436">
        <f t="shared" ref="J117" si="168">H117-G117</f>
        <v>0</v>
      </c>
      <c r="K117" s="434"/>
      <c r="L117" s="234">
        <v>264</v>
      </c>
      <c r="M117" s="207">
        <v>264</v>
      </c>
      <c r="N117" s="207">
        <v>264</v>
      </c>
      <c r="O117" s="312">
        <v>264</v>
      </c>
      <c r="P117" s="207">
        <f t="shared" ref="P117" si="169">O117-N117</f>
        <v>0</v>
      </c>
      <c r="Q117" s="208">
        <f t="shared" si="96"/>
        <v>1</v>
      </c>
      <c r="R117" s="234">
        <f t="shared" ref="R117" si="170">SUM(F117,L117)</f>
        <v>264</v>
      </c>
      <c r="S117" s="248">
        <f t="shared" ref="S117" si="171">SUM(F117,M117)</f>
        <v>264</v>
      </c>
      <c r="T117" s="207">
        <f t="shared" ref="T117" si="172">SUM(G117,N117)</f>
        <v>264</v>
      </c>
      <c r="U117" s="249">
        <f t="shared" ref="U117" si="173">SUM(H117,O117)</f>
        <v>264</v>
      </c>
      <c r="V117" s="207">
        <f t="shared" ref="V117" si="174">U117-T117</f>
        <v>0</v>
      </c>
      <c r="W117" s="208">
        <f t="shared" ref="W117" si="175">U117/T117</f>
        <v>1</v>
      </c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</row>
    <row r="118" spans="1:196" s="181" customFormat="1" ht="52.8" customHeight="1" thickBot="1" x14ac:dyDescent="0.4">
      <c r="A118" s="390"/>
      <c r="B118" s="420"/>
      <c r="C118" s="394"/>
      <c r="D118" s="394"/>
      <c r="E118" s="421" t="s">
        <v>326</v>
      </c>
      <c r="F118" s="324"/>
      <c r="G118" s="262"/>
      <c r="H118" s="252"/>
      <c r="I118" s="325">
        <f t="shared" ref="I118" si="176">H118/$H$6</f>
        <v>0</v>
      </c>
      <c r="J118" s="262">
        <f t="shared" ref="J118" si="177">H118-G118</f>
        <v>0</v>
      </c>
      <c r="K118" s="263"/>
      <c r="L118" s="267">
        <v>264</v>
      </c>
      <c r="M118" s="262">
        <v>264</v>
      </c>
      <c r="N118" s="262">
        <v>264</v>
      </c>
      <c r="O118" s="252">
        <v>264</v>
      </c>
      <c r="P118" s="262">
        <f t="shared" ref="P118" si="178">O118-N118</f>
        <v>0</v>
      </c>
      <c r="Q118" s="266">
        <f t="shared" si="96"/>
        <v>1</v>
      </c>
      <c r="R118" s="267">
        <f t="shared" ref="R118" si="179">SUM(F118,L118)</f>
        <v>264</v>
      </c>
      <c r="S118" s="262">
        <f t="shared" ref="S118" si="180">SUM(F118,M118)</f>
        <v>264</v>
      </c>
      <c r="T118" s="262">
        <f t="shared" ref="T118" si="181">SUM(G118,N118)</f>
        <v>264</v>
      </c>
      <c r="U118" s="252">
        <f t="shared" ref="U118" si="182">SUM(H118,O118)</f>
        <v>264</v>
      </c>
      <c r="V118" s="262">
        <f t="shared" ref="V118" si="183">U118-T118</f>
        <v>0</v>
      </c>
      <c r="W118" s="266">
        <f t="shared" ref="W118" si="184">U118/T118</f>
        <v>1</v>
      </c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7"/>
      <c r="AS118" s="177"/>
      <c r="AT118" s="177"/>
      <c r="AU118" s="177"/>
      <c r="AV118" s="177"/>
      <c r="AW118" s="177"/>
      <c r="AX118" s="177"/>
      <c r="AY118" s="177"/>
      <c r="AZ118" s="177"/>
      <c r="BA118" s="177"/>
      <c r="BB118" s="177"/>
      <c r="BC118" s="177"/>
      <c r="BD118" s="177"/>
      <c r="BE118" s="177"/>
      <c r="BF118" s="177"/>
      <c r="BG118" s="177"/>
      <c r="BH118" s="177"/>
      <c r="BI118" s="177"/>
      <c r="BJ118" s="177"/>
      <c r="BK118" s="177"/>
      <c r="BL118" s="177"/>
      <c r="BM118" s="177"/>
      <c r="BN118" s="177"/>
      <c r="BO118" s="177"/>
      <c r="BP118" s="177"/>
      <c r="BQ118" s="177"/>
      <c r="BR118" s="177"/>
      <c r="BS118" s="177"/>
      <c r="BT118" s="177"/>
      <c r="BU118" s="177"/>
      <c r="BV118" s="177"/>
      <c r="BW118" s="177"/>
      <c r="BX118" s="177"/>
      <c r="BY118" s="177"/>
      <c r="BZ118" s="177"/>
      <c r="CA118" s="177"/>
      <c r="CB118" s="177"/>
      <c r="CC118" s="177"/>
      <c r="CD118" s="177"/>
      <c r="CE118" s="177"/>
      <c r="CF118" s="177"/>
      <c r="CG118" s="177"/>
      <c r="CH118" s="177"/>
      <c r="CI118" s="177"/>
      <c r="CJ118" s="177"/>
      <c r="CK118" s="177"/>
      <c r="CL118" s="177"/>
      <c r="CM118" s="177"/>
      <c r="CN118" s="177"/>
      <c r="CO118" s="177"/>
      <c r="CP118" s="177"/>
      <c r="CQ118" s="177"/>
      <c r="CR118" s="177"/>
      <c r="CS118" s="177"/>
      <c r="CT118" s="177"/>
      <c r="CU118" s="177"/>
      <c r="CV118" s="177"/>
      <c r="CW118" s="177"/>
      <c r="CX118" s="177"/>
      <c r="CY118" s="177"/>
      <c r="CZ118" s="177"/>
      <c r="DA118" s="177"/>
      <c r="DB118" s="177"/>
      <c r="DC118" s="177"/>
      <c r="DD118" s="177"/>
      <c r="DE118" s="177"/>
      <c r="DF118" s="177"/>
      <c r="DG118" s="177"/>
      <c r="DH118" s="177"/>
      <c r="DI118" s="177"/>
      <c r="DJ118" s="177"/>
      <c r="DK118" s="177"/>
      <c r="DL118" s="177"/>
      <c r="DM118" s="177"/>
      <c r="DN118" s="177"/>
      <c r="DO118" s="177"/>
      <c r="DP118" s="177"/>
      <c r="DQ118" s="177"/>
      <c r="DR118" s="177"/>
      <c r="DS118" s="177"/>
      <c r="DT118" s="177"/>
      <c r="DU118" s="177"/>
      <c r="DV118" s="177"/>
      <c r="DW118" s="177"/>
      <c r="DX118" s="177"/>
      <c r="DY118" s="177"/>
      <c r="DZ118" s="177"/>
      <c r="EA118" s="177"/>
      <c r="EB118" s="177"/>
      <c r="EC118" s="177"/>
      <c r="ED118" s="177"/>
      <c r="EE118" s="177"/>
      <c r="EF118" s="177"/>
      <c r="EG118" s="177"/>
      <c r="EH118" s="177"/>
      <c r="EI118" s="177"/>
      <c r="EJ118" s="177"/>
      <c r="EK118" s="177"/>
      <c r="EL118" s="177"/>
      <c r="EM118" s="177"/>
      <c r="EN118" s="177"/>
      <c r="EO118" s="177"/>
      <c r="EP118" s="177"/>
      <c r="EQ118" s="177"/>
      <c r="ER118" s="177"/>
      <c r="ES118" s="177"/>
      <c r="ET118" s="177"/>
      <c r="EU118" s="177"/>
      <c r="EV118" s="177"/>
      <c r="EW118" s="177"/>
      <c r="EX118" s="177"/>
      <c r="EY118" s="177"/>
      <c r="EZ118" s="177"/>
      <c r="FA118" s="177"/>
      <c r="FB118" s="177"/>
      <c r="FC118" s="177"/>
      <c r="FD118" s="177"/>
      <c r="FE118" s="177"/>
      <c r="FF118" s="177"/>
      <c r="FG118" s="177"/>
      <c r="FH118" s="177"/>
      <c r="FI118" s="177"/>
      <c r="FJ118" s="177"/>
      <c r="FK118" s="177"/>
      <c r="FL118" s="177"/>
      <c r="FM118" s="177"/>
      <c r="FN118" s="177"/>
      <c r="FO118" s="177"/>
      <c r="FP118" s="177"/>
      <c r="FQ118" s="177"/>
      <c r="FR118" s="177"/>
      <c r="FS118" s="177"/>
      <c r="FT118" s="177"/>
      <c r="FU118" s="177"/>
      <c r="FV118" s="177"/>
      <c r="FW118" s="177"/>
      <c r="FX118" s="177"/>
      <c r="FY118" s="177"/>
      <c r="FZ118" s="177"/>
      <c r="GA118" s="177"/>
      <c r="GB118" s="177"/>
      <c r="GC118" s="177"/>
      <c r="GD118" s="177"/>
      <c r="GE118" s="180"/>
      <c r="GF118" s="180"/>
      <c r="GG118" s="180"/>
      <c r="GH118" s="180"/>
      <c r="GI118" s="180"/>
      <c r="GJ118" s="180"/>
      <c r="GK118" s="180"/>
      <c r="GL118" s="180"/>
      <c r="GM118" s="180"/>
      <c r="GN118" s="180"/>
    </row>
    <row r="119" spans="1:196" s="8" customFormat="1" ht="52.2" customHeight="1" thickBot="1" x14ac:dyDescent="0.35">
      <c r="A119" s="202"/>
      <c r="B119" s="432"/>
      <c r="C119" s="204" t="s">
        <v>174</v>
      </c>
      <c r="D119" s="204" t="s">
        <v>80</v>
      </c>
      <c r="E119" s="367" t="s">
        <v>175</v>
      </c>
      <c r="F119" s="311">
        <v>1000</v>
      </c>
      <c r="G119" s="218">
        <v>1000</v>
      </c>
      <c r="H119" s="312">
        <v>888.6</v>
      </c>
      <c r="I119" s="435">
        <f t="shared" si="103"/>
        <v>1.7758279952908389E-3</v>
      </c>
      <c r="J119" s="436">
        <f t="shared" si="104"/>
        <v>-111.39999999999998</v>
      </c>
      <c r="K119" s="434">
        <f t="shared" ref="K119:K120" si="185">H119/G119</f>
        <v>0.88860000000000006</v>
      </c>
      <c r="L119" s="234">
        <v>69.3</v>
      </c>
      <c r="M119" s="207">
        <v>69.3</v>
      </c>
      <c r="N119" s="207">
        <v>69.3</v>
      </c>
      <c r="O119" s="312"/>
      <c r="P119" s="207">
        <f t="shared" si="105"/>
        <v>-69.3</v>
      </c>
      <c r="Q119" s="208">
        <f t="shared" si="96"/>
        <v>0</v>
      </c>
      <c r="R119" s="234">
        <f t="shared" si="106"/>
        <v>1069.3</v>
      </c>
      <c r="S119" s="248">
        <f t="shared" si="107"/>
        <v>1069.3</v>
      </c>
      <c r="T119" s="207">
        <f t="shared" si="108"/>
        <v>1069.3</v>
      </c>
      <c r="U119" s="249">
        <f t="shared" si="109"/>
        <v>888.6</v>
      </c>
      <c r="V119" s="207">
        <f t="shared" si="110"/>
        <v>-180.69999999999993</v>
      </c>
      <c r="W119" s="208">
        <f t="shared" si="111"/>
        <v>0.83101094173758538</v>
      </c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</row>
    <row r="120" spans="1:196" s="8" customFormat="1" ht="38.4" customHeight="1" thickBot="1" x14ac:dyDescent="0.35">
      <c r="A120" s="202"/>
      <c r="B120" s="432"/>
      <c r="C120" s="204" t="s">
        <v>271</v>
      </c>
      <c r="D120" s="204" t="s">
        <v>272</v>
      </c>
      <c r="E120" s="367" t="s">
        <v>273</v>
      </c>
      <c r="F120" s="311">
        <v>3502.7</v>
      </c>
      <c r="G120" s="218">
        <v>3502.7</v>
      </c>
      <c r="H120" s="312">
        <v>1403</v>
      </c>
      <c r="I120" s="435">
        <f t="shared" si="103"/>
        <v>2.8038337580385403E-3</v>
      </c>
      <c r="J120" s="436">
        <f t="shared" si="104"/>
        <v>-2099.6999999999998</v>
      </c>
      <c r="K120" s="434">
        <f t="shared" si="185"/>
        <v>0.40054814857110232</v>
      </c>
      <c r="L120" s="234">
        <v>250</v>
      </c>
      <c r="M120" s="207">
        <v>250</v>
      </c>
      <c r="N120" s="207">
        <v>250</v>
      </c>
      <c r="O120" s="312">
        <v>244.7</v>
      </c>
      <c r="P120" s="207">
        <f t="shared" si="105"/>
        <v>-5.3000000000000114</v>
      </c>
      <c r="Q120" s="208">
        <f t="shared" si="96"/>
        <v>0.9788</v>
      </c>
      <c r="R120" s="234">
        <f t="shared" si="106"/>
        <v>3752.7</v>
      </c>
      <c r="S120" s="248">
        <f t="shared" si="107"/>
        <v>3752.7</v>
      </c>
      <c r="T120" s="207">
        <f t="shared" si="108"/>
        <v>3752.7</v>
      </c>
      <c r="U120" s="249">
        <f t="shared" si="109"/>
        <v>1647.7</v>
      </c>
      <c r="V120" s="207">
        <f t="shared" si="110"/>
        <v>-2105</v>
      </c>
      <c r="W120" s="208">
        <f t="shared" si="111"/>
        <v>0.4390705358808325</v>
      </c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</row>
    <row r="121" spans="1:196" s="8" customFormat="1" ht="35.25" hidden="1" customHeight="1" thickBot="1" x14ac:dyDescent="0.35">
      <c r="A121" s="202">
        <v>21</v>
      </c>
      <c r="B121" s="432">
        <v>180404</v>
      </c>
      <c r="C121" s="204" t="s">
        <v>149</v>
      </c>
      <c r="D121" s="204" t="s">
        <v>81</v>
      </c>
      <c r="E121" s="367" t="s">
        <v>84</v>
      </c>
      <c r="F121" s="311"/>
      <c r="G121" s="218"/>
      <c r="H121" s="312"/>
      <c r="I121" s="441">
        <f t="shared" si="103"/>
        <v>0</v>
      </c>
      <c r="J121" s="436">
        <f t="shared" si="104"/>
        <v>0</v>
      </c>
      <c r="K121" s="434"/>
      <c r="L121" s="234"/>
      <c r="M121" s="248"/>
      <c r="N121" s="248"/>
      <c r="O121" s="312"/>
      <c r="P121" s="207" t="s">
        <v>255</v>
      </c>
      <c r="Q121" s="208"/>
      <c r="R121" s="234">
        <f t="shared" si="106"/>
        <v>0</v>
      </c>
      <c r="S121" s="248">
        <f t="shared" si="107"/>
        <v>0</v>
      </c>
      <c r="T121" s="207">
        <f t="shared" si="108"/>
        <v>0</v>
      </c>
      <c r="U121" s="249">
        <f t="shared" si="109"/>
        <v>0</v>
      </c>
      <c r="V121" s="207">
        <f t="shared" si="110"/>
        <v>0</v>
      </c>
      <c r="W121" s="208" t="e">
        <f t="shared" si="111"/>
        <v>#DIV/0!</v>
      </c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</row>
    <row r="122" spans="1:196" s="8" customFormat="1" ht="23.25" hidden="1" customHeight="1" thickBot="1" x14ac:dyDescent="0.35">
      <c r="A122" s="202">
        <v>22</v>
      </c>
      <c r="B122" s="432">
        <v>180404</v>
      </c>
      <c r="C122" s="204" t="s">
        <v>166</v>
      </c>
      <c r="D122" s="204" t="s">
        <v>82</v>
      </c>
      <c r="E122" s="367" t="s">
        <v>83</v>
      </c>
      <c r="F122" s="311"/>
      <c r="G122" s="218"/>
      <c r="H122" s="312"/>
      <c r="I122" s="442">
        <f t="shared" si="103"/>
        <v>0</v>
      </c>
      <c r="J122" s="436">
        <f t="shared" si="104"/>
        <v>0</v>
      </c>
      <c r="K122" s="434"/>
      <c r="L122" s="234"/>
      <c r="M122" s="207"/>
      <c r="N122" s="207"/>
      <c r="O122" s="312"/>
      <c r="P122" s="207">
        <f t="shared" si="105"/>
        <v>0</v>
      </c>
      <c r="Q122" s="208" t="e">
        <f t="shared" ref="Q122:Q155" si="186">O122/N122</f>
        <v>#DIV/0!</v>
      </c>
      <c r="R122" s="234">
        <f t="shared" si="106"/>
        <v>0</v>
      </c>
      <c r="S122" s="248">
        <f t="shared" si="107"/>
        <v>0</v>
      </c>
      <c r="T122" s="207">
        <f t="shared" si="108"/>
        <v>0</v>
      </c>
      <c r="U122" s="249">
        <f t="shared" si="109"/>
        <v>0</v>
      </c>
      <c r="V122" s="207">
        <f t="shared" si="110"/>
        <v>0</v>
      </c>
      <c r="W122" s="208" t="e">
        <f t="shared" si="111"/>
        <v>#DIV/0!</v>
      </c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</row>
    <row r="123" spans="1:196" s="76" customFormat="1" ht="34.5" hidden="1" customHeight="1" x14ac:dyDescent="0.3">
      <c r="A123" s="202">
        <v>22</v>
      </c>
      <c r="B123" s="433"/>
      <c r="C123" s="204" t="s">
        <v>233</v>
      </c>
      <c r="D123" s="204" t="s">
        <v>78</v>
      </c>
      <c r="E123" s="367" t="s">
        <v>240</v>
      </c>
      <c r="F123" s="311"/>
      <c r="G123" s="218"/>
      <c r="H123" s="312"/>
      <c r="I123" s="206">
        <f t="shared" si="103"/>
        <v>0</v>
      </c>
      <c r="J123" s="207">
        <f t="shared" si="104"/>
        <v>0</v>
      </c>
      <c r="K123" s="434"/>
      <c r="L123" s="234"/>
      <c r="M123" s="207"/>
      <c r="N123" s="207"/>
      <c r="O123" s="312"/>
      <c r="P123" s="207">
        <f t="shared" si="105"/>
        <v>0</v>
      </c>
      <c r="Q123" s="208" t="e">
        <f t="shared" si="186"/>
        <v>#DIV/0!</v>
      </c>
      <c r="R123" s="234">
        <f t="shared" si="106"/>
        <v>0</v>
      </c>
      <c r="S123" s="207">
        <f t="shared" si="107"/>
        <v>0</v>
      </c>
      <c r="T123" s="207">
        <f t="shared" si="108"/>
        <v>0</v>
      </c>
      <c r="U123" s="249">
        <f t="shared" si="109"/>
        <v>0</v>
      </c>
      <c r="V123" s="207">
        <f t="shared" si="110"/>
        <v>0</v>
      </c>
      <c r="W123" s="208" t="e">
        <f t="shared" si="111"/>
        <v>#DIV/0!</v>
      </c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  <c r="EH123" s="33"/>
      <c r="EI123" s="33"/>
      <c r="EJ123" s="33"/>
      <c r="EK123" s="33"/>
      <c r="EL123" s="33"/>
      <c r="EM123" s="33"/>
      <c r="EN123" s="33"/>
      <c r="EO123" s="33"/>
      <c r="EP123" s="33"/>
      <c r="EQ123" s="33"/>
      <c r="ER123" s="33"/>
      <c r="ES123" s="33"/>
      <c r="ET123" s="33"/>
      <c r="EU123" s="33"/>
      <c r="EV123" s="33"/>
      <c r="EW123" s="33"/>
      <c r="EX123" s="33"/>
      <c r="EY123" s="33"/>
      <c r="EZ123" s="33"/>
      <c r="FA123" s="33"/>
      <c r="FB123" s="33"/>
      <c r="FC123" s="33"/>
      <c r="FD123" s="33"/>
      <c r="FE123" s="33"/>
      <c r="FF123" s="33"/>
      <c r="FG123" s="33"/>
      <c r="FH123" s="33"/>
      <c r="FI123" s="33"/>
      <c r="FJ123" s="33"/>
      <c r="FK123" s="33"/>
      <c r="FL123" s="33"/>
      <c r="FM123" s="33"/>
      <c r="FN123" s="33"/>
      <c r="FO123" s="33"/>
      <c r="FP123" s="33"/>
      <c r="FQ123" s="33"/>
      <c r="FR123" s="33"/>
      <c r="FS123" s="33"/>
      <c r="FT123" s="33"/>
      <c r="FU123" s="33"/>
      <c r="FV123" s="33"/>
      <c r="FW123" s="33"/>
      <c r="FX123" s="33"/>
      <c r="FY123" s="33"/>
      <c r="FZ123" s="33"/>
      <c r="GA123" s="33"/>
      <c r="GB123" s="33"/>
      <c r="GC123" s="33"/>
      <c r="GD123" s="33"/>
      <c r="GE123" s="33"/>
      <c r="GF123" s="33"/>
      <c r="GG123" s="33"/>
      <c r="GH123" s="33"/>
      <c r="GI123" s="33"/>
      <c r="GJ123" s="33"/>
      <c r="GK123" s="33"/>
      <c r="GL123" s="33"/>
      <c r="GM123" s="33"/>
      <c r="GN123" s="33"/>
    </row>
    <row r="124" spans="1:196" s="76" customFormat="1" ht="54.6" hidden="1" customHeight="1" x14ac:dyDescent="0.3">
      <c r="A124" s="202">
        <v>24</v>
      </c>
      <c r="B124" s="433"/>
      <c r="C124" s="204" t="s">
        <v>168</v>
      </c>
      <c r="D124" s="204" t="s">
        <v>86</v>
      </c>
      <c r="E124" s="367" t="s">
        <v>169</v>
      </c>
      <c r="F124" s="311"/>
      <c r="G124" s="218"/>
      <c r="H124" s="312"/>
      <c r="I124" s="209">
        <f t="shared" si="103"/>
        <v>0</v>
      </c>
      <c r="J124" s="207">
        <f t="shared" si="104"/>
        <v>0</v>
      </c>
      <c r="K124" s="434"/>
      <c r="L124" s="234"/>
      <c r="M124" s="207"/>
      <c r="N124" s="207"/>
      <c r="O124" s="312"/>
      <c r="P124" s="207">
        <f t="shared" si="105"/>
        <v>0</v>
      </c>
      <c r="Q124" s="208" t="e">
        <f t="shared" si="186"/>
        <v>#DIV/0!</v>
      </c>
      <c r="R124" s="234">
        <f t="shared" si="106"/>
        <v>0</v>
      </c>
      <c r="S124" s="207">
        <f t="shared" si="107"/>
        <v>0</v>
      </c>
      <c r="T124" s="207">
        <f t="shared" si="108"/>
        <v>0</v>
      </c>
      <c r="U124" s="249">
        <f t="shared" si="109"/>
        <v>0</v>
      </c>
      <c r="V124" s="207">
        <f t="shared" si="110"/>
        <v>0</v>
      </c>
      <c r="W124" s="208" t="e">
        <f t="shared" si="111"/>
        <v>#DIV/0!</v>
      </c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  <c r="EH124" s="33"/>
      <c r="EI124" s="33"/>
      <c r="EJ124" s="33"/>
      <c r="EK124" s="33"/>
      <c r="EL124" s="33"/>
      <c r="EM124" s="33"/>
      <c r="EN124" s="33"/>
      <c r="EO124" s="33"/>
      <c r="EP124" s="33"/>
      <c r="EQ124" s="33"/>
      <c r="ER124" s="33"/>
      <c r="ES124" s="33"/>
      <c r="ET124" s="33"/>
      <c r="EU124" s="33"/>
      <c r="EV124" s="33"/>
      <c r="EW124" s="33"/>
      <c r="EX124" s="33"/>
      <c r="EY124" s="33"/>
      <c r="EZ124" s="33"/>
      <c r="FA124" s="33"/>
      <c r="FB124" s="33"/>
      <c r="FC124" s="33"/>
      <c r="FD124" s="33"/>
      <c r="FE124" s="33"/>
      <c r="FF124" s="33"/>
      <c r="FG124" s="33"/>
      <c r="FH124" s="33"/>
      <c r="FI124" s="33"/>
      <c r="FJ124" s="33"/>
      <c r="FK124" s="33"/>
      <c r="FL124" s="33"/>
      <c r="FM124" s="33"/>
      <c r="FN124" s="33"/>
      <c r="FO124" s="33"/>
      <c r="FP124" s="33"/>
      <c r="FQ124" s="33"/>
      <c r="FR124" s="33"/>
      <c r="FS124" s="33"/>
      <c r="FT124" s="33"/>
      <c r="FU124" s="33"/>
      <c r="FV124" s="33"/>
      <c r="FW124" s="33"/>
      <c r="FX124" s="33"/>
      <c r="FY124" s="33"/>
      <c r="FZ124" s="33"/>
      <c r="GA124" s="33"/>
      <c r="GB124" s="33"/>
      <c r="GC124" s="33"/>
      <c r="GD124" s="33"/>
      <c r="GE124" s="33"/>
      <c r="GF124" s="33"/>
      <c r="GG124" s="33"/>
      <c r="GH124" s="33"/>
      <c r="GI124" s="33"/>
      <c r="GJ124" s="33"/>
      <c r="GK124" s="33"/>
      <c r="GL124" s="33"/>
      <c r="GM124" s="33"/>
      <c r="GN124" s="33"/>
    </row>
    <row r="125" spans="1:196" s="30" customFormat="1" ht="118.95" hidden="1" customHeight="1" x14ac:dyDescent="0.35">
      <c r="A125" s="224"/>
      <c r="B125" s="222"/>
      <c r="C125" s="223"/>
      <c r="D125" s="222"/>
      <c r="E125" s="424" t="s">
        <v>224</v>
      </c>
      <c r="F125" s="339"/>
      <c r="G125" s="226"/>
      <c r="H125" s="289"/>
      <c r="I125" s="212">
        <f t="shared" si="103"/>
        <v>0</v>
      </c>
      <c r="J125" s="225">
        <f t="shared" si="104"/>
        <v>0</v>
      </c>
      <c r="K125" s="434"/>
      <c r="L125" s="235"/>
      <c r="M125" s="225"/>
      <c r="N125" s="225"/>
      <c r="O125" s="252"/>
      <c r="P125" s="225">
        <f t="shared" si="105"/>
        <v>0</v>
      </c>
      <c r="Q125" s="213" t="e">
        <f t="shared" si="186"/>
        <v>#DIV/0!</v>
      </c>
      <c r="R125" s="235">
        <f t="shared" si="106"/>
        <v>0</v>
      </c>
      <c r="S125" s="225">
        <f t="shared" si="107"/>
        <v>0</v>
      </c>
      <c r="T125" s="225">
        <f t="shared" si="108"/>
        <v>0</v>
      </c>
      <c r="U125" s="252">
        <f t="shared" si="109"/>
        <v>0</v>
      </c>
      <c r="V125" s="225">
        <f t="shared" si="110"/>
        <v>0</v>
      </c>
      <c r="W125" s="208" t="e">
        <f t="shared" si="111"/>
        <v>#DIV/0!</v>
      </c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</row>
    <row r="126" spans="1:196" s="30" customFormat="1" ht="120" hidden="1" customHeight="1" x14ac:dyDescent="0.35">
      <c r="A126" s="224"/>
      <c r="B126" s="222"/>
      <c r="C126" s="223"/>
      <c r="D126" s="222"/>
      <c r="E126" s="424" t="s">
        <v>225</v>
      </c>
      <c r="F126" s="339"/>
      <c r="G126" s="226"/>
      <c r="H126" s="289"/>
      <c r="I126" s="212">
        <f t="shared" si="103"/>
        <v>0</v>
      </c>
      <c r="J126" s="225">
        <f t="shared" si="104"/>
        <v>0</v>
      </c>
      <c r="K126" s="434"/>
      <c r="L126" s="235"/>
      <c r="M126" s="225"/>
      <c r="N126" s="225"/>
      <c r="O126" s="252"/>
      <c r="P126" s="225">
        <f t="shared" si="105"/>
        <v>0</v>
      </c>
      <c r="Q126" s="213" t="e">
        <f t="shared" si="186"/>
        <v>#DIV/0!</v>
      </c>
      <c r="R126" s="235">
        <f t="shared" si="106"/>
        <v>0</v>
      </c>
      <c r="S126" s="225">
        <f t="shared" si="107"/>
        <v>0</v>
      </c>
      <c r="T126" s="225">
        <f t="shared" si="108"/>
        <v>0</v>
      </c>
      <c r="U126" s="252">
        <f t="shared" si="109"/>
        <v>0</v>
      </c>
      <c r="V126" s="207">
        <f t="shared" si="110"/>
        <v>0</v>
      </c>
      <c r="W126" s="208" t="e">
        <f t="shared" si="111"/>
        <v>#DIV/0!</v>
      </c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</row>
    <row r="127" spans="1:196" s="76" customFormat="1" ht="37.200000000000003" hidden="1" customHeight="1" x14ac:dyDescent="0.3">
      <c r="A127" s="202">
        <v>25</v>
      </c>
      <c r="B127" s="433"/>
      <c r="C127" s="204" t="s">
        <v>205</v>
      </c>
      <c r="D127" s="204" t="s">
        <v>85</v>
      </c>
      <c r="E127" s="367" t="s">
        <v>206</v>
      </c>
      <c r="F127" s="311"/>
      <c r="G127" s="218"/>
      <c r="H127" s="312"/>
      <c r="I127" s="206">
        <f t="shared" si="103"/>
        <v>0</v>
      </c>
      <c r="J127" s="207">
        <f t="shared" si="104"/>
        <v>0</v>
      </c>
      <c r="K127" s="434"/>
      <c r="L127" s="234"/>
      <c r="M127" s="207"/>
      <c r="N127" s="207"/>
      <c r="O127" s="312"/>
      <c r="P127" s="207">
        <f t="shared" si="105"/>
        <v>0</v>
      </c>
      <c r="Q127" s="208" t="e">
        <f t="shared" si="186"/>
        <v>#DIV/0!</v>
      </c>
      <c r="R127" s="234">
        <f t="shared" si="106"/>
        <v>0</v>
      </c>
      <c r="S127" s="207">
        <f t="shared" si="107"/>
        <v>0</v>
      </c>
      <c r="T127" s="207">
        <f t="shared" si="108"/>
        <v>0</v>
      </c>
      <c r="U127" s="249">
        <f t="shared" si="109"/>
        <v>0</v>
      </c>
      <c r="V127" s="207">
        <f t="shared" si="110"/>
        <v>0</v>
      </c>
      <c r="W127" s="208" t="e">
        <f t="shared" si="111"/>
        <v>#DIV/0!</v>
      </c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</row>
    <row r="128" spans="1:196" s="76" customFormat="1" ht="40.950000000000003" hidden="1" customHeight="1" x14ac:dyDescent="0.3">
      <c r="A128" s="202">
        <v>23</v>
      </c>
      <c r="B128" s="433"/>
      <c r="C128" s="204" t="s">
        <v>239</v>
      </c>
      <c r="D128" s="204" t="s">
        <v>78</v>
      </c>
      <c r="E128" s="367" t="s">
        <v>167</v>
      </c>
      <c r="F128" s="311"/>
      <c r="G128" s="218"/>
      <c r="H128" s="312"/>
      <c r="I128" s="206">
        <f>H128/$H$6</f>
        <v>0</v>
      </c>
      <c r="J128" s="207">
        <f t="shared" si="104"/>
        <v>0</v>
      </c>
      <c r="K128" s="434"/>
      <c r="L128" s="234"/>
      <c r="M128" s="207"/>
      <c r="N128" s="207"/>
      <c r="O128" s="312"/>
      <c r="P128" s="207">
        <f>O128-N128</f>
        <v>0</v>
      </c>
      <c r="Q128" s="208"/>
      <c r="R128" s="234">
        <f t="shared" si="106"/>
        <v>0</v>
      </c>
      <c r="S128" s="207">
        <f t="shared" si="107"/>
        <v>0</v>
      </c>
      <c r="T128" s="207">
        <f t="shared" si="108"/>
        <v>0</v>
      </c>
      <c r="U128" s="249">
        <f t="shared" si="109"/>
        <v>0</v>
      </c>
      <c r="V128" s="207">
        <f>U128-T128</f>
        <v>0</v>
      </c>
      <c r="W128" s="208" t="e">
        <f t="shared" si="111"/>
        <v>#DIV/0!</v>
      </c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</row>
    <row r="129" spans="1:196" s="3" customFormat="1" ht="48.75" hidden="1" customHeight="1" x14ac:dyDescent="0.3">
      <c r="A129" s="202">
        <v>24</v>
      </c>
      <c r="B129" s="432"/>
      <c r="C129" s="204" t="s">
        <v>168</v>
      </c>
      <c r="D129" s="204" t="s">
        <v>86</v>
      </c>
      <c r="E129" s="367" t="s">
        <v>169</v>
      </c>
      <c r="F129" s="311"/>
      <c r="G129" s="218"/>
      <c r="H129" s="312"/>
      <c r="I129" s="435">
        <f>H129/$H$6</f>
        <v>0</v>
      </c>
      <c r="J129" s="436">
        <f t="shared" si="104"/>
        <v>0</v>
      </c>
      <c r="K129" s="434"/>
      <c r="L129" s="234"/>
      <c r="M129" s="207"/>
      <c r="N129" s="207"/>
      <c r="O129" s="312"/>
      <c r="P129" s="207">
        <f>O129-N129</f>
        <v>0</v>
      </c>
      <c r="Q129" s="208" t="e">
        <f t="shared" si="186"/>
        <v>#DIV/0!</v>
      </c>
      <c r="R129" s="234">
        <f t="shared" si="106"/>
        <v>0</v>
      </c>
      <c r="S129" s="248">
        <f t="shared" si="107"/>
        <v>0</v>
      </c>
      <c r="T129" s="207">
        <f t="shared" si="108"/>
        <v>0</v>
      </c>
      <c r="U129" s="249">
        <f t="shared" si="109"/>
        <v>0</v>
      </c>
      <c r="V129" s="207">
        <f>U129-T129</f>
        <v>0</v>
      </c>
      <c r="W129" s="208" t="e">
        <f t="shared" si="111"/>
        <v>#DIV/0!</v>
      </c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</row>
    <row r="130" spans="1:196" s="31" customFormat="1" ht="100.95" hidden="1" customHeight="1" thickBot="1" x14ac:dyDescent="0.4">
      <c r="A130" s="363"/>
      <c r="B130" s="414"/>
      <c r="C130" s="365"/>
      <c r="D130" s="365"/>
      <c r="E130" s="368" t="s">
        <v>264</v>
      </c>
      <c r="F130" s="321"/>
      <c r="G130" s="251"/>
      <c r="H130" s="252"/>
      <c r="I130" s="307">
        <f t="shared" ref="I130:I138" si="187">H130/$H$6</f>
        <v>0</v>
      </c>
      <c r="J130" s="251">
        <f t="shared" si="104"/>
        <v>0</v>
      </c>
      <c r="K130" s="434"/>
      <c r="L130" s="250"/>
      <c r="M130" s="251"/>
      <c r="N130" s="251"/>
      <c r="O130" s="252"/>
      <c r="P130" s="251">
        <f t="shared" ref="P130:P138" si="188">O130-N130</f>
        <v>0</v>
      </c>
      <c r="Q130" s="253"/>
      <c r="R130" s="250">
        <f t="shared" si="106"/>
        <v>0</v>
      </c>
      <c r="S130" s="251">
        <f t="shared" si="107"/>
        <v>0</v>
      </c>
      <c r="T130" s="251">
        <f t="shared" si="108"/>
        <v>0</v>
      </c>
      <c r="U130" s="252">
        <f t="shared" si="109"/>
        <v>0</v>
      </c>
      <c r="V130" s="251">
        <f t="shared" ref="V130:V138" si="189">U130-T130</f>
        <v>0</v>
      </c>
      <c r="W130" s="208" t="e">
        <f t="shared" si="111"/>
        <v>#DIV/0!</v>
      </c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59"/>
      <c r="GF130" s="59"/>
      <c r="GG130" s="59"/>
      <c r="GH130" s="59"/>
      <c r="GI130" s="59"/>
      <c r="GJ130" s="59"/>
      <c r="GK130" s="59"/>
      <c r="GL130" s="59"/>
      <c r="GM130" s="59"/>
      <c r="GN130" s="59"/>
    </row>
    <row r="131" spans="1:196" s="31" customFormat="1" ht="102.6" hidden="1" customHeight="1" thickBot="1" x14ac:dyDescent="0.4">
      <c r="A131" s="363"/>
      <c r="B131" s="414"/>
      <c r="C131" s="365"/>
      <c r="D131" s="365"/>
      <c r="E131" s="368" t="s">
        <v>265</v>
      </c>
      <c r="F131" s="321"/>
      <c r="G131" s="251"/>
      <c r="H131" s="252"/>
      <c r="I131" s="306">
        <f t="shared" si="187"/>
        <v>0</v>
      </c>
      <c r="J131" s="251">
        <f t="shared" si="104"/>
        <v>0</v>
      </c>
      <c r="K131" s="434"/>
      <c r="L131" s="250"/>
      <c r="M131" s="251"/>
      <c r="N131" s="251"/>
      <c r="O131" s="252"/>
      <c r="P131" s="251">
        <f t="shared" si="188"/>
        <v>0</v>
      </c>
      <c r="Q131" s="253"/>
      <c r="R131" s="250">
        <f t="shared" si="106"/>
        <v>0</v>
      </c>
      <c r="S131" s="251">
        <f t="shared" si="107"/>
        <v>0</v>
      </c>
      <c r="T131" s="251">
        <f t="shared" si="108"/>
        <v>0</v>
      </c>
      <c r="U131" s="252">
        <f t="shared" si="109"/>
        <v>0</v>
      </c>
      <c r="V131" s="251">
        <f t="shared" si="189"/>
        <v>0</v>
      </c>
      <c r="W131" s="208" t="e">
        <f t="shared" si="111"/>
        <v>#DIV/0!</v>
      </c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59"/>
      <c r="GF131" s="59"/>
      <c r="GG131" s="59"/>
      <c r="GH131" s="59"/>
      <c r="GI131" s="59"/>
      <c r="GJ131" s="59"/>
      <c r="GK131" s="59"/>
      <c r="GL131" s="59"/>
      <c r="GM131" s="59"/>
      <c r="GN131" s="59"/>
    </row>
    <row r="132" spans="1:196" s="3" customFormat="1" ht="37.200000000000003" hidden="1" customHeight="1" x14ac:dyDescent="0.3">
      <c r="A132" s="202">
        <v>25</v>
      </c>
      <c r="B132" s="432"/>
      <c r="C132" s="204" t="s">
        <v>205</v>
      </c>
      <c r="D132" s="204" t="s">
        <v>85</v>
      </c>
      <c r="E132" s="367" t="s">
        <v>206</v>
      </c>
      <c r="F132" s="311"/>
      <c r="G132" s="218"/>
      <c r="H132" s="312"/>
      <c r="I132" s="442">
        <f t="shared" si="187"/>
        <v>0</v>
      </c>
      <c r="J132" s="436">
        <f t="shared" si="104"/>
        <v>0</v>
      </c>
      <c r="K132" s="434"/>
      <c r="L132" s="234"/>
      <c r="M132" s="207"/>
      <c r="N132" s="207"/>
      <c r="O132" s="312"/>
      <c r="P132" s="207">
        <f t="shared" si="188"/>
        <v>0</v>
      </c>
      <c r="Q132" s="208"/>
      <c r="R132" s="234">
        <f t="shared" si="106"/>
        <v>0</v>
      </c>
      <c r="S132" s="248">
        <f t="shared" si="107"/>
        <v>0</v>
      </c>
      <c r="T132" s="207">
        <f t="shared" si="108"/>
        <v>0</v>
      </c>
      <c r="U132" s="249">
        <f t="shared" si="109"/>
        <v>0</v>
      </c>
      <c r="V132" s="207">
        <f t="shared" si="189"/>
        <v>0</v>
      </c>
      <c r="W132" s="208" t="e">
        <f t="shared" si="111"/>
        <v>#DIV/0!</v>
      </c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</row>
    <row r="133" spans="1:196" s="8" customFormat="1" ht="58.2" customHeight="1" thickBot="1" x14ac:dyDescent="0.35">
      <c r="A133" s="202"/>
      <c r="B133" s="485"/>
      <c r="C133" s="204" t="s">
        <v>343</v>
      </c>
      <c r="D133" s="204" t="s">
        <v>272</v>
      </c>
      <c r="E133" s="367" t="s">
        <v>344</v>
      </c>
      <c r="F133" s="311">
        <v>431.9</v>
      </c>
      <c r="G133" s="218">
        <v>431.9</v>
      </c>
      <c r="H133" s="312"/>
      <c r="I133" s="435">
        <f t="shared" si="187"/>
        <v>0</v>
      </c>
      <c r="J133" s="436">
        <f t="shared" ref="J133:J134" si="190">H133-G133</f>
        <v>-431.9</v>
      </c>
      <c r="K133" s="434">
        <f t="shared" ref="K133" si="191">H133/G133</f>
        <v>0</v>
      </c>
      <c r="L133" s="234"/>
      <c r="M133" s="207"/>
      <c r="N133" s="207"/>
      <c r="O133" s="312"/>
      <c r="P133" s="207">
        <f t="shared" si="188"/>
        <v>0</v>
      </c>
      <c r="Q133" s="208"/>
      <c r="R133" s="234">
        <f t="shared" ref="R133:R134" si="192">SUM(F133,L133)</f>
        <v>431.9</v>
      </c>
      <c r="S133" s="248">
        <f t="shared" ref="S133:S134" si="193">SUM(F133,M133)</f>
        <v>431.9</v>
      </c>
      <c r="T133" s="207">
        <f t="shared" ref="T133:T134" si="194">SUM(G133,N133)</f>
        <v>431.9</v>
      </c>
      <c r="U133" s="249">
        <f t="shared" ref="U133:U134" si="195">SUM(H133,O133)</f>
        <v>0</v>
      </c>
      <c r="V133" s="207">
        <f t="shared" si="189"/>
        <v>-431.9</v>
      </c>
      <c r="W133" s="208">
        <f t="shared" ref="W133:W134" si="196">U133/T133</f>
        <v>0</v>
      </c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58"/>
      <c r="GF133" s="58"/>
      <c r="GG133" s="58"/>
      <c r="GH133" s="58"/>
      <c r="GI133" s="58"/>
      <c r="GJ133" s="58"/>
      <c r="GK133" s="58"/>
      <c r="GL133" s="58"/>
      <c r="GM133" s="58"/>
      <c r="GN133" s="58"/>
    </row>
    <row r="134" spans="1:196" s="181" customFormat="1" ht="86.4" customHeight="1" thickBot="1" x14ac:dyDescent="0.4">
      <c r="A134" s="390"/>
      <c r="B134" s="420"/>
      <c r="C134" s="394"/>
      <c r="D134" s="394"/>
      <c r="E134" s="421" t="s">
        <v>350</v>
      </c>
      <c r="F134" s="324">
        <v>431.9</v>
      </c>
      <c r="G134" s="262">
        <v>431.9</v>
      </c>
      <c r="H134" s="252"/>
      <c r="I134" s="325">
        <f t="shared" si="187"/>
        <v>0</v>
      </c>
      <c r="J134" s="262">
        <f t="shared" si="190"/>
        <v>-431.9</v>
      </c>
      <c r="K134" s="263"/>
      <c r="L134" s="491"/>
      <c r="M134" s="487"/>
      <c r="N134" s="487"/>
      <c r="O134" s="443"/>
      <c r="P134" s="262">
        <f t="shared" si="188"/>
        <v>0</v>
      </c>
      <c r="Q134" s="266"/>
      <c r="R134" s="267">
        <f t="shared" si="192"/>
        <v>431.9</v>
      </c>
      <c r="S134" s="262">
        <f t="shared" si="193"/>
        <v>431.9</v>
      </c>
      <c r="T134" s="262">
        <f t="shared" si="194"/>
        <v>431.9</v>
      </c>
      <c r="U134" s="252">
        <f t="shared" si="195"/>
        <v>0</v>
      </c>
      <c r="V134" s="262">
        <f t="shared" si="189"/>
        <v>-431.9</v>
      </c>
      <c r="W134" s="266">
        <f t="shared" si="196"/>
        <v>0</v>
      </c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76"/>
      <c r="AQ134" s="176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 s="177"/>
      <c r="BL134" s="177"/>
      <c r="BM134" s="177"/>
      <c r="BN134" s="177"/>
      <c r="BO134" s="177"/>
      <c r="BP134" s="177"/>
      <c r="BQ134" s="177"/>
      <c r="BR134" s="177"/>
      <c r="BS134" s="177"/>
      <c r="BT134" s="177"/>
      <c r="BU134" s="177"/>
      <c r="BV134" s="177"/>
      <c r="BW134" s="177"/>
      <c r="BX134" s="177"/>
      <c r="BY134" s="177"/>
      <c r="BZ134" s="177"/>
      <c r="CA134" s="177"/>
      <c r="CB134" s="177"/>
      <c r="CC134" s="177"/>
      <c r="CD134" s="177"/>
      <c r="CE134" s="177"/>
      <c r="CF134" s="177"/>
      <c r="CG134" s="177"/>
      <c r="CH134" s="177"/>
      <c r="CI134" s="177"/>
      <c r="CJ134" s="177"/>
      <c r="CK134" s="177"/>
      <c r="CL134" s="177"/>
      <c r="CM134" s="177"/>
      <c r="CN134" s="177"/>
      <c r="CO134" s="177"/>
      <c r="CP134" s="177"/>
      <c r="CQ134" s="177"/>
      <c r="CR134" s="177"/>
      <c r="CS134" s="177"/>
      <c r="CT134" s="177"/>
      <c r="CU134" s="177"/>
      <c r="CV134" s="177"/>
      <c r="CW134" s="177"/>
      <c r="CX134" s="177"/>
      <c r="CY134" s="177"/>
      <c r="CZ134" s="177"/>
      <c r="DA134" s="177"/>
      <c r="DB134" s="177"/>
      <c r="DC134" s="177"/>
      <c r="DD134" s="177"/>
      <c r="DE134" s="177"/>
      <c r="DF134" s="177"/>
      <c r="DG134" s="177"/>
      <c r="DH134" s="177"/>
      <c r="DI134" s="177"/>
      <c r="DJ134" s="177"/>
      <c r="DK134" s="177"/>
      <c r="DL134" s="177"/>
      <c r="DM134" s="177"/>
      <c r="DN134" s="177"/>
      <c r="DO134" s="177"/>
      <c r="DP134" s="177"/>
      <c r="DQ134" s="177"/>
      <c r="DR134" s="177"/>
      <c r="DS134" s="177"/>
      <c r="DT134" s="177"/>
      <c r="DU134" s="177"/>
      <c r="DV134" s="177"/>
      <c r="DW134" s="177"/>
      <c r="DX134" s="177"/>
      <c r="DY134" s="177"/>
      <c r="DZ134" s="177"/>
      <c r="EA134" s="177"/>
      <c r="EB134" s="177"/>
      <c r="EC134" s="177"/>
      <c r="ED134" s="177"/>
      <c r="EE134" s="177"/>
      <c r="EF134" s="177"/>
      <c r="EG134" s="177"/>
      <c r="EH134" s="177"/>
      <c r="EI134" s="177"/>
      <c r="EJ134" s="177"/>
      <c r="EK134" s="177"/>
      <c r="EL134" s="177"/>
      <c r="EM134" s="177"/>
      <c r="EN134" s="177"/>
      <c r="EO134" s="177"/>
      <c r="EP134" s="177"/>
      <c r="EQ134" s="177"/>
      <c r="ER134" s="177"/>
      <c r="ES134" s="177"/>
      <c r="ET134" s="177"/>
      <c r="EU134" s="177"/>
      <c r="EV134" s="177"/>
      <c r="EW134" s="177"/>
      <c r="EX134" s="177"/>
      <c r="EY134" s="177"/>
      <c r="EZ134" s="177"/>
      <c r="FA134" s="177"/>
      <c r="FB134" s="177"/>
      <c r="FC134" s="177"/>
      <c r="FD134" s="177"/>
      <c r="FE134" s="177"/>
      <c r="FF134" s="177"/>
      <c r="FG134" s="177"/>
      <c r="FH134" s="177"/>
      <c r="FI134" s="177"/>
      <c r="FJ134" s="177"/>
      <c r="FK134" s="177"/>
      <c r="FL134" s="177"/>
      <c r="FM134" s="177"/>
      <c r="FN134" s="177"/>
      <c r="FO134" s="177"/>
      <c r="FP134" s="177"/>
      <c r="FQ134" s="177"/>
      <c r="FR134" s="177"/>
      <c r="FS134" s="177"/>
      <c r="FT134" s="177"/>
      <c r="FU134" s="177"/>
      <c r="FV134" s="177"/>
      <c r="FW134" s="177"/>
      <c r="FX134" s="177"/>
      <c r="FY134" s="177"/>
      <c r="FZ134" s="177"/>
      <c r="GA134" s="177"/>
      <c r="GB134" s="177"/>
      <c r="GC134" s="177"/>
      <c r="GD134" s="177"/>
      <c r="GE134" s="180"/>
      <c r="GF134" s="180"/>
      <c r="GG134" s="180"/>
      <c r="GH134" s="180"/>
      <c r="GI134" s="180"/>
      <c r="GJ134" s="180"/>
      <c r="GK134" s="180"/>
      <c r="GL134" s="180"/>
      <c r="GM134" s="180"/>
      <c r="GN134" s="180"/>
    </row>
    <row r="135" spans="1:196" s="8" customFormat="1" ht="40.950000000000003" customHeight="1" thickBot="1" x14ac:dyDescent="0.35">
      <c r="A135" s="202"/>
      <c r="B135" s="432"/>
      <c r="C135" s="204" t="s">
        <v>295</v>
      </c>
      <c r="D135" s="204" t="s">
        <v>78</v>
      </c>
      <c r="E135" s="367" t="s">
        <v>296</v>
      </c>
      <c r="F135" s="311">
        <v>12</v>
      </c>
      <c r="G135" s="218">
        <v>12</v>
      </c>
      <c r="H135" s="312">
        <v>12</v>
      </c>
      <c r="I135" s="442">
        <f t="shared" si="187"/>
        <v>2.3981471914798637E-5</v>
      </c>
      <c r="J135" s="436">
        <f t="shared" ref="J135:J138" si="197">H135-G135</f>
        <v>0</v>
      </c>
      <c r="K135" s="434">
        <f t="shared" ref="K135:K137" si="198">H135/G135</f>
        <v>1</v>
      </c>
      <c r="L135" s="234"/>
      <c r="M135" s="207"/>
      <c r="N135" s="207"/>
      <c r="O135" s="312"/>
      <c r="P135" s="207">
        <f t="shared" si="188"/>
        <v>0</v>
      </c>
      <c r="Q135" s="208"/>
      <c r="R135" s="234">
        <f t="shared" si="106"/>
        <v>12</v>
      </c>
      <c r="S135" s="248">
        <f t="shared" si="107"/>
        <v>12</v>
      </c>
      <c r="T135" s="207">
        <f t="shared" si="108"/>
        <v>12</v>
      </c>
      <c r="U135" s="249">
        <f t="shared" si="109"/>
        <v>12</v>
      </c>
      <c r="V135" s="207">
        <f t="shared" si="189"/>
        <v>0</v>
      </c>
      <c r="W135" s="208">
        <f t="shared" si="111"/>
        <v>1</v>
      </c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</row>
    <row r="136" spans="1:196" s="8" customFormat="1" ht="40.950000000000003" customHeight="1" thickBot="1" x14ac:dyDescent="0.35">
      <c r="A136" s="202"/>
      <c r="B136" s="485"/>
      <c r="C136" s="204" t="s">
        <v>239</v>
      </c>
      <c r="D136" s="204" t="s">
        <v>78</v>
      </c>
      <c r="E136" s="367" t="s">
        <v>167</v>
      </c>
      <c r="F136" s="311">
        <v>90.3</v>
      </c>
      <c r="G136" s="218">
        <v>90.3</v>
      </c>
      <c r="H136" s="312">
        <v>85</v>
      </c>
      <c r="I136" s="514">
        <f t="shared" ref="I136" si="199">H136/$H$6</f>
        <v>1.6986875939649035E-4</v>
      </c>
      <c r="J136" s="436">
        <f t="shared" ref="J136" si="200">H136-G136</f>
        <v>-5.2999999999999972</v>
      </c>
      <c r="K136" s="434">
        <f t="shared" ref="K136" si="201">H136/G136</f>
        <v>0.94130675526024365</v>
      </c>
      <c r="L136" s="234"/>
      <c r="M136" s="207"/>
      <c r="N136" s="207"/>
      <c r="O136" s="312"/>
      <c r="P136" s="207">
        <f t="shared" ref="P136" si="202">O136-N136</f>
        <v>0</v>
      </c>
      <c r="Q136" s="208"/>
      <c r="R136" s="234">
        <f t="shared" ref="R136" si="203">SUM(F136,L136)</f>
        <v>90.3</v>
      </c>
      <c r="S136" s="248">
        <f t="shared" ref="S136" si="204">SUM(F136,M136)</f>
        <v>90.3</v>
      </c>
      <c r="T136" s="207">
        <f t="shared" ref="T136" si="205">SUM(G136,N136)</f>
        <v>90.3</v>
      </c>
      <c r="U136" s="249">
        <f t="shared" ref="U136" si="206">SUM(H136,O136)</f>
        <v>85</v>
      </c>
      <c r="V136" s="207">
        <f t="shared" ref="V136" si="207">U136-T136</f>
        <v>-5.2999999999999972</v>
      </c>
      <c r="W136" s="208">
        <f t="shared" ref="W136" si="208">U136/T136</f>
        <v>0.94130675526024365</v>
      </c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</row>
    <row r="137" spans="1:196" s="8" customFormat="1" ht="24" customHeight="1" thickBot="1" x14ac:dyDescent="0.35">
      <c r="A137" s="197">
        <v>11</v>
      </c>
      <c r="B137" s="395" t="s">
        <v>30</v>
      </c>
      <c r="C137" s="395" t="s">
        <v>332</v>
      </c>
      <c r="D137" s="395"/>
      <c r="E137" s="411" t="s">
        <v>334</v>
      </c>
      <c r="F137" s="310">
        <f>SUM(F138:F141)</f>
        <v>1982</v>
      </c>
      <c r="G137" s="199">
        <f t="shared" ref="G137:H137" si="209">SUM(G138:G141)</f>
        <v>833</v>
      </c>
      <c r="H137" s="244">
        <f t="shared" si="209"/>
        <v>17.3</v>
      </c>
      <c r="I137" s="444">
        <f t="shared" si="187"/>
        <v>3.4573288677168035E-5</v>
      </c>
      <c r="J137" s="199">
        <f t="shared" si="197"/>
        <v>-815.7</v>
      </c>
      <c r="K137" s="281">
        <f t="shared" si="198"/>
        <v>2.0768307322929173E-2</v>
      </c>
      <c r="L137" s="233">
        <f>SUM(L138:L141)</f>
        <v>757.1</v>
      </c>
      <c r="M137" s="199">
        <f t="shared" ref="M137" si="210">SUM(M138:M141)</f>
        <v>757.1</v>
      </c>
      <c r="N137" s="199">
        <f t="shared" ref="N137:O137" si="211">SUM(N138:N141)</f>
        <v>669.4</v>
      </c>
      <c r="O137" s="244">
        <f t="shared" si="211"/>
        <v>373.3</v>
      </c>
      <c r="P137" s="199">
        <f t="shared" si="188"/>
        <v>-296.09999999999997</v>
      </c>
      <c r="Q137" s="201">
        <f t="shared" ref="Q137" si="212">O137/N137</f>
        <v>0.55766357932476851</v>
      </c>
      <c r="R137" s="233">
        <f>SUM(R138:R141)</f>
        <v>2739.1</v>
      </c>
      <c r="S137" s="247">
        <f t="shared" ref="S137" si="213">SUM(S138:S141)</f>
        <v>2739.1</v>
      </c>
      <c r="T137" s="199">
        <f t="shared" ref="T137" si="214">SUM(T138:T141)</f>
        <v>1502.4</v>
      </c>
      <c r="U137" s="244">
        <f t="shared" ref="U137" si="215">SUM(U138:U141)</f>
        <v>390.6</v>
      </c>
      <c r="V137" s="199">
        <f t="shared" si="189"/>
        <v>-1111.8000000000002</v>
      </c>
      <c r="W137" s="201">
        <f t="shared" si="111"/>
        <v>0.25998402555910544</v>
      </c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58"/>
      <c r="GF137" s="58"/>
      <c r="GG137" s="58"/>
      <c r="GH137" s="58"/>
      <c r="GI137" s="58"/>
      <c r="GJ137" s="58"/>
      <c r="GK137" s="58"/>
      <c r="GL137" s="58"/>
      <c r="GM137" s="58"/>
      <c r="GN137" s="58"/>
    </row>
    <row r="138" spans="1:196" s="3" customFormat="1" ht="27" customHeight="1" x14ac:dyDescent="0.3">
      <c r="A138" s="202"/>
      <c r="B138" s="485"/>
      <c r="C138" s="204" t="s">
        <v>205</v>
      </c>
      <c r="D138" s="204" t="s">
        <v>85</v>
      </c>
      <c r="E138" s="367" t="s">
        <v>206</v>
      </c>
      <c r="F138" s="311">
        <v>40</v>
      </c>
      <c r="G138" s="218">
        <v>16</v>
      </c>
      <c r="H138" s="312"/>
      <c r="I138" s="442">
        <f t="shared" si="187"/>
        <v>0</v>
      </c>
      <c r="J138" s="436">
        <f t="shared" si="197"/>
        <v>-16</v>
      </c>
      <c r="K138" s="434"/>
      <c r="L138" s="234"/>
      <c r="M138" s="207"/>
      <c r="N138" s="207"/>
      <c r="O138" s="312"/>
      <c r="P138" s="207">
        <f t="shared" si="188"/>
        <v>0</v>
      </c>
      <c r="Q138" s="208"/>
      <c r="R138" s="234">
        <f t="shared" ref="R138" si="216">SUM(F138,L138)</f>
        <v>40</v>
      </c>
      <c r="S138" s="248">
        <f t="shared" ref="S138" si="217">SUM(F138,M138)</f>
        <v>40</v>
      </c>
      <c r="T138" s="207">
        <f t="shared" ref="T138" si="218">SUM(G138,N138)</f>
        <v>16</v>
      </c>
      <c r="U138" s="249">
        <f t="shared" ref="U138" si="219">SUM(H138,O138)</f>
        <v>0</v>
      </c>
      <c r="V138" s="207">
        <f t="shared" si="189"/>
        <v>-16</v>
      </c>
      <c r="W138" s="208">
        <f t="shared" ref="W138" si="220">U138/T138</f>
        <v>0</v>
      </c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</row>
    <row r="139" spans="1:196" s="3" customFormat="1" ht="37.200000000000003" customHeight="1" x14ac:dyDescent="0.3">
      <c r="A139" s="202"/>
      <c r="B139" s="432"/>
      <c r="C139" s="204" t="s">
        <v>212</v>
      </c>
      <c r="D139" s="204" t="s">
        <v>89</v>
      </c>
      <c r="E139" s="367" t="s">
        <v>213</v>
      </c>
      <c r="F139" s="311"/>
      <c r="G139" s="218"/>
      <c r="H139" s="312"/>
      <c r="I139" s="442">
        <f t="shared" si="103"/>
        <v>0</v>
      </c>
      <c r="J139" s="436">
        <f t="shared" si="104"/>
        <v>0</v>
      </c>
      <c r="K139" s="434"/>
      <c r="L139" s="234">
        <v>757.1</v>
      </c>
      <c r="M139" s="207">
        <v>757.1</v>
      </c>
      <c r="N139" s="207">
        <v>669.4</v>
      </c>
      <c r="O139" s="312">
        <v>373.3</v>
      </c>
      <c r="P139" s="207">
        <f t="shared" si="105"/>
        <v>-296.09999999999997</v>
      </c>
      <c r="Q139" s="208">
        <f t="shared" ref="Q139" si="221">O139/N139</f>
        <v>0.55766357932476851</v>
      </c>
      <c r="R139" s="234">
        <f t="shared" si="106"/>
        <v>757.1</v>
      </c>
      <c r="S139" s="248">
        <f t="shared" si="107"/>
        <v>757.1</v>
      </c>
      <c r="T139" s="207">
        <f t="shared" si="108"/>
        <v>669.4</v>
      </c>
      <c r="U139" s="249">
        <f t="shared" si="109"/>
        <v>373.3</v>
      </c>
      <c r="V139" s="207">
        <f t="shared" si="110"/>
        <v>-296.09999999999997</v>
      </c>
      <c r="W139" s="208">
        <f t="shared" si="111"/>
        <v>0.55766357932476851</v>
      </c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</row>
    <row r="140" spans="1:196" s="3" customFormat="1" ht="24.75" customHeight="1" x14ac:dyDescent="0.3">
      <c r="A140" s="202"/>
      <c r="B140" s="432"/>
      <c r="C140" s="204" t="s">
        <v>90</v>
      </c>
      <c r="D140" s="204" t="s">
        <v>51</v>
      </c>
      <c r="E140" s="367" t="s">
        <v>170</v>
      </c>
      <c r="F140" s="316">
        <v>18.7</v>
      </c>
      <c r="G140" s="218">
        <v>18.7</v>
      </c>
      <c r="H140" s="312">
        <v>17.3</v>
      </c>
      <c r="I140" s="442">
        <f t="shared" si="103"/>
        <v>3.4573288677168035E-5</v>
      </c>
      <c r="J140" s="436">
        <f t="shared" si="104"/>
        <v>-1.3999999999999986</v>
      </c>
      <c r="K140" s="434">
        <f t="shared" ref="K140" si="222">H140/G140</f>
        <v>0.92513368983957223</v>
      </c>
      <c r="L140" s="234"/>
      <c r="M140" s="207"/>
      <c r="N140" s="207"/>
      <c r="O140" s="312"/>
      <c r="P140" s="207">
        <f t="shared" si="105"/>
        <v>0</v>
      </c>
      <c r="Q140" s="208"/>
      <c r="R140" s="234">
        <f t="shared" si="106"/>
        <v>18.7</v>
      </c>
      <c r="S140" s="248">
        <f t="shared" si="107"/>
        <v>18.7</v>
      </c>
      <c r="T140" s="207">
        <f t="shared" si="108"/>
        <v>18.7</v>
      </c>
      <c r="U140" s="249">
        <f t="shared" si="109"/>
        <v>17.3</v>
      </c>
      <c r="V140" s="207">
        <f t="shared" si="110"/>
        <v>-1.3999999999999986</v>
      </c>
      <c r="W140" s="208">
        <f t="shared" si="111"/>
        <v>0.92513368983957223</v>
      </c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</row>
    <row r="141" spans="1:196" ht="24.75" customHeight="1" x14ac:dyDescent="0.3">
      <c r="A141" s="202"/>
      <c r="B141" s="360" t="s">
        <v>19</v>
      </c>
      <c r="C141" s="204" t="s">
        <v>283</v>
      </c>
      <c r="D141" s="361" t="s">
        <v>87</v>
      </c>
      <c r="E141" s="393" t="s">
        <v>284</v>
      </c>
      <c r="F141" s="301">
        <v>1923.3</v>
      </c>
      <c r="G141" s="205">
        <v>798.3</v>
      </c>
      <c r="H141" s="282"/>
      <c r="I141" s="435">
        <f t="shared" si="103"/>
        <v>0</v>
      </c>
      <c r="J141" s="436">
        <f t="shared" si="104"/>
        <v>-798.3</v>
      </c>
      <c r="K141" s="434">
        <f t="shared" si="102"/>
        <v>0</v>
      </c>
      <c r="L141" s="234"/>
      <c r="M141" s="207"/>
      <c r="N141" s="207"/>
      <c r="O141" s="282"/>
      <c r="P141" s="207">
        <f t="shared" si="105"/>
        <v>0</v>
      </c>
      <c r="Q141" s="208"/>
      <c r="R141" s="234">
        <f t="shared" si="106"/>
        <v>1923.3</v>
      </c>
      <c r="S141" s="248">
        <f t="shared" si="107"/>
        <v>1923.3</v>
      </c>
      <c r="T141" s="207">
        <f t="shared" si="108"/>
        <v>798.3</v>
      </c>
      <c r="U141" s="249">
        <f t="shared" si="109"/>
        <v>0</v>
      </c>
      <c r="V141" s="207">
        <f t="shared" si="110"/>
        <v>-798.3</v>
      </c>
      <c r="W141" s="208">
        <f t="shared" si="111"/>
        <v>0</v>
      </c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</row>
    <row r="142" spans="1:196" s="3" customFormat="1" ht="23.25" customHeight="1" x14ac:dyDescent="0.3">
      <c r="A142" s="197">
        <v>12</v>
      </c>
      <c r="B142" s="395" t="s">
        <v>20</v>
      </c>
      <c r="C142" s="227" t="s">
        <v>88</v>
      </c>
      <c r="D142" s="425" t="s">
        <v>52</v>
      </c>
      <c r="E142" s="411" t="s">
        <v>214</v>
      </c>
      <c r="F142" s="340">
        <v>87438.8</v>
      </c>
      <c r="G142" s="228">
        <v>65579.399999999994</v>
      </c>
      <c r="H142" s="292">
        <v>65579.399999999994</v>
      </c>
      <c r="I142" s="334">
        <f t="shared" si="103"/>
        <v>0.13105754494077879</v>
      </c>
      <c r="J142" s="335">
        <f t="shared" si="104"/>
        <v>0</v>
      </c>
      <c r="K142" s="273">
        <f t="shared" si="102"/>
        <v>1</v>
      </c>
      <c r="L142" s="233"/>
      <c r="M142" s="199"/>
      <c r="N142" s="199"/>
      <c r="O142" s="292"/>
      <c r="P142" s="199">
        <f t="shared" si="105"/>
        <v>0</v>
      </c>
      <c r="Q142" s="201"/>
      <c r="R142" s="233">
        <f t="shared" si="106"/>
        <v>87438.8</v>
      </c>
      <c r="S142" s="247">
        <f t="shared" si="107"/>
        <v>87438.8</v>
      </c>
      <c r="T142" s="199">
        <f t="shared" si="108"/>
        <v>65579.399999999994</v>
      </c>
      <c r="U142" s="244">
        <f t="shared" si="109"/>
        <v>65579.399999999994</v>
      </c>
      <c r="V142" s="199">
        <f t="shared" si="110"/>
        <v>0</v>
      </c>
      <c r="W142" s="273">
        <f t="shared" si="111"/>
        <v>1</v>
      </c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</row>
    <row r="143" spans="1:196" s="3" customFormat="1" ht="23.25" customHeight="1" x14ac:dyDescent="0.3">
      <c r="A143" s="197">
        <v>13</v>
      </c>
      <c r="B143" s="395" t="s">
        <v>20</v>
      </c>
      <c r="C143" s="227" t="s">
        <v>171</v>
      </c>
      <c r="D143" s="425" t="s">
        <v>52</v>
      </c>
      <c r="E143" s="411" t="s">
        <v>172</v>
      </c>
      <c r="F143" s="340">
        <v>2470.5</v>
      </c>
      <c r="G143" s="228">
        <v>2470.5</v>
      </c>
      <c r="H143" s="292">
        <v>2200</v>
      </c>
      <c r="I143" s="334">
        <f t="shared" si="103"/>
        <v>4.39660318437975E-3</v>
      </c>
      <c r="J143" s="335">
        <f t="shared" ref="J143:J145" si="223">H143-G143</f>
        <v>-270.5</v>
      </c>
      <c r="K143" s="273">
        <f t="shared" si="102"/>
        <v>0.89050799433313099</v>
      </c>
      <c r="L143" s="233">
        <v>9248.2999999999993</v>
      </c>
      <c r="M143" s="199">
        <v>9248.2999999999993</v>
      </c>
      <c r="N143" s="199">
        <v>9248.2999999999993</v>
      </c>
      <c r="O143" s="244">
        <v>6948.3</v>
      </c>
      <c r="P143" s="199">
        <f t="shared" si="105"/>
        <v>-2299.9999999999991</v>
      </c>
      <c r="Q143" s="201">
        <f t="shared" ref="Q143" si="224">O143/N143</f>
        <v>0.7513056453618504</v>
      </c>
      <c r="R143" s="233">
        <f t="shared" si="106"/>
        <v>11718.8</v>
      </c>
      <c r="S143" s="247">
        <f t="shared" si="107"/>
        <v>11718.8</v>
      </c>
      <c r="T143" s="199">
        <f t="shared" si="108"/>
        <v>11718.8</v>
      </c>
      <c r="U143" s="244">
        <f t="shared" si="109"/>
        <v>9148.2999999999993</v>
      </c>
      <c r="V143" s="199">
        <f t="shared" si="110"/>
        <v>-2570.5</v>
      </c>
      <c r="W143" s="273">
        <f t="shared" si="111"/>
        <v>0.78065160255316246</v>
      </c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</row>
    <row r="144" spans="1:196" s="147" customFormat="1" ht="98.4" customHeight="1" x14ac:dyDescent="0.35">
      <c r="A144" s="426"/>
      <c r="B144" s="427"/>
      <c r="C144" s="427"/>
      <c r="D144" s="427"/>
      <c r="E144" s="428" t="s">
        <v>287</v>
      </c>
      <c r="F144" s="515">
        <v>200</v>
      </c>
      <c r="G144" s="516">
        <v>200</v>
      </c>
      <c r="H144" s="284">
        <v>200</v>
      </c>
      <c r="I144" s="341">
        <f t="shared" si="103"/>
        <v>3.9969119857997726E-4</v>
      </c>
      <c r="J144" s="275">
        <f t="shared" si="223"/>
        <v>0</v>
      </c>
      <c r="K144" s="276">
        <f t="shared" si="102"/>
        <v>1</v>
      </c>
      <c r="L144" s="274"/>
      <c r="M144" s="275"/>
      <c r="N144" s="275"/>
      <c r="O144" s="284"/>
      <c r="P144" s="293">
        <f t="shared" si="105"/>
        <v>0</v>
      </c>
      <c r="Q144" s="276"/>
      <c r="R144" s="274">
        <f t="shared" si="106"/>
        <v>200</v>
      </c>
      <c r="S144" s="275">
        <f t="shared" si="107"/>
        <v>200</v>
      </c>
      <c r="T144" s="275">
        <f t="shared" si="108"/>
        <v>200</v>
      </c>
      <c r="U144" s="252">
        <f t="shared" si="109"/>
        <v>200</v>
      </c>
      <c r="V144" s="275">
        <f t="shared" si="110"/>
        <v>0</v>
      </c>
      <c r="W144" s="276">
        <f>U144/T144</f>
        <v>1</v>
      </c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  <c r="BI144" s="146"/>
      <c r="BJ144" s="146"/>
      <c r="BK144" s="146"/>
      <c r="BL144" s="146"/>
      <c r="BM144" s="146"/>
      <c r="BN144" s="146"/>
      <c r="BO144" s="146"/>
      <c r="BP144" s="146"/>
      <c r="BQ144" s="146"/>
      <c r="BR144" s="146"/>
      <c r="BS144" s="146"/>
      <c r="BT144" s="146"/>
      <c r="BU144" s="146"/>
      <c r="BV144" s="146"/>
      <c r="BW144" s="146"/>
      <c r="BX144" s="146"/>
      <c r="BY144" s="146"/>
      <c r="BZ144" s="146"/>
      <c r="CA144" s="146"/>
      <c r="CB144" s="146"/>
      <c r="CC144" s="146"/>
      <c r="CD144" s="146"/>
      <c r="CE144" s="146"/>
      <c r="CF144" s="146"/>
      <c r="CG144" s="146"/>
      <c r="CH144" s="146"/>
      <c r="CI144" s="146"/>
      <c r="CJ144" s="146"/>
      <c r="CK144" s="146"/>
      <c r="CL144" s="146"/>
      <c r="CM144" s="146"/>
      <c r="CN144" s="146"/>
      <c r="CO144" s="146"/>
      <c r="CP144" s="146"/>
      <c r="CQ144" s="146"/>
      <c r="CR144" s="146"/>
      <c r="CS144" s="146"/>
      <c r="CT144" s="146"/>
      <c r="CU144" s="146"/>
      <c r="CV144" s="146"/>
      <c r="CW144" s="146"/>
      <c r="CX144" s="146"/>
      <c r="CY144" s="146"/>
      <c r="CZ144" s="146"/>
      <c r="DA144" s="146"/>
      <c r="DB144" s="146"/>
      <c r="DC144" s="146"/>
      <c r="DD144" s="146"/>
      <c r="DE144" s="146"/>
      <c r="DF144" s="146"/>
      <c r="DG144" s="146"/>
      <c r="DH144" s="146"/>
      <c r="DI144" s="146"/>
      <c r="DJ144" s="146"/>
      <c r="DK144" s="146"/>
      <c r="DL144" s="146"/>
      <c r="DM144" s="146"/>
      <c r="DN144" s="146"/>
      <c r="DO144" s="146"/>
      <c r="DP144" s="146"/>
      <c r="DQ144" s="146"/>
      <c r="DR144" s="146"/>
      <c r="DS144" s="146"/>
      <c r="DT144" s="146"/>
      <c r="DU144" s="146"/>
      <c r="DV144" s="146"/>
      <c r="DW144" s="146"/>
      <c r="DX144" s="146"/>
      <c r="DY144" s="146"/>
      <c r="DZ144" s="146"/>
      <c r="EA144" s="146"/>
      <c r="EB144" s="146"/>
      <c r="EC144" s="146"/>
      <c r="ED144" s="146"/>
      <c r="EE144" s="146"/>
      <c r="EF144" s="146"/>
      <c r="EG144" s="146"/>
      <c r="EH144" s="146"/>
      <c r="EI144" s="146"/>
      <c r="EJ144" s="146"/>
      <c r="EK144" s="146"/>
      <c r="EL144" s="146"/>
      <c r="EM144" s="146"/>
      <c r="EN144" s="146"/>
      <c r="EO144" s="146"/>
      <c r="EP144" s="146"/>
      <c r="EQ144" s="146"/>
      <c r="ER144" s="146"/>
      <c r="ES144" s="146"/>
      <c r="ET144" s="146"/>
      <c r="EU144" s="146"/>
      <c r="EV144" s="146"/>
      <c r="EW144" s="146"/>
      <c r="EX144" s="146"/>
      <c r="EY144" s="146"/>
      <c r="EZ144" s="146"/>
      <c r="FA144" s="146"/>
      <c r="FB144" s="146"/>
      <c r="FC144" s="146"/>
      <c r="FD144" s="146"/>
      <c r="FE144" s="146"/>
      <c r="FF144" s="146"/>
      <c r="FG144" s="146"/>
      <c r="FH144" s="146"/>
      <c r="FI144" s="146"/>
      <c r="FJ144" s="146"/>
      <c r="FK144" s="146"/>
      <c r="FL144" s="146"/>
      <c r="FM144" s="146"/>
      <c r="FN144" s="146"/>
      <c r="FO144" s="146"/>
      <c r="FP144" s="146"/>
      <c r="FQ144" s="146"/>
      <c r="FR144" s="146"/>
      <c r="FS144" s="146"/>
      <c r="FT144" s="146"/>
      <c r="FU144" s="146"/>
      <c r="FV144" s="146"/>
      <c r="FW144" s="146"/>
      <c r="FX144" s="146"/>
      <c r="FY144" s="146"/>
      <c r="FZ144" s="146"/>
      <c r="GA144" s="146"/>
      <c r="GB144" s="146"/>
      <c r="GC144" s="146"/>
      <c r="GD144" s="146"/>
      <c r="GE144" s="146"/>
      <c r="GF144" s="146"/>
      <c r="GG144" s="146"/>
      <c r="GH144" s="146"/>
      <c r="GI144" s="146"/>
      <c r="GJ144" s="146"/>
      <c r="GK144" s="146"/>
      <c r="GL144" s="146"/>
      <c r="GM144" s="146"/>
      <c r="GN144" s="146"/>
    </row>
    <row r="145" spans="1:196" s="147" customFormat="1" ht="36.75" customHeight="1" x14ac:dyDescent="0.35">
      <c r="A145" s="426"/>
      <c r="B145" s="427"/>
      <c r="C145" s="427"/>
      <c r="D145" s="427"/>
      <c r="E145" s="428" t="s">
        <v>291</v>
      </c>
      <c r="F145" s="515"/>
      <c r="G145" s="516"/>
      <c r="H145" s="284"/>
      <c r="I145" s="342">
        <f t="shared" si="103"/>
        <v>0</v>
      </c>
      <c r="J145" s="275">
        <f t="shared" si="223"/>
        <v>0</v>
      </c>
      <c r="K145" s="276"/>
      <c r="L145" s="274">
        <v>4427</v>
      </c>
      <c r="M145" s="275">
        <v>4427</v>
      </c>
      <c r="N145" s="275">
        <v>4427</v>
      </c>
      <c r="O145" s="284">
        <v>4427</v>
      </c>
      <c r="P145" s="275">
        <f>O145-N145</f>
        <v>0</v>
      </c>
      <c r="Q145" s="276">
        <f t="shared" ref="Q145:Q149" si="225">O145/N145</f>
        <v>1</v>
      </c>
      <c r="R145" s="274">
        <f t="shared" si="106"/>
        <v>4427</v>
      </c>
      <c r="S145" s="275">
        <f t="shared" si="107"/>
        <v>4427</v>
      </c>
      <c r="T145" s="275">
        <f t="shared" si="108"/>
        <v>4427</v>
      </c>
      <c r="U145" s="252">
        <f t="shared" si="109"/>
        <v>4427</v>
      </c>
      <c r="V145" s="275">
        <f>U145-T145</f>
        <v>0</v>
      </c>
      <c r="W145" s="276">
        <f>U145/T145</f>
        <v>1</v>
      </c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145"/>
      <c r="AO145" s="145"/>
      <c r="AP145" s="145"/>
      <c r="AQ145" s="145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6"/>
      <c r="CA145" s="146"/>
      <c r="CB145" s="146"/>
      <c r="CC145" s="146"/>
      <c r="CD145" s="146"/>
      <c r="CE145" s="146"/>
      <c r="CF145" s="146"/>
      <c r="CG145" s="146"/>
      <c r="CH145" s="146"/>
      <c r="CI145" s="146"/>
      <c r="CJ145" s="146"/>
      <c r="CK145" s="146"/>
      <c r="CL145" s="146"/>
      <c r="CM145" s="146"/>
      <c r="CN145" s="146"/>
      <c r="CO145" s="146"/>
      <c r="CP145" s="146"/>
      <c r="CQ145" s="146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6"/>
      <c r="DC145" s="146"/>
      <c r="DD145" s="146"/>
      <c r="DE145" s="146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6"/>
      <c r="DQ145" s="146"/>
      <c r="DR145" s="146"/>
      <c r="DS145" s="146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6"/>
      <c r="EE145" s="146"/>
      <c r="EF145" s="146"/>
      <c r="EG145" s="146"/>
      <c r="EH145" s="146"/>
      <c r="EI145" s="146"/>
      <c r="EJ145" s="146"/>
      <c r="EK145" s="146"/>
      <c r="EL145" s="146"/>
      <c r="EM145" s="146"/>
      <c r="EN145" s="146"/>
      <c r="EO145" s="146"/>
      <c r="EP145" s="146"/>
      <c r="EQ145" s="146"/>
      <c r="ER145" s="146"/>
      <c r="ES145" s="146"/>
      <c r="ET145" s="146"/>
      <c r="EU145" s="146"/>
      <c r="EV145" s="146"/>
      <c r="EW145" s="146"/>
      <c r="EX145" s="146"/>
      <c r="EY145" s="146"/>
      <c r="EZ145" s="146"/>
      <c r="FA145" s="146"/>
      <c r="FB145" s="146"/>
      <c r="FC145" s="146"/>
      <c r="FD145" s="146"/>
      <c r="FE145" s="146"/>
      <c r="FF145" s="146"/>
      <c r="FG145" s="146"/>
      <c r="FH145" s="146"/>
      <c r="FI145" s="146"/>
      <c r="FJ145" s="146"/>
      <c r="FK145" s="146"/>
      <c r="FL145" s="146"/>
      <c r="FM145" s="146"/>
      <c r="FN145" s="146"/>
      <c r="FO145" s="146"/>
      <c r="FP145" s="146"/>
      <c r="FQ145" s="146"/>
      <c r="FR145" s="146"/>
      <c r="FS145" s="146"/>
      <c r="FT145" s="146"/>
      <c r="FU145" s="146"/>
      <c r="FV145" s="146"/>
      <c r="FW145" s="146"/>
      <c r="FX145" s="146"/>
      <c r="FY145" s="146"/>
      <c r="FZ145" s="146"/>
      <c r="GA145" s="146"/>
      <c r="GB145" s="146"/>
      <c r="GC145" s="146"/>
      <c r="GD145" s="146"/>
      <c r="GE145" s="146"/>
      <c r="GF145" s="146"/>
      <c r="GG145" s="146"/>
      <c r="GH145" s="146"/>
      <c r="GI145" s="146"/>
      <c r="GJ145" s="146"/>
      <c r="GK145" s="146"/>
      <c r="GL145" s="146"/>
      <c r="GM145" s="146"/>
      <c r="GN145" s="146"/>
    </row>
    <row r="146" spans="1:196" s="147" customFormat="1" ht="36.75" customHeight="1" x14ac:dyDescent="0.35">
      <c r="A146" s="426"/>
      <c r="B146" s="427"/>
      <c r="C146" s="427"/>
      <c r="D146" s="427"/>
      <c r="E146" s="428" t="s">
        <v>333</v>
      </c>
      <c r="F146" s="515">
        <v>2000</v>
      </c>
      <c r="G146" s="516">
        <v>2000</v>
      </c>
      <c r="H146" s="284">
        <v>2000</v>
      </c>
      <c r="I146" s="342">
        <f t="shared" ref="I146" si="226">H146/$H$6</f>
        <v>3.9969119857997722E-3</v>
      </c>
      <c r="J146" s="275">
        <f t="shared" ref="J146" si="227">H146-G146</f>
        <v>0</v>
      </c>
      <c r="K146" s="276">
        <f t="shared" si="102"/>
        <v>1</v>
      </c>
      <c r="L146" s="274"/>
      <c r="M146" s="275"/>
      <c r="N146" s="275"/>
      <c r="O146" s="284"/>
      <c r="P146" s="275">
        <f>O146-N146</f>
        <v>0</v>
      </c>
      <c r="Q146" s="276"/>
      <c r="R146" s="274">
        <f t="shared" ref="R146" si="228">SUM(F146,L146)</f>
        <v>2000</v>
      </c>
      <c r="S146" s="275">
        <f t="shared" ref="S146" si="229">SUM(F146,M146)</f>
        <v>2000</v>
      </c>
      <c r="T146" s="275">
        <f t="shared" ref="T146" si="230">SUM(G146,N146)</f>
        <v>2000</v>
      </c>
      <c r="U146" s="252">
        <f t="shared" ref="U146" si="231">SUM(H146,O146)</f>
        <v>2000</v>
      </c>
      <c r="V146" s="275">
        <f>U146-T146</f>
        <v>0</v>
      </c>
      <c r="W146" s="276">
        <f>U146/T146</f>
        <v>1</v>
      </c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145"/>
      <c r="AO146" s="145"/>
      <c r="AP146" s="145"/>
      <c r="AQ146" s="145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  <c r="BI146" s="146"/>
      <c r="BJ146" s="146"/>
      <c r="BK146" s="146"/>
      <c r="BL146" s="146"/>
      <c r="BM146" s="146"/>
      <c r="BN146" s="146"/>
      <c r="BO146" s="146"/>
      <c r="BP146" s="146"/>
      <c r="BQ146" s="146"/>
      <c r="BR146" s="146"/>
      <c r="BS146" s="146"/>
      <c r="BT146" s="146"/>
      <c r="BU146" s="146"/>
      <c r="BV146" s="146"/>
      <c r="BW146" s="146"/>
      <c r="BX146" s="146"/>
      <c r="BY146" s="146"/>
      <c r="BZ146" s="146"/>
      <c r="CA146" s="146"/>
      <c r="CB146" s="146"/>
      <c r="CC146" s="146"/>
      <c r="CD146" s="146"/>
      <c r="CE146" s="146"/>
      <c r="CF146" s="146"/>
      <c r="CG146" s="146"/>
      <c r="CH146" s="146"/>
      <c r="CI146" s="146"/>
      <c r="CJ146" s="146"/>
      <c r="CK146" s="146"/>
      <c r="CL146" s="146"/>
      <c r="CM146" s="146"/>
      <c r="CN146" s="146"/>
      <c r="CO146" s="146"/>
      <c r="CP146" s="146"/>
      <c r="CQ146" s="146"/>
      <c r="CR146" s="146"/>
      <c r="CS146" s="146"/>
      <c r="CT146" s="146"/>
      <c r="CU146" s="146"/>
      <c r="CV146" s="146"/>
      <c r="CW146" s="146"/>
      <c r="CX146" s="146"/>
      <c r="CY146" s="146"/>
      <c r="CZ146" s="146"/>
      <c r="DA146" s="146"/>
      <c r="DB146" s="146"/>
      <c r="DC146" s="146"/>
      <c r="DD146" s="146"/>
      <c r="DE146" s="146"/>
      <c r="DF146" s="146"/>
      <c r="DG146" s="146"/>
      <c r="DH146" s="146"/>
      <c r="DI146" s="146"/>
      <c r="DJ146" s="146"/>
      <c r="DK146" s="146"/>
      <c r="DL146" s="146"/>
      <c r="DM146" s="146"/>
      <c r="DN146" s="146"/>
      <c r="DO146" s="146"/>
      <c r="DP146" s="146"/>
      <c r="DQ146" s="146"/>
      <c r="DR146" s="146"/>
      <c r="DS146" s="146"/>
      <c r="DT146" s="146"/>
      <c r="DU146" s="146"/>
      <c r="DV146" s="146"/>
      <c r="DW146" s="146"/>
      <c r="DX146" s="146"/>
      <c r="DY146" s="146"/>
      <c r="DZ146" s="146"/>
      <c r="EA146" s="146"/>
      <c r="EB146" s="146"/>
      <c r="EC146" s="146"/>
      <c r="ED146" s="146"/>
      <c r="EE146" s="146"/>
      <c r="EF146" s="146"/>
      <c r="EG146" s="146"/>
      <c r="EH146" s="146"/>
      <c r="EI146" s="146"/>
      <c r="EJ146" s="146"/>
      <c r="EK146" s="146"/>
      <c r="EL146" s="146"/>
      <c r="EM146" s="146"/>
      <c r="EN146" s="146"/>
      <c r="EO146" s="146"/>
      <c r="EP146" s="146"/>
      <c r="EQ146" s="146"/>
      <c r="ER146" s="146"/>
      <c r="ES146" s="146"/>
      <c r="ET146" s="146"/>
      <c r="EU146" s="146"/>
      <c r="EV146" s="146"/>
      <c r="EW146" s="146"/>
      <c r="EX146" s="146"/>
      <c r="EY146" s="146"/>
      <c r="EZ146" s="146"/>
      <c r="FA146" s="146"/>
      <c r="FB146" s="146"/>
      <c r="FC146" s="146"/>
      <c r="FD146" s="146"/>
      <c r="FE146" s="146"/>
      <c r="FF146" s="146"/>
      <c r="FG146" s="146"/>
      <c r="FH146" s="146"/>
      <c r="FI146" s="146"/>
      <c r="FJ146" s="146"/>
      <c r="FK146" s="146"/>
      <c r="FL146" s="146"/>
      <c r="FM146" s="146"/>
      <c r="FN146" s="146"/>
      <c r="FO146" s="146"/>
      <c r="FP146" s="146"/>
      <c r="FQ146" s="146"/>
      <c r="FR146" s="146"/>
      <c r="FS146" s="146"/>
      <c r="FT146" s="146"/>
      <c r="FU146" s="146"/>
      <c r="FV146" s="146"/>
      <c r="FW146" s="146"/>
      <c r="FX146" s="146"/>
      <c r="FY146" s="146"/>
      <c r="FZ146" s="146"/>
      <c r="GA146" s="146"/>
      <c r="GB146" s="146"/>
      <c r="GC146" s="146"/>
      <c r="GD146" s="146"/>
      <c r="GE146" s="146"/>
      <c r="GF146" s="146"/>
      <c r="GG146" s="146"/>
      <c r="GH146" s="146"/>
      <c r="GI146" s="146"/>
      <c r="GJ146" s="146"/>
      <c r="GK146" s="146"/>
      <c r="GL146" s="146"/>
      <c r="GM146" s="146"/>
      <c r="GN146" s="146"/>
    </row>
    <row r="147" spans="1:196" s="147" customFormat="1" ht="36.75" customHeight="1" x14ac:dyDescent="0.35">
      <c r="A147" s="426"/>
      <c r="B147" s="427"/>
      <c r="C147" s="427"/>
      <c r="D147" s="427"/>
      <c r="E147" s="428" t="s">
        <v>361</v>
      </c>
      <c r="F147" s="488"/>
      <c r="G147" s="489"/>
      <c r="H147" s="490"/>
      <c r="I147" s="342">
        <f t="shared" ref="I147" si="232">H147/$H$6</f>
        <v>0</v>
      </c>
      <c r="J147" s="275">
        <f t="shared" ref="J147" si="233">H147-G147</f>
        <v>0</v>
      </c>
      <c r="K147" s="276"/>
      <c r="L147" s="274">
        <v>2300</v>
      </c>
      <c r="M147" s="275">
        <v>2300</v>
      </c>
      <c r="N147" s="275">
        <v>2300</v>
      </c>
      <c r="O147" s="284"/>
      <c r="P147" s="275">
        <f>O147-N147</f>
        <v>-2300</v>
      </c>
      <c r="Q147" s="276">
        <f t="shared" si="225"/>
        <v>0</v>
      </c>
      <c r="R147" s="274">
        <f t="shared" ref="R147" si="234">SUM(F147,L147)</f>
        <v>2300</v>
      </c>
      <c r="S147" s="275">
        <f t="shared" ref="S147" si="235">SUM(F147,M147)</f>
        <v>2300</v>
      </c>
      <c r="T147" s="275">
        <f t="shared" ref="T147" si="236">SUM(G147,N147)</f>
        <v>2300</v>
      </c>
      <c r="U147" s="252">
        <f t="shared" ref="U147" si="237">SUM(H147,O147)</f>
        <v>0</v>
      </c>
      <c r="V147" s="275">
        <f>U147-T147</f>
        <v>-2300</v>
      </c>
      <c r="W147" s="276">
        <f>U147/T147</f>
        <v>0</v>
      </c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5"/>
      <c r="AN147" s="145"/>
      <c r="AO147" s="145"/>
      <c r="AP147" s="145"/>
      <c r="AQ147" s="145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146"/>
      <c r="BM147" s="146"/>
      <c r="BN147" s="146"/>
      <c r="BO147" s="146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146"/>
      <c r="CA147" s="146"/>
      <c r="CB147" s="146"/>
      <c r="CC147" s="146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146"/>
      <c r="CO147" s="146"/>
      <c r="CP147" s="146"/>
      <c r="CQ147" s="146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146"/>
      <c r="DC147" s="146"/>
      <c r="DD147" s="146"/>
      <c r="DE147" s="146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6"/>
      <c r="DQ147" s="146"/>
      <c r="DR147" s="146"/>
      <c r="DS147" s="146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146"/>
      <c r="EE147" s="146"/>
      <c r="EF147" s="146"/>
      <c r="EG147" s="146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146"/>
      <c r="ES147" s="146"/>
      <c r="ET147" s="146"/>
      <c r="EU147" s="146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146"/>
      <c r="FG147" s="146"/>
      <c r="FH147" s="146"/>
      <c r="FI147" s="146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146"/>
      <c r="FU147" s="146"/>
      <c r="FV147" s="146"/>
      <c r="FW147" s="146"/>
      <c r="FX147" s="146"/>
      <c r="FY147" s="146"/>
      <c r="FZ147" s="146"/>
      <c r="GA147" s="146"/>
      <c r="GB147" s="146"/>
      <c r="GC147" s="146"/>
      <c r="GD147" s="146"/>
      <c r="GE147" s="146"/>
      <c r="GF147" s="146"/>
      <c r="GG147" s="146"/>
      <c r="GH147" s="146"/>
      <c r="GI147" s="146"/>
      <c r="GJ147" s="146"/>
      <c r="GK147" s="146"/>
      <c r="GL147" s="146"/>
      <c r="GM147" s="146"/>
      <c r="GN147" s="146"/>
    </row>
    <row r="148" spans="1:196" s="147" customFormat="1" ht="64.8" customHeight="1" x14ac:dyDescent="0.35">
      <c r="A148" s="426"/>
      <c r="B148" s="427"/>
      <c r="C148" s="427"/>
      <c r="D148" s="427"/>
      <c r="E148" s="428" t="s">
        <v>360</v>
      </c>
      <c r="F148" s="515">
        <v>270.5</v>
      </c>
      <c r="G148" s="516">
        <v>270.5</v>
      </c>
      <c r="H148" s="490"/>
      <c r="I148" s="342"/>
      <c r="J148" s="275"/>
      <c r="K148" s="276"/>
      <c r="L148" s="274"/>
      <c r="M148" s="275"/>
      <c r="N148" s="275"/>
      <c r="O148" s="284"/>
      <c r="P148" s="275"/>
      <c r="Q148" s="276"/>
      <c r="R148" s="274"/>
      <c r="S148" s="275"/>
      <c r="T148" s="275"/>
      <c r="U148" s="252"/>
      <c r="V148" s="275"/>
      <c r="W148" s="276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  <c r="BI148" s="146"/>
      <c r="BJ148" s="146"/>
      <c r="BK148" s="146"/>
      <c r="BL148" s="146"/>
      <c r="BM148" s="146"/>
      <c r="BN148" s="146"/>
      <c r="BO148" s="146"/>
      <c r="BP148" s="146"/>
      <c r="BQ148" s="146"/>
      <c r="BR148" s="146"/>
      <c r="BS148" s="146"/>
      <c r="BT148" s="146"/>
      <c r="BU148" s="146"/>
      <c r="BV148" s="146"/>
      <c r="BW148" s="146"/>
      <c r="BX148" s="146"/>
      <c r="BY148" s="146"/>
      <c r="BZ148" s="146"/>
      <c r="CA148" s="146"/>
      <c r="CB148" s="146"/>
      <c r="CC148" s="146"/>
      <c r="CD148" s="146"/>
      <c r="CE148" s="146"/>
      <c r="CF148" s="146"/>
      <c r="CG148" s="146"/>
      <c r="CH148" s="146"/>
      <c r="CI148" s="146"/>
      <c r="CJ148" s="146"/>
      <c r="CK148" s="146"/>
      <c r="CL148" s="146"/>
      <c r="CM148" s="146"/>
      <c r="CN148" s="146"/>
      <c r="CO148" s="146"/>
      <c r="CP148" s="146"/>
      <c r="CQ148" s="146"/>
      <c r="CR148" s="146"/>
      <c r="CS148" s="146"/>
      <c r="CT148" s="146"/>
      <c r="CU148" s="146"/>
      <c r="CV148" s="146"/>
      <c r="CW148" s="146"/>
      <c r="CX148" s="146"/>
      <c r="CY148" s="146"/>
      <c r="CZ148" s="146"/>
      <c r="DA148" s="146"/>
      <c r="DB148" s="146"/>
      <c r="DC148" s="146"/>
      <c r="DD148" s="146"/>
      <c r="DE148" s="146"/>
      <c r="DF148" s="146"/>
      <c r="DG148" s="146"/>
      <c r="DH148" s="146"/>
      <c r="DI148" s="146"/>
      <c r="DJ148" s="146"/>
      <c r="DK148" s="146"/>
      <c r="DL148" s="146"/>
      <c r="DM148" s="146"/>
      <c r="DN148" s="146"/>
      <c r="DO148" s="146"/>
      <c r="DP148" s="146"/>
      <c r="DQ148" s="146"/>
      <c r="DR148" s="146"/>
      <c r="DS148" s="146"/>
      <c r="DT148" s="146"/>
      <c r="DU148" s="146"/>
      <c r="DV148" s="146"/>
      <c r="DW148" s="146"/>
      <c r="DX148" s="146"/>
      <c r="DY148" s="146"/>
      <c r="DZ148" s="146"/>
      <c r="EA148" s="146"/>
      <c r="EB148" s="146"/>
      <c r="EC148" s="146"/>
      <c r="ED148" s="146"/>
      <c r="EE148" s="146"/>
      <c r="EF148" s="146"/>
      <c r="EG148" s="146"/>
      <c r="EH148" s="146"/>
      <c r="EI148" s="146"/>
      <c r="EJ148" s="146"/>
      <c r="EK148" s="146"/>
      <c r="EL148" s="146"/>
      <c r="EM148" s="146"/>
      <c r="EN148" s="146"/>
      <c r="EO148" s="146"/>
      <c r="EP148" s="146"/>
      <c r="EQ148" s="146"/>
      <c r="ER148" s="146"/>
      <c r="ES148" s="146"/>
      <c r="ET148" s="146"/>
      <c r="EU148" s="146"/>
      <c r="EV148" s="146"/>
      <c r="EW148" s="146"/>
      <c r="EX148" s="146"/>
      <c r="EY148" s="146"/>
      <c r="EZ148" s="146"/>
      <c r="FA148" s="146"/>
      <c r="FB148" s="146"/>
      <c r="FC148" s="146"/>
      <c r="FD148" s="146"/>
      <c r="FE148" s="146"/>
      <c r="FF148" s="146"/>
      <c r="FG148" s="146"/>
      <c r="FH148" s="146"/>
      <c r="FI148" s="146"/>
      <c r="FJ148" s="146"/>
      <c r="FK148" s="146"/>
      <c r="FL148" s="146"/>
      <c r="FM148" s="146"/>
      <c r="FN148" s="146"/>
      <c r="FO148" s="146"/>
      <c r="FP148" s="146"/>
      <c r="FQ148" s="146"/>
      <c r="FR148" s="146"/>
      <c r="FS148" s="146"/>
      <c r="FT148" s="146"/>
      <c r="FU148" s="146"/>
      <c r="FV148" s="146"/>
      <c r="FW148" s="146"/>
      <c r="FX148" s="146"/>
      <c r="FY148" s="146"/>
      <c r="FZ148" s="146"/>
      <c r="GA148" s="146"/>
      <c r="GB148" s="146"/>
      <c r="GC148" s="146"/>
      <c r="GD148" s="146"/>
      <c r="GE148" s="146"/>
      <c r="GF148" s="146"/>
      <c r="GG148" s="146"/>
      <c r="GH148" s="146"/>
      <c r="GI148" s="146"/>
      <c r="GJ148" s="146"/>
      <c r="GK148" s="146"/>
      <c r="GL148" s="146"/>
      <c r="GM148" s="146"/>
      <c r="GN148" s="146"/>
    </row>
    <row r="149" spans="1:196" s="147" customFormat="1" ht="54" customHeight="1" x14ac:dyDescent="0.35">
      <c r="A149" s="426"/>
      <c r="B149" s="427"/>
      <c r="C149" s="427"/>
      <c r="D149" s="427"/>
      <c r="E149" s="428" t="s">
        <v>359</v>
      </c>
      <c r="F149" s="488"/>
      <c r="G149" s="489"/>
      <c r="H149" s="490"/>
      <c r="I149" s="342">
        <f t="shared" ref="I149" si="238">H149/$H$6</f>
        <v>0</v>
      </c>
      <c r="J149" s="275">
        <f t="shared" ref="J149" si="239">H149-G149</f>
        <v>0</v>
      </c>
      <c r="K149" s="276"/>
      <c r="L149" s="274">
        <v>2521.3000000000002</v>
      </c>
      <c r="M149" s="275">
        <v>2521.3000000000002</v>
      </c>
      <c r="N149" s="275">
        <v>2521.3000000000002</v>
      </c>
      <c r="O149" s="284">
        <v>2521.3000000000002</v>
      </c>
      <c r="P149" s="275">
        <f>O149-N149</f>
        <v>0</v>
      </c>
      <c r="Q149" s="276">
        <f t="shared" si="225"/>
        <v>1</v>
      </c>
      <c r="R149" s="274">
        <f t="shared" ref="R149" si="240">SUM(F149,L149)</f>
        <v>2521.3000000000002</v>
      </c>
      <c r="S149" s="275">
        <f t="shared" ref="S149" si="241">SUM(F149,M149)</f>
        <v>2521.3000000000002</v>
      </c>
      <c r="T149" s="275">
        <f t="shared" ref="T149" si="242">SUM(G149,N149)</f>
        <v>2521.3000000000002</v>
      </c>
      <c r="U149" s="252">
        <f t="shared" ref="U149" si="243">SUM(H149,O149)</f>
        <v>2521.3000000000002</v>
      </c>
      <c r="V149" s="275">
        <f>U149-T149</f>
        <v>0</v>
      </c>
      <c r="W149" s="276">
        <f>U149/T149</f>
        <v>1</v>
      </c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145"/>
      <c r="AO149" s="145"/>
      <c r="AP149" s="145"/>
      <c r="AQ149" s="145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  <c r="BI149" s="146"/>
      <c r="BJ149" s="146"/>
      <c r="BK149" s="146"/>
      <c r="BL149" s="146"/>
      <c r="BM149" s="146"/>
      <c r="BN149" s="146"/>
      <c r="BO149" s="146"/>
      <c r="BP149" s="146"/>
      <c r="BQ149" s="146"/>
      <c r="BR149" s="146"/>
      <c r="BS149" s="146"/>
      <c r="BT149" s="146"/>
      <c r="BU149" s="146"/>
      <c r="BV149" s="146"/>
      <c r="BW149" s="146"/>
      <c r="BX149" s="146"/>
      <c r="BY149" s="146"/>
      <c r="BZ149" s="146"/>
      <c r="CA149" s="146"/>
      <c r="CB149" s="146"/>
      <c r="CC149" s="146"/>
      <c r="CD149" s="146"/>
      <c r="CE149" s="146"/>
      <c r="CF149" s="146"/>
      <c r="CG149" s="146"/>
      <c r="CH149" s="146"/>
      <c r="CI149" s="146"/>
      <c r="CJ149" s="146"/>
      <c r="CK149" s="146"/>
      <c r="CL149" s="146"/>
      <c r="CM149" s="146"/>
      <c r="CN149" s="146"/>
      <c r="CO149" s="146"/>
      <c r="CP149" s="146"/>
      <c r="CQ149" s="146"/>
      <c r="CR149" s="146"/>
      <c r="CS149" s="146"/>
      <c r="CT149" s="146"/>
      <c r="CU149" s="146"/>
      <c r="CV149" s="146"/>
      <c r="CW149" s="146"/>
      <c r="CX149" s="146"/>
      <c r="CY149" s="146"/>
      <c r="CZ149" s="146"/>
      <c r="DA149" s="146"/>
      <c r="DB149" s="146"/>
      <c r="DC149" s="146"/>
      <c r="DD149" s="146"/>
      <c r="DE149" s="146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6"/>
      <c r="DQ149" s="146"/>
      <c r="DR149" s="146"/>
      <c r="DS149" s="146"/>
      <c r="DT149" s="146"/>
      <c r="DU149" s="146"/>
      <c r="DV149" s="146"/>
      <c r="DW149" s="146"/>
      <c r="DX149" s="146"/>
      <c r="DY149" s="146"/>
      <c r="DZ149" s="146"/>
      <c r="EA149" s="146"/>
      <c r="EB149" s="146"/>
      <c r="EC149" s="146"/>
      <c r="ED149" s="146"/>
      <c r="EE149" s="146"/>
      <c r="EF149" s="146"/>
      <c r="EG149" s="146"/>
      <c r="EH149" s="146"/>
      <c r="EI149" s="146"/>
      <c r="EJ149" s="146"/>
      <c r="EK149" s="146"/>
      <c r="EL149" s="146"/>
      <c r="EM149" s="146"/>
      <c r="EN149" s="146"/>
      <c r="EO149" s="146"/>
      <c r="EP149" s="146"/>
      <c r="EQ149" s="146"/>
      <c r="ER149" s="146"/>
      <c r="ES149" s="146"/>
      <c r="ET149" s="146"/>
      <c r="EU149" s="146"/>
      <c r="EV149" s="146"/>
      <c r="EW149" s="146"/>
      <c r="EX149" s="146"/>
      <c r="EY149" s="146"/>
      <c r="EZ149" s="146"/>
      <c r="FA149" s="146"/>
      <c r="FB149" s="146"/>
      <c r="FC149" s="146"/>
      <c r="FD149" s="146"/>
      <c r="FE149" s="146"/>
      <c r="FF149" s="146"/>
      <c r="FG149" s="146"/>
      <c r="FH149" s="146"/>
      <c r="FI149" s="146"/>
      <c r="FJ149" s="146"/>
      <c r="FK149" s="146"/>
      <c r="FL149" s="146"/>
      <c r="FM149" s="146"/>
      <c r="FN149" s="146"/>
      <c r="FO149" s="146"/>
      <c r="FP149" s="146"/>
      <c r="FQ149" s="146"/>
      <c r="FR149" s="146"/>
      <c r="FS149" s="146"/>
      <c r="FT149" s="146"/>
      <c r="FU149" s="146"/>
      <c r="FV149" s="146"/>
      <c r="FW149" s="146"/>
      <c r="FX149" s="146"/>
      <c r="FY149" s="146"/>
      <c r="FZ149" s="146"/>
      <c r="GA149" s="146"/>
      <c r="GB149" s="146"/>
      <c r="GC149" s="146"/>
      <c r="GD149" s="146"/>
      <c r="GE149" s="146"/>
      <c r="GF149" s="146"/>
      <c r="GG149" s="146"/>
      <c r="GH149" s="146"/>
      <c r="GI149" s="146"/>
      <c r="GJ149" s="146"/>
      <c r="GK149" s="146"/>
      <c r="GL149" s="146"/>
      <c r="GM149" s="146"/>
      <c r="GN149" s="146"/>
    </row>
    <row r="150" spans="1:196" s="11" customFormat="1" ht="54.6" customHeight="1" x14ac:dyDescent="0.3">
      <c r="A150" s="197">
        <v>14</v>
      </c>
      <c r="B150" s="198"/>
      <c r="C150" s="198" t="s">
        <v>292</v>
      </c>
      <c r="D150" s="198" t="s">
        <v>52</v>
      </c>
      <c r="E150" s="423" t="s">
        <v>299</v>
      </c>
      <c r="F150" s="340"/>
      <c r="G150" s="228"/>
      <c r="H150" s="343"/>
      <c r="I150" s="200">
        <f t="shared" si="103"/>
        <v>0</v>
      </c>
      <c r="J150" s="199">
        <f t="shared" si="104"/>
        <v>0</v>
      </c>
      <c r="K150" s="201"/>
      <c r="L150" s="233">
        <v>3000</v>
      </c>
      <c r="M150" s="199">
        <v>3000</v>
      </c>
      <c r="N150" s="199">
        <v>3000</v>
      </c>
      <c r="O150" s="292">
        <v>2933.7</v>
      </c>
      <c r="P150" s="199">
        <f>O150-N150</f>
        <v>-66.300000000000182</v>
      </c>
      <c r="Q150" s="201">
        <f t="shared" si="186"/>
        <v>0.97789999999999999</v>
      </c>
      <c r="R150" s="233">
        <f t="shared" si="106"/>
        <v>3000</v>
      </c>
      <c r="S150" s="199">
        <f t="shared" si="107"/>
        <v>3000</v>
      </c>
      <c r="T150" s="199">
        <f t="shared" si="108"/>
        <v>3000</v>
      </c>
      <c r="U150" s="277">
        <f t="shared" si="109"/>
        <v>2933.7</v>
      </c>
      <c r="V150" s="199">
        <f>U150-T150</f>
        <v>-66.300000000000182</v>
      </c>
      <c r="W150" s="201">
        <f>U150/T150</f>
        <v>0.97789999999999999</v>
      </c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</row>
    <row r="151" spans="1:196" s="184" customFormat="1" ht="46.95" customHeight="1" x14ac:dyDescent="0.35">
      <c r="A151" s="401"/>
      <c r="B151" s="402"/>
      <c r="C151" s="402"/>
      <c r="D151" s="402"/>
      <c r="E151" s="422" t="s">
        <v>293</v>
      </c>
      <c r="F151" s="344"/>
      <c r="G151" s="345"/>
      <c r="H151" s="284"/>
      <c r="I151" s="338">
        <f t="shared" si="103"/>
        <v>0</v>
      </c>
      <c r="J151" s="270">
        <f t="shared" si="104"/>
        <v>0</v>
      </c>
      <c r="K151" s="278"/>
      <c r="L151" s="269">
        <v>3000</v>
      </c>
      <c r="M151" s="270">
        <v>3000</v>
      </c>
      <c r="N151" s="270">
        <v>3000</v>
      </c>
      <c r="O151" s="284">
        <v>2933.7</v>
      </c>
      <c r="P151" s="270">
        <f>O151-N151</f>
        <v>-66.300000000000182</v>
      </c>
      <c r="Q151" s="278">
        <f t="shared" si="186"/>
        <v>0.97789999999999999</v>
      </c>
      <c r="R151" s="269">
        <f t="shared" si="106"/>
        <v>3000</v>
      </c>
      <c r="S151" s="270">
        <f t="shared" si="107"/>
        <v>3000</v>
      </c>
      <c r="T151" s="270">
        <f t="shared" si="108"/>
        <v>3000</v>
      </c>
      <c r="U151" s="252">
        <f t="shared" si="109"/>
        <v>2933.7</v>
      </c>
      <c r="V151" s="270">
        <f t="shared" si="110"/>
        <v>-66.300000000000182</v>
      </c>
      <c r="W151" s="278">
        <f>U151/T151</f>
        <v>0.97789999999999999</v>
      </c>
      <c r="X151" s="182"/>
      <c r="Y151" s="182"/>
      <c r="Z151" s="182"/>
      <c r="AA151" s="182"/>
      <c r="AB151" s="182"/>
      <c r="AC151" s="182"/>
      <c r="AD151" s="182"/>
      <c r="AE151" s="182"/>
      <c r="AF151" s="182"/>
      <c r="AG151" s="182"/>
      <c r="AH151" s="182"/>
      <c r="AI151" s="182"/>
      <c r="AJ151" s="182"/>
      <c r="AK151" s="182"/>
      <c r="AL151" s="182"/>
      <c r="AM151" s="182"/>
      <c r="AN151" s="182"/>
      <c r="AO151" s="182"/>
      <c r="AP151" s="182"/>
      <c r="AQ151" s="182"/>
      <c r="AR151" s="183"/>
      <c r="AS151" s="183"/>
      <c r="AT151" s="183"/>
      <c r="AU151" s="183"/>
      <c r="AV151" s="183"/>
      <c r="AW151" s="183"/>
      <c r="AX151" s="183"/>
      <c r="AY151" s="183"/>
      <c r="AZ151" s="183"/>
      <c r="BA151" s="183"/>
      <c r="BB151" s="183"/>
      <c r="BC151" s="183"/>
      <c r="BD151" s="183"/>
      <c r="BE151" s="183"/>
      <c r="BF151" s="183"/>
      <c r="BG151" s="183"/>
      <c r="BH151" s="183"/>
      <c r="BI151" s="183"/>
      <c r="BJ151" s="183"/>
      <c r="BK151" s="183"/>
      <c r="BL151" s="183"/>
      <c r="BM151" s="183"/>
      <c r="BN151" s="183"/>
      <c r="BO151" s="183"/>
      <c r="BP151" s="183"/>
      <c r="BQ151" s="183"/>
      <c r="BR151" s="183"/>
      <c r="BS151" s="183"/>
      <c r="BT151" s="183"/>
      <c r="BU151" s="183"/>
      <c r="BV151" s="183"/>
      <c r="BW151" s="183"/>
      <c r="BX151" s="183"/>
      <c r="BY151" s="183"/>
      <c r="BZ151" s="183"/>
      <c r="CA151" s="183"/>
      <c r="CB151" s="183"/>
      <c r="CC151" s="183"/>
      <c r="CD151" s="183"/>
      <c r="CE151" s="183"/>
      <c r="CF151" s="183"/>
      <c r="CG151" s="183"/>
      <c r="CH151" s="183"/>
      <c r="CI151" s="183"/>
      <c r="CJ151" s="183"/>
      <c r="CK151" s="183"/>
      <c r="CL151" s="183"/>
      <c r="CM151" s="183"/>
      <c r="CN151" s="183"/>
      <c r="CO151" s="183"/>
      <c r="CP151" s="183"/>
      <c r="CQ151" s="183"/>
      <c r="CR151" s="183"/>
      <c r="CS151" s="183"/>
      <c r="CT151" s="183"/>
      <c r="CU151" s="183"/>
      <c r="CV151" s="183"/>
      <c r="CW151" s="183"/>
      <c r="CX151" s="183"/>
      <c r="CY151" s="183"/>
      <c r="CZ151" s="183"/>
      <c r="DA151" s="183"/>
      <c r="DB151" s="183"/>
      <c r="DC151" s="183"/>
      <c r="DD151" s="183"/>
      <c r="DE151" s="183"/>
      <c r="DF151" s="183"/>
      <c r="DG151" s="183"/>
      <c r="DH151" s="183"/>
      <c r="DI151" s="183"/>
      <c r="DJ151" s="183"/>
      <c r="DK151" s="183"/>
      <c r="DL151" s="183"/>
      <c r="DM151" s="183"/>
      <c r="DN151" s="183"/>
      <c r="DO151" s="183"/>
      <c r="DP151" s="183"/>
      <c r="DQ151" s="183"/>
      <c r="DR151" s="183"/>
      <c r="DS151" s="183"/>
      <c r="DT151" s="183"/>
      <c r="DU151" s="183"/>
      <c r="DV151" s="183"/>
      <c r="DW151" s="183"/>
      <c r="DX151" s="183"/>
      <c r="DY151" s="183"/>
      <c r="DZ151" s="183"/>
      <c r="EA151" s="183"/>
      <c r="EB151" s="183"/>
      <c r="EC151" s="183"/>
      <c r="ED151" s="183"/>
      <c r="EE151" s="183"/>
      <c r="EF151" s="183"/>
      <c r="EG151" s="183"/>
      <c r="EH151" s="183"/>
      <c r="EI151" s="183"/>
      <c r="EJ151" s="183"/>
      <c r="EK151" s="183"/>
      <c r="EL151" s="183"/>
      <c r="EM151" s="183"/>
      <c r="EN151" s="183"/>
      <c r="EO151" s="183"/>
      <c r="EP151" s="183"/>
      <c r="EQ151" s="183"/>
      <c r="ER151" s="183"/>
      <c r="ES151" s="183"/>
      <c r="ET151" s="183"/>
      <c r="EU151" s="183"/>
      <c r="EV151" s="183"/>
      <c r="EW151" s="183"/>
      <c r="EX151" s="183"/>
      <c r="EY151" s="183"/>
      <c r="EZ151" s="183"/>
      <c r="FA151" s="183"/>
      <c r="FB151" s="183"/>
      <c r="FC151" s="183"/>
      <c r="FD151" s="183"/>
      <c r="FE151" s="183"/>
      <c r="FF151" s="183"/>
      <c r="FG151" s="183"/>
      <c r="FH151" s="183"/>
      <c r="FI151" s="183"/>
      <c r="FJ151" s="183"/>
      <c r="FK151" s="183"/>
      <c r="FL151" s="183"/>
      <c r="FM151" s="183"/>
      <c r="FN151" s="183"/>
      <c r="FO151" s="183"/>
      <c r="FP151" s="183"/>
      <c r="FQ151" s="183"/>
      <c r="FR151" s="183"/>
      <c r="FS151" s="183"/>
      <c r="FT151" s="183"/>
      <c r="FU151" s="183"/>
      <c r="FV151" s="183"/>
      <c r="FW151" s="183"/>
      <c r="FX151" s="183"/>
      <c r="FY151" s="183"/>
      <c r="FZ151" s="183"/>
      <c r="GA151" s="183"/>
      <c r="GB151" s="183"/>
      <c r="GC151" s="183"/>
      <c r="GD151" s="183"/>
      <c r="GE151" s="183"/>
      <c r="GF151" s="183"/>
      <c r="GG151" s="183"/>
      <c r="GH151" s="183"/>
      <c r="GI151" s="183"/>
      <c r="GJ151" s="183"/>
      <c r="GK151" s="183"/>
      <c r="GL151" s="183"/>
      <c r="GM151" s="183"/>
      <c r="GN151" s="183"/>
    </row>
    <row r="152" spans="1:196" s="3" customFormat="1" ht="25.5" customHeight="1" x14ac:dyDescent="0.3">
      <c r="A152" s="540" t="s">
        <v>5</v>
      </c>
      <c r="B152" s="541"/>
      <c r="C152" s="541"/>
      <c r="D152" s="541"/>
      <c r="E152" s="542"/>
      <c r="F152" s="310">
        <f>SUM(F8,F30,F60,F72,F77,F83,F84,F85,F86,F101,F137,F142:F143,F150)</f>
        <v>730383.39999999991</v>
      </c>
      <c r="G152" s="199">
        <f>SUM(G8,G30,G60,G72,G77,G83,G84,G85,G86,G101,G137,G142:G143,G150)</f>
        <v>555011.89999999991</v>
      </c>
      <c r="H152" s="244">
        <f>SUM(H8,H30,H60,H72,H77,H83,H84,H85,H86,H101,H137,H142:H143,H150)</f>
        <v>500386.29999999981</v>
      </c>
      <c r="I152" s="334">
        <v>1</v>
      </c>
      <c r="J152" s="199">
        <f>SUM(J8,J30,J60,J72,J77,J83,J84,J85,J86,J101,J137,J142:J143,J150)</f>
        <v>-54625.599999999991</v>
      </c>
      <c r="K152" s="273">
        <f t="shared" si="102"/>
        <v>0.90157760581349677</v>
      </c>
      <c r="L152" s="233">
        <f>SUM(L8,L30,L60,L72,L77,L83,L84,L85,L86,L101,L137,L142:L143,L150)</f>
        <v>88754.8</v>
      </c>
      <c r="M152" s="199">
        <f>SUM(M8,M30,M60,M72,M77,M83,M84,M85,M86,M101,M137,M142:M143,M150)</f>
        <v>143392.1</v>
      </c>
      <c r="N152" s="199">
        <f>SUM(N8,N30,N60,N72,N77,N83,N84,N85,N86,N101,N137,N142:N143,N150)</f>
        <v>120121.99999999999</v>
      </c>
      <c r="O152" s="244">
        <f>SUM(O8,O30,O60,O72,O77,O83,O84,O85,O86,O101,O137,O142:O143,O150)</f>
        <v>89786.000000000015</v>
      </c>
      <c r="P152" s="199">
        <f>SUM(P8,P30,P60,P72,P77,P83,P84,P85,P86,P101,P137,P142:P143,P150)</f>
        <v>-30335.999999999996</v>
      </c>
      <c r="Q152" s="201">
        <f t="shared" si="186"/>
        <v>0.74745675230182673</v>
      </c>
      <c r="R152" s="233">
        <f>SUM(R8,R30,R60,R72,R77,R83,R84,R85,R86,R101,R137,R142:R143,R150)</f>
        <v>819138.2</v>
      </c>
      <c r="S152" s="199">
        <f>SUM(S8,S30,S60,S72,S77,S83,S84,S85,S86,S101,S137,S142:S143,S150)</f>
        <v>873775.5</v>
      </c>
      <c r="T152" s="199">
        <f>SUM(T8,T30,T60,T72,T77,T83,T84,T85,T86,T101,T137,T142:T143,T150)</f>
        <v>675133.9</v>
      </c>
      <c r="U152" s="244">
        <f>SUM(U8,U30,U60,U72,U77,U83,U84,U85,U86,U101,U137,U142:U143,U150)</f>
        <v>590172.29999999981</v>
      </c>
      <c r="V152" s="199">
        <f>SUM(V8,V30,V60,V72,V77,V83,V84,V85,V86,V101,V137,V142:V143,V150)</f>
        <v>-84961.599999999991</v>
      </c>
      <c r="W152" s="273">
        <f t="shared" si="111"/>
        <v>0.87415592669839237</v>
      </c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</row>
    <row r="153" spans="1:196" s="12" customFormat="1" ht="75.599999999999994" customHeight="1" x14ac:dyDescent="0.35">
      <c r="A153" s="197">
        <v>15</v>
      </c>
      <c r="B153" s="416">
        <v>250909</v>
      </c>
      <c r="C153" s="416">
        <v>8821</v>
      </c>
      <c r="D153" s="416">
        <v>1060</v>
      </c>
      <c r="E153" s="429" t="s">
        <v>362</v>
      </c>
      <c r="F153" s="301">
        <v>650</v>
      </c>
      <c r="G153" s="228"/>
      <c r="H153" s="292"/>
      <c r="I153" s="346"/>
      <c r="J153" s="347"/>
      <c r="K153" s="273"/>
      <c r="L153" s="234">
        <v>350</v>
      </c>
      <c r="M153" s="248">
        <v>350</v>
      </c>
      <c r="N153" s="207"/>
      <c r="O153" s="282"/>
      <c r="P153" s="207">
        <f>O153-N153</f>
        <v>0</v>
      </c>
      <c r="Q153" s="201"/>
      <c r="R153" s="234">
        <f>SUM(F153,L153)</f>
        <v>1000</v>
      </c>
      <c r="S153" s="207">
        <f t="shared" si="107"/>
        <v>1000</v>
      </c>
      <c r="T153" s="207">
        <f t="shared" ref="T153" si="244">SUM(G153,N153)</f>
        <v>0</v>
      </c>
      <c r="U153" s="249">
        <f t="shared" ref="U153" si="245">SUM(H153,O153)</f>
        <v>0</v>
      </c>
      <c r="V153" s="207">
        <f>U153-T153</f>
        <v>0</v>
      </c>
      <c r="W153" s="273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2"/>
      <c r="DF153" s="62"/>
      <c r="DG153" s="62"/>
      <c r="DH153" s="62"/>
      <c r="DI153" s="62"/>
      <c r="DJ153" s="62"/>
      <c r="DK153" s="62"/>
      <c r="DL153" s="62"/>
      <c r="DM153" s="62"/>
      <c r="DN153" s="62"/>
      <c r="DO153" s="62"/>
      <c r="DP153" s="62"/>
      <c r="DQ153" s="62"/>
      <c r="DR153" s="62"/>
      <c r="DS153" s="62"/>
      <c r="DT153" s="62"/>
      <c r="DU153" s="62"/>
      <c r="DV153" s="62"/>
      <c r="DW153" s="62"/>
      <c r="DX153" s="62"/>
      <c r="DY153" s="62"/>
      <c r="DZ153" s="62"/>
      <c r="EA153" s="62"/>
      <c r="EB153" s="62"/>
      <c r="EC153" s="62"/>
      <c r="ED153" s="62"/>
      <c r="EE153" s="62"/>
      <c r="EF153" s="62"/>
      <c r="EG153" s="62"/>
      <c r="EH153" s="62"/>
      <c r="EI153" s="62"/>
      <c r="EJ153" s="62"/>
      <c r="EK153" s="62"/>
      <c r="EL153" s="62"/>
      <c r="EM153" s="62"/>
      <c r="EN153" s="62"/>
      <c r="EO153" s="62"/>
      <c r="EP153" s="62"/>
      <c r="EQ153" s="62"/>
      <c r="ER153" s="62"/>
      <c r="ES153" s="62"/>
      <c r="ET153" s="62"/>
      <c r="EU153" s="62"/>
      <c r="EV153" s="62"/>
      <c r="EW153" s="62"/>
      <c r="EX153" s="62"/>
      <c r="EY153" s="62"/>
      <c r="EZ153" s="62"/>
      <c r="FA153" s="62"/>
      <c r="FB153" s="62"/>
      <c r="FC153" s="62"/>
      <c r="FD153" s="62"/>
      <c r="FE153" s="62"/>
      <c r="FF153" s="62"/>
      <c r="FG153" s="62"/>
      <c r="FH153" s="62"/>
      <c r="FI153" s="62"/>
      <c r="FJ153" s="62"/>
      <c r="FK153" s="62"/>
      <c r="FL153" s="62"/>
      <c r="FM153" s="62"/>
      <c r="FN153" s="62"/>
      <c r="FO153" s="62"/>
      <c r="FP153" s="62"/>
      <c r="FQ153" s="62"/>
      <c r="FR153" s="62"/>
      <c r="FS153" s="62"/>
      <c r="FT153" s="62"/>
      <c r="FU153" s="62"/>
      <c r="FV153" s="62"/>
      <c r="FW153" s="62"/>
      <c r="FX153" s="62"/>
      <c r="FY153" s="62"/>
      <c r="FZ153" s="62"/>
      <c r="GA153" s="62"/>
      <c r="GB153" s="62"/>
      <c r="GC153" s="62"/>
      <c r="GD153" s="62"/>
      <c r="GE153" s="63"/>
      <c r="GF153" s="63"/>
      <c r="GG153" s="63"/>
      <c r="GH153" s="63"/>
      <c r="GI153" s="63"/>
      <c r="GJ153" s="63"/>
      <c r="GK153" s="63"/>
      <c r="GL153" s="63"/>
      <c r="GM153" s="63"/>
      <c r="GN153" s="63"/>
    </row>
    <row r="154" spans="1:196" s="12" customFormat="1" ht="73.2" customHeight="1" x14ac:dyDescent="0.35">
      <c r="A154" s="197">
        <v>16</v>
      </c>
      <c r="B154" s="416">
        <v>250909</v>
      </c>
      <c r="C154" s="416">
        <v>8822</v>
      </c>
      <c r="D154" s="416">
        <v>1060</v>
      </c>
      <c r="E154" s="429" t="s">
        <v>288</v>
      </c>
      <c r="F154" s="340"/>
      <c r="G154" s="228"/>
      <c r="H154" s="292"/>
      <c r="I154" s="346"/>
      <c r="J154" s="347"/>
      <c r="K154" s="273"/>
      <c r="L154" s="234"/>
      <c r="M154" s="248"/>
      <c r="N154" s="207"/>
      <c r="O154" s="282">
        <v>-60.5</v>
      </c>
      <c r="P154" s="207">
        <f>O154-N154</f>
        <v>-60.5</v>
      </c>
      <c r="Q154" s="201"/>
      <c r="R154" s="234">
        <f>SUM(F154,L154)</f>
        <v>0</v>
      </c>
      <c r="S154" s="248" t="s">
        <v>187</v>
      </c>
      <c r="T154" s="207">
        <f t="shared" ref="S154:U155" si="246">SUM(G154,N154)</f>
        <v>0</v>
      </c>
      <c r="U154" s="249">
        <f t="shared" si="246"/>
        <v>-60.5</v>
      </c>
      <c r="V154" s="207">
        <f>U154-T154</f>
        <v>-60.5</v>
      </c>
      <c r="W154" s="273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2"/>
      <c r="EB154" s="62"/>
      <c r="EC154" s="62"/>
      <c r="ED154" s="62"/>
      <c r="EE154" s="62"/>
      <c r="EF154" s="62"/>
      <c r="EG154" s="62"/>
      <c r="EH154" s="62"/>
      <c r="EI154" s="62"/>
      <c r="EJ154" s="62"/>
      <c r="EK154" s="62"/>
      <c r="EL154" s="62"/>
      <c r="EM154" s="62"/>
      <c r="EN154" s="62"/>
      <c r="EO154" s="62"/>
      <c r="EP154" s="62"/>
      <c r="EQ154" s="62"/>
      <c r="ER154" s="62"/>
      <c r="ES154" s="62"/>
      <c r="ET154" s="62"/>
      <c r="EU154" s="62"/>
      <c r="EV154" s="62"/>
      <c r="EW154" s="62"/>
      <c r="EX154" s="62"/>
      <c r="EY154" s="62"/>
      <c r="EZ154" s="62"/>
      <c r="FA154" s="62"/>
      <c r="FB154" s="62"/>
      <c r="FC154" s="62"/>
      <c r="FD154" s="62"/>
      <c r="FE154" s="62"/>
      <c r="FF154" s="62"/>
      <c r="FG154" s="62"/>
      <c r="FH154" s="62"/>
      <c r="FI154" s="62"/>
      <c r="FJ154" s="62"/>
      <c r="FK154" s="62"/>
      <c r="FL154" s="62"/>
      <c r="FM154" s="62"/>
      <c r="FN154" s="62"/>
      <c r="FO154" s="62"/>
      <c r="FP154" s="62"/>
      <c r="FQ154" s="62"/>
      <c r="FR154" s="62"/>
      <c r="FS154" s="62"/>
      <c r="FT154" s="62"/>
      <c r="FU154" s="62"/>
      <c r="FV154" s="62"/>
      <c r="FW154" s="62"/>
      <c r="FX154" s="62"/>
      <c r="FY154" s="62"/>
      <c r="FZ154" s="62"/>
      <c r="GA154" s="62"/>
      <c r="GB154" s="62"/>
      <c r="GC154" s="62"/>
      <c r="GD154" s="62"/>
      <c r="GE154" s="63"/>
      <c r="GF154" s="63"/>
      <c r="GG154" s="63"/>
      <c r="GH154" s="63"/>
      <c r="GI154" s="63"/>
      <c r="GJ154" s="63"/>
      <c r="GK154" s="63"/>
      <c r="GL154" s="63"/>
      <c r="GM154" s="63"/>
      <c r="GN154" s="63"/>
    </row>
    <row r="155" spans="1:196" s="13" customFormat="1" ht="40.200000000000003" customHeight="1" thickBot="1" x14ac:dyDescent="0.35">
      <c r="A155" s="229"/>
      <c r="B155" s="430"/>
      <c r="C155" s="430"/>
      <c r="D155" s="430"/>
      <c r="E155" s="431" t="s">
        <v>33</v>
      </c>
      <c r="F155" s="348">
        <f>SUM(F152:F154)</f>
        <v>731033.39999999991</v>
      </c>
      <c r="G155" s="230">
        <f>SUM(G152:G154)</f>
        <v>555011.89999999991</v>
      </c>
      <c r="H155" s="295">
        <f>SUM(H152:H154)</f>
        <v>500386.29999999981</v>
      </c>
      <c r="I155" s="349">
        <v>1</v>
      </c>
      <c r="J155" s="350">
        <f>H155-G155</f>
        <v>-54625.600000000093</v>
      </c>
      <c r="K155" s="280">
        <f t="shared" si="102"/>
        <v>0.90157760581349677</v>
      </c>
      <c r="L155" s="236">
        <f>SUM(L152:L154)</f>
        <v>89104.8</v>
      </c>
      <c r="M155" s="294">
        <f>SUM(M152:M154)</f>
        <v>143742.1</v>
      </c>
      <c r="N155" s="230">
        <f>SUM(N152:N154)</f>
        <v>120121.99999999999</v>
      </c>
      <c r="O155" s="295">
        <f>SUM(O152:O154)</f>
        <v>89725.500000000015</v>
      </c>
      <c r="P155" s="230">
        <f>SUM(P152:P154)</f>
        <v>-30396.499999999996</v>
      </c>
      <c r="Q155" s="232">
        <f t="shared" si="186"/>
        <v>0.74695309768402141</v>
      </c>
      <c r="R155" s="237">
        <f>SUM(F155,L155)</f>
        <v>820138.2</v>
      </c>
      <c r="S155" s="231">
        <f t="shared" si="246"/>
        <v>874775.49999999988</v>
      </c>
      <c r="T155" s="231">
        <f t="shared" si="246"/>
        <v>675133.89999999991</v>
      </c>
      <c r="U155" s="279">
        <f t="shared" si="246"/>
        <v>590111.79999999981</v>
      </c>
      <c r="V155" s="231">
        <f>U155-T155</f>
        <v>-85022.100000000093</v>
      </c>
      <c r="W155" s="280">
        <f t="shared" si="111"/>
        <v>0.87406631484509945</v>
      </c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  <c r="BW155" s="65"/>
      <c r="BX155" s="65"/>
      <c r="BY155" s="65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  <c r="CJ155" s="65"/>
      <c r="CK155" s="65"/>
      <c r="CL155" s="65"/>
      <c r="CM155" s="65"/>
      <c r="CN155" s="65"/>
      <c r="CO155" s="65"/>
      <c r="CP155" s="65"/>
      <c r="CQ155" s="65"/>
      <c r="CR155" s="65"/>
      <c r="CS155" s="65"/>
      <c r="CT155" s="65"/>
      <c r="CU155" s="65"/>
      <c r="CV155" s="65"/>
      <c r="CW155" s="65"/>
      <c r="CX155" s="65"/>
      <c r="CY155" s="65"/>
      <c r="CZ155" s="65"/>
      <c r="DA155" s="65"/>
      <c r="DB155" s="65"/>
      <c r="DC155" s="65"/>
      <c r="DD155" s="65"/>
      <c r="DE155" s="65"/>
      <c r="DF155" s="65"/>
      <c r="DG155" s="65"/>
      <c r="DH155" s="65"/>
      <c r="DI155" s="65"/>
      <c r="DJ155" s="65"/>
      <c r="DK155" s="65"/>
      <c r="DL155" s="65"/>
      <c r="DM155" s="65"/>
      <c r="DN155" s="65"/>
      <c r="DO155" s="65"/>
      <c r="DP155" s="65"/>
      <c r="DQ155" s="65"/>
      <c r="DR155" s="65"/>
      <c r="DS155" s="65"/>
      <c r="DT155" s="65"/>
      <c r="DU155" s="65"/>
      <c r="DV155" s="65"/>
      <c r="DW155" s="65"/>
      <c r="DX155" s="65"/>
      <c r="DY155" s="65"/>
      <c r="DZ155" s="65"/>
      <c r="EA155" s="65"/>
      <c r="EB155" s="65"/>
      <c r="EC155" s="65"/>
      <c r="ED155" s="65"/>
      <c r="EE155" s="65"/>
      <c r="EF155" s="65"/>
      <c r="EG155" s="65"/>
      <c r="EH155" s="65"/>
      <c r="EI155" s="65"/>
      <c r="EJ155" s="65"/>
      <c r="EK155" s="65"/>
      <c r="EL155" s="65"/>
      <c r="EM155" s="65"/>
      <c r="EN155" s="65"/>
      <c r="EO155" s="65"/>
      <c r="EP155" s="65"/>
      <c r="EQ155" s="65"/>
      <c r="ER155" s="65"/>
      <c r="ES155" s="65"/>
      <c r="ET155" s="65"/>
      <c r="EU155" s="65"/>
      <c r="EV155" s="65"/>
      <c r="EW155" s="65"/>
      <c r="EX155" s="65"/>
      <c r="EY155" s="65"/>
      <c r="EZ155" s="65"/>
      <c r="FA155" s="65"/>
      <c r="FB155" s="65"/>
      <c r="FC155" s="65"/>
      <c r="FD155" s="65"/>
      <c r="FE155" s="65"/>
      <c r="FF155" s="65"/>
      <c r="FG155" s="65"/>
      <c r="FH155" s="65"/>
      <c r="FI155" s="65"/>
      <c r="FJ155" s="65"/>
      <c r="FK155" s="65"/>
      <c r="FL155" s="65"/>
      <c r="FM155" s="65"/>
      <c r="FN155" s="65"/>
      <c r="FO155" s="65"/>
      <c r="FP155" s="65"/>
      <c r="FQ155" s="65"/>
      <c r="FR155" s="65"/>
      <c r="FS155" s="65"/>
      <c r="FT155" s="65"/>
      <c r="FU155" s="65"/>
      <c r="FV155" s="65"/>
      <c r="FW155" s="65"/>
      <c r="FX155" s="65"/>
      <c r="FY155" s="65"/>
      <c r="FZ155" s="65"/>
      <c r="GA155" s="65"/>
      <c r="GB155" s="65"/>
      <c r="GC155" s="65"/>
      <c r="GD155" s="65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</row>
    <row r="156" spans="1:196" s="7" customFormat="1" ht="46.5" customHeight="1" x14ac:dyDescent="0.4">
      <c r="B156" s="74"/>
      <c r="C156" s="74"/>
      <c r="D156" s="74"/>
      <c r="E156" s="536" t="s">
        <v>363</v>
      </c>
      <c r="F156" s="536"/>
      <c r="G156" s="151"/>
      <c r="H156" s="26"/>
      <c r="I156" s="149"/>
      <c r="J156" s="149"/>
      <c r="K156" s="150"/>
      <c r="L156" s="66"/>
      <c r="M156" s="484" t="s">
        <v>364</v>
      </c>
      <c r="N156" s="68"/>
      <c r="O156" s="68"/>
      <c r="P156" s="68"/>
      <c r="Q156" s="66"/>
      <c r="R156" s="26"/>
      <c r="S156" s="26"/>
      <c r="T156" s="26"/>
      <c r="U156" s="66"/>
      <c r="V156" s="66"/>
      <c r="W156" s="66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</row>
    <row r="157" spans="1:196" ht="45" hidden="1" customHeight="1" x14ac:dyDescent="0.35">
      <c r="E157" s="20"/>
      <c r="F157" s="70"/>
      <c r="G157" s="70"/>
      <c r="H157" s="67"/>
      <c r="I157" s="69"/>
      <c r="J157" s="185">
        <f>SUM(H155-G155)</f>
        <v>-54625.600000000093</v>
      </c>
      <c r="K157" s="71"/>
      <c r="L157" s="66"/>
      <c r="M157" s="67"/>
      <c r="N157" s="66"/>
      <c r="O157" s="67"/>
      <c r="P157" s="185">
        <f>SUM(O155-N155)</f>
        <v>-30396.499999999971</v>
      </c>
      <c r="Q157" s="66"/>
      <c r="R157" s="66"/>
      <c r="S157" s="67"/>
      <c r="T157" s="66"/>
      <c r="U157" s="67"/>
      <c r="V157" s="185">
        <f>SUM(U155-T155)</f>
        <v>-85022.100000000093</v>
      </c>
      <c r="W157" s="69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</row>
    <row r="158" spans="1:196" hidden="1" x14ac:dyDescent="0.25"/>
    <row r="159" spans="1:196" ht="17.399999999999999" hidden="1" x14ac:dyDescent="0.3">
      <c r="J159" s="152"/>
    </row>
    <row r="160" spans="1:196" s="193" customFormat="1" ht="37.950000000000003" hidden="1" customHeight="1" x14ac:dyDescent="0.3">
      <c r="A160" s="187"/>
      <c r="B160" s="188"/>
      <c r="C160" s="188"/>
      <c r="D160" s="188"/>
      <c r="E160" s="189" t="s">
        <v>261</v>
      </c>
      <c r="F160" s="190">
        <f>SUM(F144:F149)</f>
        <v>2470.5</v>
      </c>
      <c r="G160" s="190">
        <f t="shared" ref="G160:H160" si="247">SUM(G144:G149)</f>
        <v>2470.5</v>
      </c>
      <c r="H160" s="190">
        <f t="shared" si="247"/>
        <v>2200</v>
      </c>
      <c r="I160" s="190">
        <f>SUM(I144:I146)</f>
        <v>4.3966031843797491E-3</v>
      </c>
      <c r="J160" s="190">
        <f>SUM(J144:J146)</f>
        <v>0</v>
      </c>
      <c r="K160" s="190">
        <f>SUM(K144:K146)</f>
        <v>2</v>
      </c>
      <c r="L160" s="190">
        <f t="shared" ref="L160:O160" si="248">SUM(L144:L149)</f>
        <v>9248.2999999999993</v>
      </c>
      <c r="M160" s="190">
        <f t="shared" si="248"/>
        <v>9248.2999999999993</v>
      </c>
      <c r="N160" s="190">
        <f t="shared" si="248"/>
        <v>9248.2999999999993</v>
      </c>
      <c r="O160" s="190">
        <f t="shared" si="248"/>
        <v>6948.3</v>
      </c>
      <c r="P160" s="190">
        <f>SUM(P144:P146)</f>
        <v>0</v>
      </c>
      <c r="Q160" s="190"/>
      <c r="R160" s="190">
        <f t="shared" ref="R160:U160" si="249">SUM(R144:R149)</f>
        <v>11448.3</v>
      </c>
      <c r="S160" s="190">
        <f t="shared" si="249"/>
        <v>11448.3</v>
      </c>
      <c r="T160" s="190">
        <f t="shared" si="249"/>
        <v>11448.3</v>
      </c>
      <c r="U160" s="190">
        <f t="shared" si="249"/>
        <v>9148.2999999999993</v>
      </c>
      <c r="V160" s="191"/>
      <c r="W160" s="191"/>
      <c r="X160" s="192"/>
      <c r="Y160" s="192"/>
      <c r="Z160" s="192"/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2"/>
      <c r="AK160" s="192"/>
      <c r="AL160" s="192"/>
      <c r="AM160" s="192"/>
      <c r="AN160" s="192"/>
      <c r="AO160" s="192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  <c r="AZ160" s="192"/>
      <c r="BA160" s="192"/>
      <c r="BB160" s="192"/>
      <c r="BC160" s="192"/>
      <c r="BD160" s="192"/>
      <c r="BE160" s="192"/>
      <c r="BF160" s="192"/>
      <c r="BG160" s="192"/>
      <c r="BH160" s="192"/>
      <c r="BI160" s="192"/>
      <c r="BJ160" s="192"/>
      <c r="BK160" s="192"/>
      <c r="BL160" s="192"/>
      <c r="BM160" s="192"/>
      <c r="BN160" s="192"/>
      <c r="BO160" s="192"/>
      <c r="BP160" s="192"/>
      <c r="BQ160" s="192"/>
      <c r="BR160" s="192"/>
      <c r="BS160" s="192"/>
      <c r="BT160" s="192"/>
      <c r="BU160" s="192"/>
      <c r="BV160" s="192"/>
      <c r="BW160" s="192"/>
      <c r="BX160" s="192"/>
      <c r="BY160" s="192"/>
      <c r="BZ160" s="192"/>
      <c r="CA160" s="192"/>
      <c r="CB160" s="192"/>
      <c r="CC160" s="192"/>
      <c r="CD160" s="192"/>
      <c r="CE160" s="192"/>
      <c r="CF160" s="192"/>
      <c r="CG160" s="192"/>
      <c r="CH160" s="192"/>
      <c r="CI160" s="192"/>
      <c r="CJ160" s="192"/>
      <c r="CK160" s="192"/>
      <c r="CL160" s="192"/>
      <c r="CM160" s="192"/>
      <c r="CN160" s="192"/>
      <c r="CO160" s="192"/>
      <c r="CP160" s="192"/>
      <c r="CQ160" s="192"/>
      <c r="CR160" s="192"/>
      <c r="CS160" s="192"/>
      <c r="CT160" s="192"/>
      <c r="CU160" s="192"/>
      <c r="CV160" s="192"/>
      <c r="CW160" s="192"/>
      <c r="CX160" s="192"/>
      <c r="CY160" s="192"/>
      <c r="CZ160" s="192"/>
      <c r="DA160" s="192"/>
      <c r="DB160" s="192"/>
      <c r="DC160" s="192"/>
      <c r="DD160" s="192"/>
      <c r="DE160" s="192"/>
      <c r="DF160" s="192"/>
      <c r="DG160" s="192"/>
      <c r="DH160" s="192"/>
      <c r="DI160" s="192"/>
      <c r="DJ160" s="192"/>
      <c r="DK160" s="192"/>
      <c r="DL160" s="192"/>
      <c r="DM160" s="192"/>
      <c r="DN160" s="192"/>
      <c r="DO160" s="192"/>
      <c r="DP160" s="192"/>
      <c r="DQ160" s="192"/>
      <c r="DR160" s="192"/>
      <c r="DS160" s="192"/>
      <c r="DT160" s="192"/>
      <c r="DU160" s="192"/>
      <c r="DV160" s="192"/>
      <c r="DW160" s="192"/>
      <c r="DX160" s="192"/>
      <c r="DY160" s="192"/>
      <c r="DZ160" s="192"/>
      <c r="EA160" s="192"/>
      <c r="EB160" s="192"/>
      <c r="EC160" s="192"/>
      <c r="ED160" s="192"/>
      <c r="EE160" s="192"/>
      <c r="EF160" s="192"/>
      <c r="EG160" s="192"/>
      <c r="EH160" s="192"/>
      <c r="EI160" s="192"/>
      <c r="EJ160" s="192"/>
      <c r="EK160" s="192"/>
      <c r="EL160" s="192"/>
      <c r="EM160" s="192"/>
      <c r="EN160" s="192"/>
      <c r="EO160" s="192"/>
      <c r="EP160" s="192"/>
      <c r="EQ160" s="192"/>
      <c r="ER160" s="192"/>
      <c r="ES160" s="192"/>
      <c r="ET160" s="192"/>
      <c r="EU160" s="192"/>
      <c r="EV160" s="192"/>
      <c r="EW160" s="192"/>
      <c r="EX160" s="192"/>
      <c r="EY160" s="192"/>
      <c r="EZ160" s="192"/>
      <c r="FA160" s="192"/>
      <c r="FB160" s="192"/>
      <c r="FC160" s="192"/>
      <c r="FD160" s="192"/>
      <c r="FE160" s="192"/>
      <c r="FF160" s="192"/>
      <c r="FG160" s="192"/>
      <c r="FH160" s="192"/>
      <c r="FI160" s="192"/>
      <c r="FJ160" s="192"/>
      <c r="FK160" s="192"/>
      <c r="FL160" s="192"/>
      <c r="FM160" s="192"/>
      <c r="FN160" s="192"/>
      <c r="FO160" s="192"/>
      <c r="FP160" s="192"/>
      <c r="FQ160" s="192"/>
      <c r="FR160" s="192"/>
      <c r="FS160" s="192"/>
      <c r="FT160" s="192"/>
      <c r="FU160" s="192"/>
      <c r="FV160" s="192"/>
      <c r="FW160" s="192"/>
      <c r="FX160" s="192"/>
      <c r="FY160" s="192"/>
      <c r="FZ160" s="192"/>
      <c r="GA160" s="192"/>
      <c r="GB160" s="192"/>
      <c r="GC160" s="192"/>
      <c r="GD160" s="192"/>
      <c r="GE160" s="191"/>
      <c r="GF160" s="191"/>
      <c r="GG160" s="191"/>
      <c r="GH160" s="191"/>
      <c r="GI160" s="191"/>
      <c r="GJ160" s="191"/>
      <c r="GK160" s="191"/>
      <c r="GL160" s="191"/>
      <c r="GM160" s="191"/>
      <c r="GN160" s="191"/>
    </row>
    <row r="161" spans="1:196" hidden="1" x14ac:dyDescent="0.25"/>
    <row r="162" spans="1:196" s="14" customFormat="1" ht="37.200000000000003" hidden="1" customHeight="1" x14ac:dyDescent="0.3">
      <c r="B162" s="155"/>
      <c r="C162" s="155"/>
      <c r="D162" s="156"/>
      <c r="E162" s="117" t="s">
        <v>309</v>
      </c>
      <c r="F162" s="130">
        <f>F43</f>
        <v>145174</v>
      </c>
      <c r="G162" s="130">
        <f>G43</f>
        <v>106810.9</v>
      </c>
      <c r="H162" s="163">
        <f>H43</f>
        <v>104538.6</v>
      </c>
      <c r="I162" s="130"/>
      <c r="J162" s="131"/>
      <c r="K162" s="132">
        <f t="shared" ref="K162:K163" si="250">H162/G162</f>
        <v>0.97872595399907703</v>
      </c>
      <c r="L162" s="134">
        <f>L43</f>
        <v>0</v>
      </c>
      <c r="M162" s="134">
        <f>M43</f>
        <v>0</v>
      </c>
      <c r="N162" s="134">
        <f>N43</f>
        <v>0</v>
      </c>
      <c r="O162" s="163">
        <f>O43</f>
        <v>0</v>
      </c>
      <c r="P162" s="134"/>
      <c r="Q162" s="135" t="e">
        <f t="shared" ref="Q162:Q163" si="251">O162/N162</f>
        <v>#DIV/0!</v>
      </c>
      <c r="R162" s="137">
        <f>R43</f>
        <v>145174</v>
      </c>
      <c r="S162" s="509">
        <f>S43</f>
        <v>145174</v>
      </c>
      <c r="T162" s="509">
        <f>T43</f>
        <v>106810.9</v>
      </c>
      <c r="U162" s="507">
        <f>U43</f>
        <v>104538.6</v>
      </c>
      <c r="V162" s="138">
        <f>U162-T162</f>
        <v>-2272.2999999999884</v>
      </c>
      <c r="W162" s="139">
        <f t="shared" ref="W162:W163" si="252">U162/T162</f>
        <v>0.97872595399907703</v>
      </c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55"/>
      <c r="GF162" s="55"/>
      <c r="GG162" s="55"/>
      <c r="GH162" s="55"/>
      <c r="GI162" s="55"/>
      <c r="GJ162" s="55"/>
      <c r="GK162" s="55"/>
      <c r="GL162" s="55"/>
      <c r="GM162" s="55"/>
      <c r="GN162" s="55"/>
    </row>
    <row r="163" spans="1:196" s="14" customFormat="1" ht="45" hidden="1" customHeight="1" x14ac:dyDescent="0.3">
      <c r="B163" s="155"/>
      <c r="C163" s="155"/>
      <c r="D163" s="84"/>
      <c r="E163" s="157" t="s">
        <v>310</v>
      </c>
      <c r="F163" s="133">
        <f>F45</f>
        <v>386.6</v>
      </c>
      <c r="G163" s="133">
        <f>G45</f>
        <v>386.6</v>
      </c>
      <c r="H163" s="164">
        <f>H45</f>
        <v>143.30000000000001</v>
      </c>
      <c r="I163" s="133"/>
      <c r="J163" s="131"/>
      <c r="K163" s="132">
        <f t="shared" si="250"/>
        <v>0.37066735644076565</v>
      </c>
      <c r="L163" s="136">
        <f>L45</f>
        <v>0</v>
      </c>
      <c r="M163" s="136">
        <f>M45</f>
        <v>0</v>
      </c>
      <c r="N163" s="136">
        <f>N45</f>
        <v>0</v>
      </c>
      <c r="O163" s="164">
        <f>O45</f>
        <v>0</v>
      </c>
      <c r="P163" s="134"/>
      <c r="Q163" s="135" t="e">
        <f t="shared" si="251"/>
        <v>#DIV/0!</v>
      </c>
      <c r="R163" s="140">
        <f>R45</f>
        <v>386.6</v>
      </c>
      <c r="S163" s="140">
        <f>S45</f>
        <v>386.6</v>
      </c>
      <c r="T163" s="140">
        <f>T45</f>
        <v>386.6</v>
      </c>
      <c r="U163" s="508">
        <f>U45</f>
        <v>143.30000000000001</v>
      </c>
      <c r="V163" s="141">
        <f t="shared" ref="V163" si="253">U163-T163</f>
        <v>-243.3</v>
      </c>
      <c r="W163" s="139">
        <f t="shared" si="252"/>
        <v>0.37066735644076565</v>
      </c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</row>
    <row r="164" spans="1:196" s="14" customFormat="1" ht="50.25" hidden="1" customHeight="1" x14ac:dyDescent="0.3">
      <c r="B164" s="155"/>
      <c r="C164" s="155"/>
      <c r="D164" s="102"/>
      <c r="E164" s="158" t="s">
        <v>300</v>
      </c>
      <c r="F164" s="133">
        <f>F54</f>
        <v>1558.6</v>
      </c>
      <c r="G164" s="133">
        <f>G54</f>
        <v>1086.5</v>
      </c>
      <c r="H164" s="164">
        <f>H54</f>
        <v>1030.2</v>
      </c>
      <c r="I164" s="133"/>
      <c r="J164" s="131"/>
      <c r="K164" s="132">
        <f t="shared" ref="K164:K189" si="254">H164/G164</f>
        <v>0.94818223653934652</v>
      </c>
      <c r="L164" s="136">
        <f>L54</f>
        <v>0</v>
      </c>
      <c r="M164" s="136">
        <f>M54</f>
        <v>0</v>
      </c>
      <c r="N164" s="136">
        <f>N54</f>
        <v>0</v>
      </c>
      <c r="O164" s="164">
        <f>O54</f>
        <v>0</v>
      </c>
      <c r="P164" s="134"/>
      <c r="Q164" s="135" t="e">
        <f t="shared" ref="Q164:Q190" si="255">O164/N164</f>
        <v>#DIV/0!</v>
      </c>
      <c r="R164" s="140">
        <f>R54</f>
        <v>1558.6</v>
      </c>
      <c r="S164" s="511">
        <f>S54</f>
        <v>1558.6</v>
      </c>
      <c r="T164" s="511">
        <f>T54</f>
        <v>1086.5</v>
      </c>
      <c r="U164" s="508">
        <f>U54</f>
        <v>1030.2</v>
      </c>
      <c r="V164" s="141">
        <f t="shared" ref="V164:V190" si="256">U164-T164</f>
        <v>-56.299999999999955</v>
      </c>
      <c r="W164" s="139">
        <f t="shared" ref="W164:W190" si="257">U164/T164</f>
        <v>0.94818223653934652</v>
      </c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7"/>
      <c r="FG164" s="37"/>
      <c r="FH164" s="37"/>
      <c r="FI164" s="37"/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7"/>
      <c r="FU164" s="37"/>
      <c r="FV164" s="37"/>
      <c r="FW164" s="37"/>
      <c r="FX164" s="37"/>
      <c r="FY164" s="37"/>
      <c r="FZ164" s="37"/>
      <c r="GA164" s="37"/>
      <c r="GB164" s="37"/>
      <c r="GC164" s="37"/>
      <c r="GD164" s="37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</row>
    <row r="165" spans="1:196" s="4" customFormat="1" ht="30.6" hidden="1" customHeight="1" x14ac:dyDescent="0.3">
      <c r="A165" s="14"/>
      <c r="B165" s="83"/>
      <c r="C165" s="83"/>
      <c r="D165" s="84"/>
      <c r="E165" s="159" t="s">
        <v>311</v>
      </c>
      <c r="F165" s="133">
        <f t="shared" ref="F165:H166" si="258">F58</f>
        <v>287.60000000000002</v>
      </c>
      <c r="G165" s="133">
        <f t="shared" si="258"/>
        <v>287.60000000000002</v>
      </c>
      <c r="H165" s="164">
        <f t="shared" si="258"/>
        <v>278.2</v>
      </c>
      <c r="I165" s="130"/>
      <c r="J165" s="131"/>
      <c r="K165" s="132">
        <f t="shared" si="254"/>
        <v>0.96731571627260071</v>
      </c>
      <c r="L165" s="134">
        <f t="shared" ref="L165:O166" si="259">L58</f>
        <v>0</v>
      </c>
      <c r="M165" s="134">
        <f t="shared" si="259"/>
        <v>0</v>
      </c>
      <c r="N165" s="134">
        <f t="shared" si="259"/>
        <v>0</v>
      </c>
      <c r="O165" s="163">
        <f t="shared" si="259"/>
        <v>0</v>
      </c>
      <c r="P165" s="134"/>
      <c r="Q165" s="135" t="e">
        <f t="shared" si="255"/>
        <v>#DIV/0!</v>
      </c>
      <c r="R165" s="137">
        <f t="shared" ref="R165:U166" si="260">R58</f>
        <v>287.60000000000002</v>
      </c>
      <c r="S165" s="509">
        <f t="shared" si="260"/>
        <v>287.60000000000002</v>
      </c>
      <c r="T165" s="509">
        <f t="shared" si="260"/>
        <v>287.60000000000002</v>
      </c>
      <c r="U165" s="507">
        <f t="shared" si="260"/>
        <v>278.2</v>
      </c>
      <c r="V165" s="138">
        <f t="shared" si="256"/>
        <v>-9.4000000000000341</v>
      </c>
      <c r="W165" s="139">
        <f t="shared" si="257"/>
        <v>0.96731571627260071</v>
      </c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  <c r="FZ165" s="53"/>
      <c r="GA165" s="53"/>
      <c r="GB165" s="53"/>
      <c r="GC165" s="53"/>
      <c r="GD165" s="53"/>
      <c r="GE165" s="54"/>
      <c r="GF165" s="54"/>
      <c r="GG165" s="54"/>
      <c r="GH165" s="54"/>
      <c r="GI165" s="54"/>
      <c r="GJ165" s="54"/>
      <c r="GK165" s="54"/>
      <c r="GL165" s="54"/>
      <c r="GM165" s="54"/>
      <c r="GN165" s="54"/>
    </row>
    <row r="166" spans="1:196" s="4" customFormat="1" ht="70.95" hidden="1" customHeight="1" x14ac:dyDescent="0.3">
      <c r="A166" s="14"/>
      <c r="B166" s="83"/>
      <c r="C166" s="83"/>
      <c r="D166" s="84"/>
      <c r="E166" s="160" t="s">
        <v>312</v>
      </c>
      <c r="F166" s="130">
        <f t="shared" si="258"/>
        <v>500</v>
      </c>
      <c r="G166" s="130">
        <f t="shared" si="258"/>
        <v>340</v>
      </c>
      <c r="H166" s="163">
        <f t="shared" si="258"/>
        <v>170.5</v>
      </c>
      <c r="I166" s="130"/>
      <c r="J166" s="131"/>
      <c r="K166" s="130">
        <f t="shared" si="254"/>
        <v>0.50147058823529411</v>
      </c>
      <c r="L166" s="134">
        <f t="shared" si="259"/>
        <v>55.2</v>
      </c>
      <c r="M166" s="134">
        <f t="shared" si="259"/>
        <v>55.2</v>
      </c>
      <c r="N166" s="134">
        <f t="shared" si="259"/>
        <v>55.2</v>
      </c>
      <c r="O166" s="163">
        <f t="shared" si="259"/>
        <v>0</v>
      </c>
      <c r="P166" s="134"/>
      <c r="Q166" s="135">
        <f t="shared" si="255"/>
        <v>0</v>
      </c>
      <c r="R166" s="137">
        <f t="shared" si="260"/>
        <v>555.20000000000005</v>
      </c>
      <c r="S166" s="510">
        <f t="shared" si="260"/>
        <v>555.20000000000005</v>
      </c>
      <c r="T166" s="510">
        <f t="shared" si="260"/>
        <v>395.2</v>
      </c>
      <c r="U166" s="507">
        <f t="shared" si="260"/>
        <v>170.5</v>
      </c>
      <c r="V166" s="138">
        <f t="shared" si="256"/>
        <v>-224.7</v>
      </c>
      <c r="W166" s="139">
        <f t="shared" si="257"/>
        <v>0.43142712550607287</v>
      </c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  <c r="FW166" s="53"/>
      <c r="FX166" s="53"/>
      <c r="FY166" s="53"/>
      <c r="FZ166" s="53"/>
      <c r="GA166" s="53"/>
      <c r="GB166" s="53"/>
      <c r="GC166" s="53"/>
      <c r="GD166" s="53"/>
      <c r="GE166" s="54"/>
      <c r="GF166" s="54"/>
      <c r="GG166" s="54"/>
      <c r="GH166" s="54"/>
      <c r="GI166" s="54"/>
      <c r="GJ166" s="54"/>
      <c r="GK166" s="54"/>
      <c r="GL166" s="54"/>
      <c r="GM166" s="54"/>
      <c r="GN166" s="54"/>
    </row>
    <row r="167" spans="1:196" s="4" customFormat="1" ht="59.4" hidden="1" customHeight="1" x14ac:dyDescent="0.3">
      <c r="A167" s="14"/>
      <c r="B167" s="83"/>
      <c r="C167" s="83"/>
      <c r="D167" s="84"/>
      <c r="E167" s="160" t="s">
        <v>327</v>
      </c>
      <c r="F167" s="130">
        <f>F57</f>
        <v>1422</v>
      </c>
      <c r="G167" s="130">
        <f>G57</f>
        <v>1422</v>
      </c>
      <c r="H167" s="194">
        <f>H57</f>
        <v>217.6</v>
      </c>
      <c r="I167" s="130"/>
      <c r="J167" s="131"/>
      <c r="K167" s="130"/>
      <c r="L167" s="134">
        <f>L57</f>
        <v>284.89999999999998</v>
      </c>
      <c r="M167" s="134">
        <f>M57</f>
        <v>284.89999999999998</v>
      </c>
      <c r="N167" s="134">
        <f>N57</f>
        <v>284.89999999999998</v>
      </c>
      <c r="O167" s="163">
        <f>O57</f>
        <v>20.3</v>
      </c>
      <c r="P167" s="134"/>
      <c r="Q167" s="135"/>
      <c r="R167" s="137">
        <f>R57</f>
        <v>1706.9</v>
      </c>
      <c r="S167" s="509">
        <f>S57</f>
        <v>1706.9</v>
      </c>
      <c r="T167" s="509">
        <f>T57</f>
        <v>1706.9</v>
      </c>
      <c r="U167" s="507">
        <f>U57</f>
        <v>237.9</v>
      </c>
      <c r="V167" s="138"/>
      <c r="W167" s="139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4"/>
      <c r="GF167" s="54"/>
      <c r="GG167" s="54"/>
      <c r="GH167" s="54"/>
      <c r="GI167" s="54"/>
      <c r="GJ167" s="54"/>
      <c r="GK167" s="54"/>
      <c r="GL167" s="54"/>
      <c r="GM167" s="54"/>
      <c r="GN167" s="54"/>
    </row>
    <row r="168" spans="1:196" s="87" customFormat="1" ht="73.2" hidden="1" customHeight="1" x14ac:dyDescent="0.3">
      <c r="A168" s="11"/>
      <c r="B168" s="85"/>
      <c r="C168" s="85"/>
      <c r="D168" s="86"/>
      <c r="E168" s="161" t="s">
        <v>313</v>
      </c>
      <c r="F168" s="130">
        <f>F41</f>
        <v>2602.6</v>
      </c>
      <c r="G168" s="130">
        <f>G41</f>
        <v>1952.1</v>
      </c>
      <c r="H168" s="163">
        <f>H41</f>
        <v>1952.1</v>
      </c>
      <c r="I168" s="130"/>
      <c r="J168" s="131"/>
      <c r="K168" s="132">
        <f t="shared" si="254"/>
        <v>1</v>
      </c>
      <c r="L168" s="134">
        <f>L41</f>
        <v>0</v>
      </c>
      <c r="M168" s="134">
        <f>M41</f>
        <v>0</v>
      </c>
      <c r="N168" s="134">
        <f>N41</f>
        <v>0</v>
      </c>
      <c r="O168" s="163">
        <f>O41</f>
        <v>0</v>
      </c>
      <c r="P168" s="134"/>
      <c r="Q168" s="134" t="e">
        <f t="shared" si="255"/>
        <v>#DIV/0!</v>
      </c>
      <c r="R168" s="137">
        <f>R41</f>
        <v>2602.6</v>
      </c>
      <c r="S168" s="509">
        <f>S41</f>
        <v>2602.6</v>
      </c>
      <c r="T168" s="509">
        <f>T41</f>
        <v>1952.1</v>
      </c>
      <c r="U168" s="163">
        <f>U41</f>
        <v>1952.1</v>
      </c>
      <c r="V168" s="138">
        <f t="shared" si="256"/>
        <v>0</v>
      </c>
      <c r="W168" s="139">
        <f t="shared" si="257"/>
        <v>1</v>
      </c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/>
      <c r="GL168" s="53"/>
      <c r="GM168" s="53"/>
      <c r="GN168" s="53"/>
    </row>
    <row r="169" spans="1:196" s="4" customFormat="1" ht="31.5" hidden="1" customHeight="1" x14ac:dyDescent="0.3">
      <c r="A169" s="162"/>
      <c r="B169" s="83"/>
      <c r="C169" s="83"/>
      <c r="D169" s="103"/>
      <c r="E169" s="115" t="s">
        <v>234</v>
      </c>
      <c r="F169" s="130"/>
      <c r="G169" s="130"/>
      <c r="H169" s="163"/>
      <c r="I169" s="130"/>
      <c r="J169" s="131"/>
      <c r="K169" s="132" t="e">
        <f t="shared" si="254"/>
        <v>#DIV/0!</v>
      </c>
      <c r="L169" s="134"/>
      <c r="M169" s="134"/>
      <c r="N169" s="134"/>
      <c r="O169" s="163"/>
      <c r="P169" s="134"/>
      <c r="Q169" s="135" t="e">
        <f t="shared" si="255"/>
        <v>#DIV/0!</v>
      </c>
      <c r="R169" s="137"/>
      <c r="S169" s="137"/>
      <c r="T169" s="137"/>
      <c r="U169" s="163"/>
      <c r="V169" s="138">
        <f t="shared" si="256"/>
        <v>0</v>
      </c>
      <c r="W169" s="139" t="e">
        <f t="shared" si="257"/>
        <v>#DIV/0!</v>
      </c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  <c r="FW169" s="53"/>
      <c r="FX169" s="53"/>
      <c r="FY169" s="53"/>
      <c r="FZ169" s="53"/>
      <c r="GA169" s="53"/>
      <c r="GB169" s="53"/>
      <c r="GC169" s="53"/>
      <c r="GD169" s="53"/>
      <c r="GE169" s="54"/>
      <c r="GF169" s="54"/>
      <c r="GG169" s="54"/>
      <c r="GH169" s="54"/>
      <c r="GI169" s="54"/>
      <c r="GJ169" s="54"/>
      <c r="GK169" s="54"/>
      <c r="GL169" s="54"/>
      <c r="GM169" s="54"/>
      <c r="GN169" s="54"/>
    </row>
    <row r="170" spans="1:196" s="4" customFormat="1" ht="73.2" hidden="1" customHeight="1" x14ac:dyDescent="0.3">
      <c r="A170" s="14"/>
      <c r="B170" s="83"/>
      <c r="C170" s="83"/>
      <c r="D170" s="104"/>
      <c r="E170" s="115" t="s">
        <v>306</v>
      </c>
      <c r="F170" s="130">
        <f>F66</f>
        <v>1257.5</v>
      </c>
      <c r="G170" s="130">
        <f>G66</f>
        <v>1257.5</v>
      </c>
      <c r="H170" s="163">
        <f>H66</f>
        <v>1011.6</v>
      </c>
      <c r="I170" s="130"/>
      <c r="J170" s="131"/>
      <c r="K170" s="132">
        <f t="shared" si="254"/>
        <v>0.80445328031809149</v>
      </c>
      <c r="L170" s="134">
        <f>L66</f>
        <v>0</v>
      </c>
      <c r="M170" s="134">
        <f>M66</f>
        <v>0</v>
      </c>
      <c r="N170" s="134">
        <f>N66</f>
        <v>0</v>
      </c>
      <c r="O170" s="163">
        <f>O66</f>
        <v>0</v>
      </c>
      <c r="P170" s="134"/>
      <c r="Q170" s="135" t="e">
        <f t="shared" si="255"/>
        <v>#DIV/0!</v>
      </c>
      <c r="R170" s="137">
        <f>R66</f>
        <v>1257.5</v>
      </c>
      <c r="S170" s="509">
        <f>S66</f>
        <v>1257.5</v>
      </c>
      <c r="T170" s="509">
        <f>T66</f>
        <v>1257.5</v>
      </c>
      <c r="U170" s="507">
        <f>U66</f>
        <v>1011.6</v>
      </c>
      <c r="V170" s="138">
        <f t="shared" si="256"/>
        <v>-245.89999999999998</v>
      </c>
      <c r="W170" s="139">
        <f t="shared" si="257"/>
        <v>0.80445328031809149</v>
      </c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  <c r="EA170" s="53"/>
      <c r="EB170" s="53"/>
      <c r="EC170" s="53"/>
      <c r="ED170" s="53"/>
      <c r="EE170" s="53"/>
      <c r="EF170" s="53"/>
      <c r="EG170" s="53"/>
      <c r="EH170" s="53"/>
      <c r="EI170" s="53"/>
      <c r="EJ170" s="53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53"/>
      <c r="FV170" s="53"/>
      <c r="FW170" s="53"/>
      <c r="FX170" s="53"/>
      <c r="FY170" s="53"/>
      <c r="FZ170" s="53"/>
      <c r="GA170" s="53"/>
      <c r="GB170" s="53"/>
      <c r="GC170" s="53"/>
      <c r="GD170" s="53"/>
      <c r="GE170" s="54"/>
      <c r="GF170" s="54"/>
      <c r="GG170" s="54"/>
      <c r="GH170" s="54"/>
      <c r="GI170" s="54"/>
      <c r="GJ170" s="54"/>
      <c r="GK170" s="54"/>
      <c r="GL170" s="54"/>
      <c r="GM170" s="54"/>
      <c r="GN170" s="54"/>
    </row>
    <row r="171" spans="1:196" s="4" customFormat="1" ht="37.950000000000003" hidden="1" customHeight="1" x14ac:dyDescent="0.3">
      <c r="A171" s="14"/>
      <c r="B171" s="83"/>
      <c r="C171" s="83"/>
      <c r="D171" s="105"/>
      <c r="E171" s="115" t="s">
        <v>198</v>
      </c>
      <c r="F171" s="130"/>
      <c r="G171" s="130"/>
      <c r="H171" s="163"/>
      <c r="I171" s="130"/>
      <c r="J171" s="131"/>
      <c r="K171" s="132" t="e">
        <f t="shared" si="254"/>
        <v>#DIV/0!</v>
      </c>
      <c r="L171" s="134"/>
      <c r="M171" s="134"/>
      <c r="N171" s="134"/>
      <c r="O171" s="163"/>
      <c r="P171" s="134"/>
      <c r="Q171" s="135" t="e">
        <f t="shared" si="255"/>
        <v>#DIV/0!</v>
      </c>
      <c r="R171" s="137"/>
      <c r="S171" s="137"/>
      <c r="T171" s="137"/>
      <c r="U171" s="163"/>
      <c r="V171" s="138">
        <f t="shared" si="256"/>
        <v>0</v>
      </c>
      <c r="W171" s="139" t="e">
        <f t="shared" si="257"/>
        <v>#DIV/0!</v>
      </c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4"/>
      <c r="GF171" s="54"/>
      <c r="GG171" s="54"/>
      <c r="GH171" s="54"/>
      <c r="GI171" s="54"/>
      <c r="GJ171" s="54"/>
      <c r="GK171" s="54"/>
      <c r="GL171" s="54"/>
      <c r="GM171" s="54"/>
      <c r="GN171" s="54"/>
    </row>
    <row r="172" spans="1:196" s="4" customFormat="1" ht="60" hidden="1" customHeight="1" x14ac:dyDescent="0.3">
      <c r="A172" s="14"/>
      <c r="B172" s="83"/>
      <c r="C172" s="83"/>
      <c r="D172" s="106"/>
      <c r="E172" s="116" t="s">
        <v>259</v>
      </c>
      <c r="F172" s="130"/>
      <c r="G172" s="130"/>
      <c r="H172" s="163"/>
      <c r="I172" s="130"/>
      <c r="J172" s="131"/>
      <c r="K172" s="132" t="e">
        <f t="shared" si="254"/>
        <v>#DIV/0!</v>
      </c>
      <c r="L172" s="134"/>
      <c r="M172" s="134"/>
      <c r="N172" s="134"/>
      <c r="O172" s="163"/>
      <c r="P172" s="134"/>
      <c r="Q172" s="135" t="e">
        <f t="shared" si="255"/>
        <v>#DIV/0!</v>
      </c>
      <c r="R172" s="137"/>
      <c r="S172" s="137"/>
      <c r="T172" s="137"/>
      <c r="U172" s="163"/>
      <c r="V172" s="142">
        <f t="shared" si="256"/>
        <v>0</v>
      </c>
      <c r="W172" s="143" t="e">
        <f t="shared" si="257"/>
        <v>#DIV/0!</v>
      </c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3"/>
      <c r="FU172" s="53"/>
      <c r="FV172" s="53"/>
      <c r="FW172" s="53"/>
      <c r="FX172" s="53"/>
      <c r="FY172" s="53"/>
      <c r="FZ172" s="53"/>
      <c r="GA172" s="53"/>
      <c r="GB172" s="53"/>
      <c r="GC172" s="53"/>
      <c r="GD172" s="53"/>
      <c r="GE172" s="54"/>
      <c r="GF172" s="54"/>
      <c r="GG172" s="54"/>
      <c r="GH172" s="54"/>
      <c r="GI172" s="54"/>
      <c r="GJ172" s="54"/>
      <c r="GK172" s="54"/>
      <c r="GL172" s="54"/>
      <c r="GM172" s="54"/>
      <c r="GN172" s="54"/>
    </row>
    <row r="173" spans="1:196" s="87" customFormat="1" ht="48.75" hidden="1" customHeight="1" x14ac:dyDescent="0.3">
      <c r="A173" s="11"/>
      <c r="B173" s="85"/>
      <c r="C173" s="85"/>
      <c r="D173" s="86"/>
      <c r="E173" s="116" t="s">
        <v>260</v>
      </c>
      <c r="F173" s="130"/>
      <c r="G173" s="130"/>
      <c r="H173" s="163"/>
      <c r="I173" s="130"/>
      <c r="J173" s="130"/>
      <c r="K173" s="130" t="e">
        <f t="shared" si="254"/>
        <v>#DIV/0!</v>
      </c>
      <c r="L173" s="134"/>
      <c r="M173" s="134"/>
      <c r="N173" s="134"/>
      <c r="O173" s="163"/>
      <c r="P173" s="134"/>
      <c r="Q173" s="134" t="e">
        <f t="shared" si="255"/>
        <v>#DIV/0!</v>
      </c>
      <c r="R173" s="137"/>
      <c r="S173" s="137"/>
      <c r="T173" s="137"/>
      <c r="U173" s="163"/>
      <c r="V173" s="144">
        <f t="shared" si="256"/>
        <v>0</v>
      </c>
      <c r="W173" s="139" t="e">
        <f t="shared" si="257"/>
        <v>#DIV/0!</v>
      </c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  <c r="EA173" s="53"/>
      <c r="EB173" s="53"/>
      <c r="EC173" s="53"/>
      <c r="ED173" s="53"/>
      <c r="EE173" s="53"/>
      <c r="EF173" s="53"/>
      <c r="EG173" s="53"/>
      <c r="EH173" s="53"/>
      <c r="EI173" s="53"/>
      <c r="EJ173" s="53"/>
      <c r="EK173" s="53"/>
      <c r="EL173" s="53"/>
      <c r="EM173" s="53"/>
      <c r="EN173" s="53"/>
      <c r="EO173" s="53"/>
      <c r="EP173" s="53"/>
      <c r="EQ173" s="53"/>
      <c r="ER173" s="53"/>
      <c r="ES173" s="53"/>
      <c r="ET173" s="53"/>
      <c r="EU173" s="53"/>
      <c r="EV173" s="53"/>
      <c r="EW173" s="53"/>
      <c r="EX173" s="53"/>
      <c r="EY173" s="53"/>
      <c r="EZ173" s="53"/>
      <c r="FA173" s="53"/>
      <c r="FB173" s="53"/>
      <c r="FC173" s="53"/>
      <c r="FD173" s="53"/>
      <c r="FE173" s="53"/>
      <c r="FF173" s="53"/>
      <c r="FG173" s="53"/>
      <c r="FH173" s="53"/>
      <c r="FI173" s="53"/>
      <c r="FJ173" s="53"/>
      <c r="FK173" s="53"/>
      <c r="FL173" s="53"/>
      <c r="FM173" s="53"/>
      <c r="FN173" s="53"/>
      <c r="FO173" s="53"/>
      <c r="FP173" s="53"/>
      <c r="FQ173" s="53"/>
      <c r="FR173" s="53"/>
      <c r="FS173" s="53"/>
      <c r="FT173" s="53"/>
      <c r="FU173" s="53"/>
      <c r="FV173" s="53"/>
      <c r="FW173" s="53"/>
      <c r="FX173" s="53"/>
      <c r="FY173" s="53"/>
      <c r="FZ173" s="53"/>
      <c r="GA173" s="53"/>
      <c r="GB173" s="53"/>
      <c r="GC173" s="53"/>
      <c r="GD173" s="53"/>
      <c r="GE173" s="53"/>
      <c r="GF173" s="53"/>
      <c r="GG173" s="53"/>
      <c r="GH173" s="53"/>
      <c r="GI173" s="53"/>
      <c r="GJ173" s="53"/>
      <c r="GK173" s="53"/>
      <c r="GL173" s="53"/>
      <c r="GM173" s="53"/>
      <c r="GN173" s="53"/>
    </row>
    <row r="174" spans="1:196" s="4" customFormat="1" ht="61.2" hidden="1" customHeight="1" x14ac:dyDescent="0.3">
      <c r="A174" s="14"/>
      <c r="B174" s="83"/>
      <c r="C174" s="83"/>
      <c r="D174" s="107"/>
      <c r="E174" s="161" t="s">
        <v>314</v>
      </c>
      <c r="F174" s="130">
        <f>F114</f>
        <v>0</v>
      </c>
      <c r="G174" s="130">
        <f>G114</f>
        <v>0</v>
      </c>
      <c r="H174" s="163">
        <f>H114</f>
        <v>0</v>
      </c>
      <c r="I174" s="130"/>
      <c r="J174" s="131"/>
      <c r="K174" s="132" t="e">
        <f t="shared" si="254"/>
        <v>#DIV/0!</v>
      </c>
      <c r="L174" s="134">
        <f>L114</f>
        <v>1519</v>
      </c>
      <c r="M174" s="134">
        <f>M114</f>
        <v>1519</v>
      </c>
      <c r="N174" s="134">
        <f>N114</f>
        <v>1361</v>
      </c>
      <c r="O174" s="163">
        <f>O114</f>
        <v>806.4</v>
      </c>
      <c r="P174" s="134"/>
      <c r="Q174" s="135">
        <f t="shared" si="255"/>
        <v>0.59250551065393087</v>
      </c>
      <c r="R174" s="137">
        <f>R114</f>
        <v>1519</v>
      </c>
      <c r="S174" s="509">
        <f>S114</f>
        <v>1519</v>
      </c>
      <c r="T174" s="509">
        <f>T114</f>
        <v>1361</v>
      </c>
      <c r="U174" s="507">
        <f>U114</f>
        <v>806.4</v>
      </c>
      <c r="V174" s="138">
        <f t="shared" si="256"/>
        <v>-554.6</v>
      </c>
      <c r="W174" s="139">
        <f t="shared" si="257"/>
        <v>0.59250551065393087</v>
      </c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3"/>
      <c r="FU174" s="53"/>
      <c r="FV174" s="53"/>
      <c r="FW174" s="53"/>
      <c r="FX174" s="53"/>
      <c r="FY174" s="53"/>
      <c r="FZ174" s="53"/>
      <c r="GA174" s="53"/>
      <c r="GB174" s="53"/>
      <c r="GC174" s="53"/>
      <c r="GD174" s="53"/>
      <c r="GE174" s="54"/>
      <c r="GF174" s="54"/>
      <c r="GG174" s="54"/>
      <c r="GH174" s="54"/>
      <c r="GI174" s="54"/>
      <c r="GJ174" s="54"/>
      <c r="GK174" s="54"/>
      <c r="GL174" s="54"/>
      <c r="GM174" s="54"/>
      <c r="GN174" s="54"/>
    </row>
    <row r="175" spans="1:196" s="4" customFormat="1" ht="15.6" hidden="1" x14ac:dyDescent="0.3">
      <c r="A175" s="14"/>
      <c r="B175" s="83"/>
      <c r="C175" s="83"/>
      <c r="D175" s="108"/>
      <c r="E175" s="115" t="s">
        <v>195</v>
      </c>
      <c r="F175" s="130"/>
      <c r="G175" s="130"/>
      <c r="H175" s="163"/>
      <c r="I175" s="130"/>
      <c r="J175" s="131"/>
      <c r="K175" s="132" t="e">
        <f t="shared" si="254"/>
        <v>#DIV/0!</v>
      </c>
      <c r="L175" s="134"/>
      <c r="M175" s="134"/>
      <c r="N175" s="134"/>
      <c r="O175" s="163"/>
      <c r="P175" s="134"/>
      <c r="Q175" s="135" t="e">
        <f t="shared" si="255"/>
        <v>#DIV/0!</v>
      </c>
      <c r="R175" s="137"/>
      <c r="S175" s="509"/>
      <c r="T175" s="509"/>
      <c r="U175" s="163"/>
      <c r="V175" s="138">
        <f t="shared" si="256"/>
        <v>0</v>
      </c>
      <c r="W175" s="139" t="e">
        <f t="shared" si="257"/>
        <v>#DIV/0!</v>
      </c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4"/>
      <c r="GF175" s="54"/>
      <c r="GG175" s="54"/>
      <c r="GH175" s="54"/>
      <c r="GI175" s="54"/>
      <c r="GJ175" s="54"/>
      <c r="GK175" s="54"/>
      <c r="GL175" s="54"/>
      <c r="GM175" s="54"/>
      <c r="GN175" s="54"/>
    </row>
    <row r="176" spans="1:196" s="87" customFormat="1" ht="15.6" hidden="1" x14ac:dyDescent="0.3">
      <c r="A176" s="11"/>
      <c r="B176" s="85"/>
      <c r="C176" s="85"/>
      <c r="D176" s="109"/>
      <c r="E176" s="116" t="s">
        <v>220</v>
      </c>
      <c r="F176" s="130"/>
      <c r="G176" s="130"/>
      <c r="H176" s="163"/>
      <c r="I176" s="130"/>
      <c r="J176" s="131"/>
      <c r="K176" s="132" t="e">
        <f t="shared" si="254"/>
        <v>#DIV/0!</v>
      </c>
      <c r="L176" s="134"/>
      <c r="M176" s="134"/>
      <c r="N176" s="134"/>
      <c r="O176" s="163"/>
      <c r="P176" s="134"/>
      <c r="Q176" s="135" t="e">
        <f t="shared" si="255"/>
        <v>#DIV/0!</v>
      </c>
      <c r="R176" s="137"/>
      <c r="S176" s="509"/>
      <c r="T176" s="509"/>
      <c r="U176" s="163"/>
      <c r="V176" s="138">
        <f t="shared" si="256"/>
        <v>0</v>
      </c>
      <c r="W176" s="139" t="e">
        <f t="shared" si="257"/>
        <v>#DIV/0!</v>
      </c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3"/>
      <c r="FU176" s="53"/>
      <c r="FV176" s="53"/>
      <c r="FW176" s="53"/>
      <c r="FX176" s="53"/>
      <c r="FY176" s="53"/>
      <c r="FZ176" s="53"/>
      <c r="GA176" s="53"/>
      <c r="GB176" s="53"/>
      <c r="GC176" s="53"/>
      <c r="GD176" s="53"/>
      <c r="GE176" s="53"/>
      <c r="GF176" s="53"/>
      <c r="GG176" s="53"/>
      <c r="GH176" s="53"/>
      <c r="GI176" s="53"/>
      <c r="GJ176" s="53"/>
      <c r="GK176" s="53"/>
      <c r="GL176" s="53"/>
      <c r="GM176" s="53"/>
      <c r="GN176" s="53"/>
    </row>
    <row r="177" spans="1:196" s="87" customFormat="1" ht="62.4" hidden="1" customHeight="1" x14ac:dyDescent="0.3">
      <c r="A177" s="11"/>
      <c r="B177" s="85"/>
      <c r="C177" s="85"/>
      <c r="D177" s="503"/>
      <c r="E177" s="504" t="s">
        <v>352</v>
      </c>
      <c r="F177" s="130">
        <f>F115</f>
        <v>0</v>
      </c>
      <c r="G177" s="130">
        <f t="shared" ref="G177:H177" si="261">G115</f>
        <v>0</v>
      </c>
      <c r="H177" s="163">
        <f t="shared" si="261"/>
        <v>0</v>
      </c>
      <c r="I177" s="130"/>
      <c r="J177" s="131"/>
      <c r="K177" s="132"/>
      <c r="L177" s="134">
        <f>L115</f>
        <v>444</v>
      </c>
      <c r="M177" s="134">
        <f t="shared" ref="M177:O177" si="262">M115</f>
        <v>444</v>
      </c>
      <c r="N177" s="134">
        <f t="shared" si="262"/>
        <v>0</v>
      </c>
      <c r="O177" s="163">
        <f t="shared" si="262"/>
        <v>0</v>
      </c>
      <c r="P177" s="134"/>
      <c r="Q177" s="135"/>
      <c r="R177" s="137">
        <f>R115</f>
        <v>444</v>
      </c>
      <c r="S177" s="509">
        <f t="shared" ref="S177:U177" si="263">S115</f>
        <v>444</v>
      </c>
      <c r="T177" s="509">
        <f t="shared" si="263"/>
        <v>0</v>
      </c>
      <c r="U177" s="163">
        <f t="shared" si="263"/>
        <v>0</v>
      </c>
      <c r="V177" s="138"/>
      <c r="W177" s="139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3"/>
      <c r="EE177" s="53"/>
      <c r="EF177" s="53"/>
      <c r="EG177" s="53"/>
      <c r="EH177" s="53"/>
      <c r="EI177" s="53"/>
      <c r="EJ177" s="53"/>
      <c r="EK177" s="53"/>
      <c r="EL177" s="53"/>
      <c r="EM177" s="53"/>
      <c r="EN177" s="53"/>
      <c r="EO177" s="53"/>
      <c r="EP177" s="53"/>
      <c r="EQ177" s="53"/>
      <c r="ER177" s="53"/>
      <c r="ES177" s="53"/>
      <c r="ET177" s="53"/>
      <c r="EU177" s="53"/>
      <c r="EV177" s="53"/>
      <c r="EW177" s="53"/>
      <c r="EX177" s="53"/>
      <c r="EY177" s="53"/>
      <c r="EZ177" s="53"/>
      <c r="FA177" s="53"/>
      <c r="FB177" s="53"/>
      <c r="FC177" s="53"/>
      <c r="FD177" s="53"/>
      <c r="FE177" s="53"/>
      <c r="FF177" s="53"/>
      <c r="FG177" s="53"/>
      <c r="FH177" s="53"/>
      <c r="FI177" s="53"/>
      <c r="FJ177" s="53"/>
      <c r="FK177" s="53"/>
      <c r="FL177" s="53"/>
      <c r="FM177" s="53"/>
      <c r="FN177" s="53"/>
      <c r="FO177" s="53"/>
      <c r="FP177" s="53"/>
      <c r="FQ177" s="53"/>
      <c r="FR177" s="53"/>
      <c r="FS177" s="53"/>
      <c r="FT177" s="53"/>
      <c r="FU177" s="53"/>
      <c r="FV177" s="53"/>
      <c r="FW177" s="53"/>
      <c r="FX177" s="53"/>
      <c r="FY177" s="53"/>
      <c r="FZ177" s="53"/>
      <c r="GA177" s="53"/>
      <c r="GB177" s="53"/>
      <c r="GC177" s="53"/>
      <c r="GD177" s="53"/>
      <c r="GE177" s="53"/>
      <c r="GF177" s="53"/>
      <c r="GG177" s="53"/>
      <c r="GH177" s="53"/>
      <c r="GI177" s="53"/>
      <c r="GJ177" s="53"/>
      <c r="GK177" s="53"/>
      <c r="GL177" s="53"/>
      <c r="GM177" s="53"/>
      <c r="GN177" s="53"/>
    </row>
    <row r="178" spans="1:196" s="87" customFormat="1" ht="73.2" hidden="1" customHeight="1" x14ac:dyDescent="0.3">
      <c r="A178" s="11"/>
      <c r="B178" s="85"/>
      <c r="C178" s="85"/>
      <c r="D178" s="109"/>
      <c r="E178" s="116" t="s">
        <v>304</v>
      </c>
      <c r="F178" s="130">
        <f>F53</f>
        <v>42.6</v>
      </c>
      <c r="G178" s="130">
        <f>G53</f>
        <v>42.6</v>
      </c>
      <c r="H178" s="163">
        <f>H53</f>
        <v>0</v>
      </c>
      <c r="I178" s="130"/>
      <c r="J178" s="131"/>
      <c r="K178" s="132">
        <f t="shared" si="254"/>
        <v>0</v>
      </c>
      <c r="L178" s="134">
        <f>L53</f>
        <v>0</v>
      </c>
      <c r="M178" s="134">
        <f>M53</f>
        <v>0</v>
      </c>
      <c r="N178" s="134">
        <f>N53</f>
        <v>0</v>
      </c>
      <c r="O178" s="163">
        <f>O53</f>
        <v>0</v>
      </c>
      <c r="P178" s="134"/>
      <c r="Q178" s="135" t="e">
        <f t="shared" si="255"/>
        <v>#DIV/0!</v>
      </c>
      <c r="R178" s="137">
        <f>R53</f>
        <v>42.6</v>
      </c>
      <c r="S178" s="509">
        <f>S53</f>
        <v>42.6</v>
      </c>
      <c r="T178" s="509">
        <f>T53</f>
        <v>42.6</v>
      </c>
      <c r="U178" s="163">
        <f>U53</f>
        <v>0</v>
      </c>
      <c r="V178" s="138">
        <f t="shared" si="256"/>
        <v>-42.6</v>
      </c>
      <c r="W178" s="139">
        <f t="shared" si="257"/>
        <v>0</v>
      </c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  <c r="EF178" s="53"/>
      <c r="EG178" s="53"/>
      <c r="EH178" s="53"/>
      <c r="EI178" s="53"/>
      <c r="EJ178" s="53"/>
      <c r="EK178" s="53"/>
      <c r="EL178" s="53"/>
      <c r="EM178" s="53"/>
      <c r="EN178" s="53"/>
      <c r="EO178" s="53"/>
      <c r="EP178" s="53"/>
      <c r="EQ178" s="53"/>
      <c r="ER178" s="53"/>
      <c r="ES178" s="53"/>
      <c r="ET178" s="53"/>
      <c r="EU178" s="53"/>
      <c r="EV178" s="53"/>
      <c r="EW178" s="53"/>
      <c r="EX178" s="53"/>
      <c r="EY178" s="53"/>
      <c r="EZ178" s="53"/>
      <c r="FA178" s="53"/>
      <c r="FB178" s="53"/>
      <c r="FC178" s="53"/>
      <c r="FD178" s="53"/>
      <c r="FE178" s="53"/>
      <c r="FF178" s="53"/>
      <c r="FG178" s="53"/>
      <c r="FH178" s="53"/>
      <c r="FI178" s="53"/>
      <c r="FJ178" s="53"/>
      <c r="FK178" s="53"/>
      <c r="FL178" s="53"/>
      <c r="FM178" s="53"/>
      <c r="FN178" s="53"/>
      <c r="FO178" s="53"/>
      <c r="FP178" s="53"/>
      <c r="FQ178" s="53"/>
      <c r="FR178" s="53"/>
      <c r="FS178" s="53"/>
      <c r="FT178" s="53"/>
      <c r="FU178" s="53"/>
      <c r="FV178" s="53"/>
      <c r="FW178" s="53"/>
      <c r="FX178" s="53"/>
      <c r="FY178" s="53"/>
      <c r="FZ178" s="53"/>
      <c r="GA178" s="53"/>
      <c r="GB178" s="53"/>
      <c r="GC178" s="53"/>
      <c r="GD178" s="53"/>
      <c r="GE178" s="53"/>
      <c r="GF178" s="53"/>
      <c r="GG178" s="53"/>
      <c r="GH178" s="53"/>
      <c r="GI178" s="53"/>
      <c r="GJ178" s="53"/>
      <c r="GK178" s="53"/>
      <c r="GL178" s="53"/>
      <c r="GM178" s="53"/>
      <c r="GN178" s="53"/>
    </row>
    <row r="179" spans="1:196" s="4" customFormat="1" ht="99.6" hidden="1" customHeight="1" x14ac:dyDescent="0.3">
      <c r="A179" s="14"/>
      <c r="B179" s="83"/>
      <c r="C179" s="83"/>
      <c r="D179" s="110"/>
      <c r="E179" s="157" t="s">
        <v>315</v>
      </c>
      <c r="F179" s="130"/>
      <c r="G179" s="130"/>
      <c r="H179" s="163"/>
      <c r="I179" s="130"/>
      <c r="J179" s="130"/>
      <c r="K179" s="130" t="e">
        <f t="shared" si="254"/>
        <v>#DIV/0!</v>
      </c>
      <c r="L179" s="134"/>
      <c r="M179" s="134"/>
      <c r="N179" s="134"/>
      <c r="O179" s="163"/>
      <c r="P179" s="134"/>
      <c r="Q179" s="134" t="e">
        <f t="shared" si="255"/>
        <v>#DIV/0!</v>
      </c>
      <c r="R179" s="137"/>
      <c r="S179" s="509"/>
      <c r="T179" s="509"/>
      <c r="U179" s="163"/>
      <c r="V179" s="144">
        <f t="shared" si="256"/>
        <v>0</v>
      </c>
      <c r="W179" s="144" t="e">
        <f t="shared" si="257"/>
        <v>#DIV/0!</v>
      </c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  <c r="EA179" s="53"/>
      <c r="EB179" s="53"/>
      <c r="EC179" s="53"/>
      <c r="ED179" s="53"/>
      <c r="EE179" s="53"/>
      <c r="EF179" s="53"/>
      <c r="EG179" s="53"/>
      <c r="EH179" s="53"/>
      <c r="EI179" s="53"/>
      <c r="EJ179" s="53"/>
      <c r="EK179" s="53"/>
      <c r="EL179" s="53"/>
      <c r="EM179" s="53"/>
      <c r="EN179" s="53"/>
      <c r="EO179" s="53"/>
      <c r="EP179" s="53"/>
      <c r="EQ179" s="53"/>
      <c r="ER179" s="53"/>
      <c r="ES179" s="53"/>
      <c r="ET179" s="53"/>
      <c r="EU179" s="53"/>
      <c r="EV179" s="53"/>
      <c r="EW179" s="53"/>
      <c r="EX179" s="53"/>
      <c r="EY179" s="53"/>
      <c r="EZ179" s="53"/>
      <c r="FA179" s="53"/>
      <c r="FB179" s="53"/>
      <c r="FC179" s="53"/>
      <c r="FD179" s="53"/>
      <c r="FE179" s="53"/>
      <c r="FF179" s="53"/>
      <c r="FG179" s="53"/>
      <c r="FH179" s="53"/>
      <c r="FI179" s="53"/>
      <c r="FJ179" s="53"/>
      <c r="FK179" s="53"/>
      <c r="FL179" s="53"/>
      <c r="FM179" s="53"/>
      <c r="FN179" s="53"/>
      <c r="FO179" s="53"/>
      <c r="FP179" s="53"/>
      <c r="FQ179" s="53"/>
      <c r="FR179" s="53"/>
      <c r="FS179" s="53"/>
      <c r="FT179" s="53"/>
      <c r="FU179" s="53"/>
      <c r="FV179" s="53"/>
      <c r="FW179" s="53"/>
      <c r="FX179" s="53"/>
      <c r="FY179" s="53"/>
      <c r="FZ179" s="53"/>
      <c r="GA179" s="53"/>
      <c r="GB179" s="53"/>
      <c r="GC179" s="53"/>
      <c r="GD179" s="53"/>
      <c r="GE179" s="54"/>
      <c r="GF179" s="54"/>
      <c r="GG179" s="54"/>
      <c r="GH179" s="54"/>
      <c r="GI179" s="54"/>
      <c r="GJ179" s="54"/>
      <c r="GK179" s="54"/>
      <c r="GL179" s="54"/>
      <c r="GM179" s="54"/>
      <c r="GN179" s="54"/>
    </row>
    <row r="180" spans="1:196" s="87" customFormat="1" ht="15.6" hidden="1" x14ac:dyDescent="0.3">
      <c r="A180" s="11"/>
      <c r="B180" s="85"/>
      <c r="C180" s="85"/>
      <c r="D180" s="86"/>
      <c r="E180" s="116" t="s">
        <v>223</v>
      </c>
      <c r="F180" s="130"/>
      <c r="G180" s="130"/>
      <c r="H180" s="163"/>
      <c r="I180" s="130"/>
      <c r="J180" s="130"/>
      <c r="K180" s="130" t="e">
        <f t="shared" si="254"/>
        <v>#DIV/0!</v>
      </c>
      <c r="L180" s="134"/>
      <c r="M180" s="134"/>
      <c r="N180" s="134"/>
      <c r="O180" s="163"/>
      <c r="P180" s="134"/>
      <c r="Q180" s="135" t="e">
        <f t="shared" si="255"/>
        <v>#DIV/0!</v>
      </c>
      <c r="R180" s="137"/>
      <c r="S180" s="509"/>
      <c r="T180" s="509"/>
      <c r="U180" s="163"/>
      <c r="V180" s="144">
        <f t="shared" si="256"/>
        <v>0</v>
      </c>
      <c r="W180" s="139" t="e">
        <f t="shared" si="257"/>
        <v>#DIV/0!</v>
      </c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53"/>
      <c r="DU180" s="53"/>
      <c r="DV180" s="53"/>
      <c r="DW180" s="53"/>
      <c r="DX180" s="53"/>
      <c r="DY180" s="53"/>
      <c r="DZ180" s="53"/>
      <c r="EA180" s="53"/>
      <c r="EB180" s="53"/>
      <c r="EC180" s="53"/>
      <c r="ED180" s="53"/>
      <c r="EE180" s="53"/>
      <c r="EF180" s="53"/>
      <c r="EG180" s="53"/>
      <c r="EH180" s="53"/>
      <c r="EI180" s="53"/>
      <c r="EJ180" s="53"/>
      <c r="EK180" s="53"/>
      <c r="EL180" s="53"/>
      <c r="EM180" s="53"/>
      <c r="EN180" s="53"/>
      <c r="EO180" s="53"/>
      <c r="EP180" s="53"/>
      <c r="EQ180" s="53"/>
      <c r="ER180" s="53"/>
      <c r="ES180" s="53"/>
      <c r="ET180" s="53"/>
      <c r="EU180" s="53"/>
      <c r="EV180" s="53"/>
      <c r="EW180" s="53"/>
      <c r="EX180" s="53"/>
      <c r="EY180" s="53"/>
      <c r="EZ180" s="53"/>
      <c r="FA180" s="53"/>
      <c r="FB180" s="53"/>
      <c r="FC180" s="53"/>
      <c r="FD180" s="53"/>
      <c r="FE180" s="53"/>
      <c r="FF180" s="53"/>
      <c r="FG180" s="53"/>
      <c r="FH180" s="53"/>
      <c r="FI180" s="53"/>
      <c r="FJ180" s="53"/>
      <c r="FK180" s="53"/>
      <c r="FL180" s="53"/>
      <c r="FM180" s="53"/>
      <c r="FN180" s="53"/>
      <c r="FO180" s="53"/>
      <c r="FP180" s="53"/>
      <c r="FQ180" s="53"/>
      <c r="FR180" s="53"/>
      <c r="FS180" s="53"/>
      <c r="FT180" s="53"/>
      <c r="FU180" s="53"/>
      <c r="FV180" s="53"/>
      <c r="FW180" s="53"/>
      <c r="FX180" s="53"/>
      <c r="FY180" s="53"/>
      <c r="FZ180" s="53"/>
      <c r="GA180" s="53"/>
      <c r="GB180" s="53"/>
      <c r="GC180" s="53"/>
      <c r="GD180" s="53"/>
      <c r="GE180" s="53"/>
      <c r="GF180" s="53"/>
      <c r="GG180" s="53"/>
      <c r="GH180" s="53"/>
      <c r="GI180" s="53"/>
      <c r="GJ180" s="53"/>
      <c r="GK180" s="53"/>
      <c r="GL180" s="53"/>
      <c r="GM180" s="53"/>
      <c r="GN180" s="53"/>
    </row>
    <row r="181" spans="1:196" s="87" customFormat="1" ht="49.2" hidden="1" customHeight="1" x14ac:dyDescent="0.3">
      <c r="A181" s="11"/>
      <c r="B181" s="85"/>
      <c r="C181" s="85"/>
      <c r="D181" s="109"/>
      <c r="E181" s="116" t="s">
        <v>354</v>
      </c>
      <c r="F181" s="130">
        <f>F105</f>
        <v>0</v>
      </c>
      <c r="G181" s="130">
        <f t="shared" ref="G181:H181" si="264">G105</f>
        <v>0</v>
      </c>
      <c r="H181" s="163">
        <f t="shared" si="264"/>
        <v>0</v>
      </c>
      <c r="I181" s="130"/>
      <c r="J181" s="131"/>
      <c r="K181" s="132" t="e">
        <f t="shared" ref="K181" si="265">H181/G181</f>
        <v>#DIV/0!</v>
      </c>
      <c r="L181" s="134">
        <f>L105</f>
        <v>1000</v>
      </c>
      <c r="M181" s="134">
        <f t="shared" ref="M181:O181" si="266">M105</f>
        <v>1000</v>
      </c>
      <c r="N181" s="134">
        <f t="shared" si="266"/>
        <v>1000</v>
      </c>
      <c r="O181" s="163">
        <f t="shared" si="266"/>
        <v>0</v>
      </c>
      <c r="P181" s="134"/>
      <c r="Q181" s="135">
        <f t="shared" ref="Q181" si="267">O181/N181</f>
        <v>0</v>
      </c>
      <c r="R181" s="137">
        <f>R105</f>
        <v>1000</v>
      </c>
      <c r="S181" s="509">
        <f t="shared" ref="S181:U181" si="268">S105</f>
        <v>1000</v>
      </c>
      <c r="T181" s="509">
        <f t="shared" si="268"/>
        <v>1000</v>
      </c>
      <c r="U181" s="163">
        <f t="shared" si="268"/>
        <v>0</v>
      </c>
      <c r="V181" s="138">
        <f t="shared" ref="V181" si="269">U181-T181</f>
        <v>-1000</v>
      </c>
      <c r="W181" s="139">
        <f t="shared" ref="W181" si="270">U181/T181</f>
        <v>0</v>
      </c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3"/>
      <c r="FU181" s="53"/>
      <c r="FV181" s="53"/>
      <c r="FW181" s="53"/>
      <c r="FX181" s="53"/>
      <c r="FY181" s="53"/>
      <c r="FZ181" s="53"/>
      <c r="GA181" s="53"/>
      <c r="GB181" s="53"/>
      <c r="GC181" s="53"/>
      <c r="GD181" s="53"/>
      <c r="GE181" s="53"/>
      <c r="GF181" s="53"/>
      <c r="GG181" s="53"/>
      <c r="GH181" s="53"/>
      <c r="GI181" s="53"/>
      <c r="GJ181" s="53"/>
      <c r="GK181" s="53"/>
      <c r="GL181" s="53"/>
      <c r="GM181" s="53"/>
      <c r="GN181" s="53"/>
    </row>
    <row r="182" spans="1:196" s="87" customFormat="1" ht="76.8" hidden="1" customHeight="1" x14ac:dyDescent="0.3">
      <c r="A182" s="11"/>
      <c r="B182" s="85"/>
      <c r="C182" s="85"/>
      <c r="D182" s="501"/>
      <c r="E182" s="502" t="s">
        <v>351</v>
      </c>
      <c r="F182" s="130">
        <f>F20</f>
        <v>272.3</v>
      </c>
      <c r="G182" s="130">
        <f t="shared" ref="G182:H182" si="271">G20</f>
        <v>68.3</v>
      </c>
      <c r="H182" s="163">
        <f t="shared" si="271"/>
        <v>68.2</v>
      </c>
      <c r="I182" s="130"/>
      <c r="J182" s="131"/>
      <c r="K182" s="132"/>
      <c r="L182" s="134">
        <f>L20</f>
        <v>227.6</v>
      </c>
      <c r="M182" s="134">
        <f t="shared" ref="M182:O182" si="272">M20</f>
        <v>227.6</v>
      </c>
      <c r="N182" s="134">
        <f t="shared" si="272"/>
        <v>56.9</v>
      </c>
      <c r="O182" s="163">
        <f t="shared" si="272"/>
        <v>55</v>
      </c>
      <c r="P182" s="134"/>
      <c r="Q182" s="135"/>
      <c r="R182" s="137">
        <f>R20</f>
        <v>499.9</v>
      </c>
      <c r="S182" s="509">
        <f t="shared" ref="S182:U182" si="273">S20</f>
        <v>499.9</v>
      </c>
      <c r="T182" s="509">
        <f t="shared" si="273"/>
        <v>125.19999999999999</v>
      </c>
      <c r="U182" s="507">
        <f t="shared" si="273"/>
        <v>123.2</v>
      </c>
      <c r="V182" s="138"/>
      <c r="W182" s="139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3"/>
      <c r="GF182" s="53"/>
      <c r="GG182" s="53"/>
      <c r="GH182" s="53"/>
      <c r="GI182" s="53"/>
      <c r="GJ182" s="53"/>
      <c r="GK182" s="53"/>
      <c r="GL182" s="53"/>
      <c r="GM182" s="53"/>
      <c r="GN182" s="53"/>
    </row>
    <row r="183" spans="1:196" s="87" customFormat="1" ht="76.8" hidden="1" customHeight="1" x14ac:dyDescent="0.3">
      <c r="A183" s="11"/>
      <c r="B183" s="85"/>
      <c r="C183" s="85"/>
      <c r="D183" s="118"/>
      <c r="E183" s="504" t="s">
        <v>350</v>
      </c>
      <c r="F183" s="130">
        <f>F134</f>
        <v>431.9</v>
      </c>
      <c r="G183" s="130">
        <f t="shared" ref="G183:H183" si="274">G134</f>
        <v>431.9</v>
      </c>
      <c r="H183" s="163">
        <f t="shared" si="274"/>
        <v>0</v>
      </c>
      <c r="I183" s="130"/>
      <c r="J183" s="131"/>
      <c r="K183" s="132"/>
      <c r="L183" s="134">
        <f>L134</f>
        <v>0</v>
      </c>
      <c r="M183" s="134">
        <f t="shared" ref="M183:O183" si="275">M134</f>
        <v>0</v>
      </c>
      <c r="N183" s="134">
        <f t="shared" si="275"/>
        <v>0</v>
      </c>
      <c r="O183" s="163">
        <f t="shared" si="275"/>
        <v>0</v>
      </c>
      <c r="P183" s="134"/>
      <c r="Q183" s="135"/>
      <c r="R183" s="137">
        <f>R134</f>
        <v>431.9</v>
      </c>
      <c r="S183" s="509">
        <f t="shared" ref="S183:U183" si="276">S134</f>
        <v>431.9</v>
      </c>
      <c r="T183" s="509">
        <f t="shared" si="276"/>
        <v>431.9</v>
      </c>
      <c r="U183" s="163">
        <f t="shared" si="276"/>
        <v>0</v>
      </c>
      <c r="V183" s="138"/>
      <c r="W183" s="139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  <c r="EA183" s="53"/>
      <c r="EB183" s="53"/>
      <c r="EC183" s="53"/>
      <c r="ED183" s="53"/>
      <c r="EE183" s="53"/>
      <c r="EF183" s="53"/>
      <c r="EG183" s="53"/>
      <c r="EH183" s="53"/>
      <c r="EI183" s="53"/>
      <c r="EJ183" s="53"/>
      <c r="EK183" s="53"/>
      <c r="EL183" s="53"/>
      <c r="EM183" s="53"/>
      <c r="EN183" s="53"/>
      <c r="EO183" s="53"/>
      <c r="EP183" s="53"/>
      <c r="EQ183" s="53"/>
      <c r="ER183" s="53"/>
      <c r="ES183" s="53"/>
      <c r="ET183" s="53"/>
      <c r="EU183" s="53"/>
      <c r="EV183" s="53"/>
      <c r="EW183" s="53"/>
      <c r="EX183" s="53"/>
      <c r="EY183" s="53"/>
      <c r="EZ183" s="53"/>
      <c r="FA183" s="53"/>
      <c r="FB183" s="53"/>
      <c r="FC183" s="53"/>
      <c r="FD183" s="53"/>
      <c r="FE183" s="53"/>
      <c r="FF183" s="53"/>
      <c r="FG183" s="53"/>
      <c r="FH183" s="53"/>
      <c r="FI183" s="53"/>
      <c r="FJ183" s="53"/>
      <c r="FK183" s="53"/>
      <c r="FL183" s="53"/>
      <c r="FM183" s="53"/>
      <c r="FN183" s="53"/>
      <c r="FO183" s="53"/>
      <c r="FP183" s="53"/>
      <c r="FQ183" s="53"/>
      <c r="FR183" s="53"/>
      <c r="FS183" s="53"/>
      <c r="FT183" s="53"/>
      <c r="FU183" s="53"/>
      <c r="FV183" s="53"/>
      <c r="FW183" s="53"/>
      <c r="FX183" s="53"/>
      <c r="FY183" s="53"/>
      <c r="FZ183" s="53"/>
      <c r="GA183" s="53"/>
      <c r="GB183" s="53"/>
      <c r="GC183" s="53"/>
      <c r="GD183" s="53"/>
      <c r="GE183" s="53"/>
      <c r="GF183" s="53"/>
      <c r="GG183" s="53"/>
      <c r="GH183" s="53"/>
      <c r="GI183" s="53"/>
      <c r="GJ183" s="53"/>
      <c r="GK183" s="53"/>
      <c r="GL183" s="53"/>
      <c r="GM183" s="53"/>
      <c r="GN183" s="53"/>
    </row>
    <row r="184" spans="1:196" s="87" customFormat="1" ht="29.4" hidden="1" customHeight="1" x14ac:dyDescent="0.3">
      <c r="A184" s="11"/>
      <c r="B184" s="85"/>
      <c r="C184" s="85"/>
      <c r="D184" s="506"/>
      <c r="E184" s="505" t="s">
        <v>357</v>
      </c>
      <c r="F184" s="130">
        <f>F26</f>
        <v>0</v>
      </c>
      <c r="G184" s="130">
        <f t="shared" ref="G184:H184" si="277">G26</f>
        <v>0</v>
      </c>
      <c r="H184" s="163">
        <f t="shared" si="277"/>
        <v>0</v>
      </c>
      <c r="I184" s="130"/>
      <c r="J184" s="131"/>
      <c r="K184" s="132"/>
      <c r="L184" s="134">
        <f>L26</f>
        <v>534.5</v>
      </c>
      <c r="M184" s="134">
        <f t="shared" ref="M184:O184" si="278">M26</f>
        <v>534.5</v>
      </c>
      <c r="N184" s="134">
        <f t="shared" si="278"/>
        <v>534.5</v>
      </c>
      <c r="O184" s="163">
        <f t="shared" si="278"/>
        <v>0</v>
      </c>
      <c r="P184" s="134"/>
      <c r="Q184" s="135"/>
      <c r="R184" s="137">
        <f>R26</f>
        <v>534.5</v>
      </c>
      <c r="S184" s="509">
        <f t="shared" ref="S184:U184" si="279">S26</f>
        <v>534.5</v>
      </c>
      <c r="T184" s="509">
        <f t="shared" si="279"/>
        <v>534.5</v>
      </c>
      <c r="U184" s="194">
        <f t="shared" si="279"/>
        <v>0</v>
      </c>
      <c r="V184" s="138"/>
      <c r="W184" s="139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  <c r="EA184" s="53"/>
      <c r="EB184" s="53"/>
      <c r="EC184" s="53"/>
      <c r="ED184" s="53"/>
      <c r="EE184" s="53"/>
      <c r="EF184" s="53"/>
      <c r="EG184" s="53"/>
      <c r="EH184" s="53"/>
      <c r="EI184" s="53"/>
      <c r="EJ184" s="53"/>
      <c r="EK184" s="53"/>
      <c r="EL184" s="53"/>
      <c r="EM184" s="53"/>
      <c r="EN184" s="53"/>
      <c r="EO184" s="53"/>
      <c r="EP184" s="53"/>
      <c r="EQ184" s="53"/>
      <c r="ER184" s="53"/>
      <c r="ES184" s="53"/>
      <c r="ET184" s="53"/>
      <c r="EU184" s="53"/>
      <c r="EV184" s="53"/>
      <c r="EW184" s="53"/>
      <c r="EX184" s="53"/>
      <c r="EY184" s="53"/>
      <c r="EZ184" s="53"/>
      <c r="FA184" s="53"/>
      <c r="FB184" s="53"/>
      <c r="FC184" s="53"/>
      <c r="FD184" s="53"/>
      <c r="FE184" s="53"/>
      <c r="FF184" s="53"/>
      <c r="FG184" s="53"/>
      <c r="FH184" s="53"/>
      <c r="FI184" s="53"/>
      <c r="FJ184" s="53"/>
      <c r="FK184" s="53"/>
      <c r="FL184" s="53"/>
      <c r="FM184" s="53"/>
      <c r="FN184" s="53"/>
      <c r="FO184" s="53"/>
      <c r="FP184" s="53"/>
      <c r="FQ184" s="53"/>
      <c r="FR184" s="53"/>
      <c r="FS184" s="53"/>
      <c r="FT184" s="53"/>
      <c r="FU184" s="53"/>
      <c r="FV184" s="53"/>
      <c r="FW184" s="53"/>
      <c r="FX184" s="53"/>
      <c r="FY184" s="53"/>
      <c r="FZ184" s="53"/>
      <c r="GA184" s="53"/>
      <c r="GB184" s="53"/>
      <c r="GC184" s="53"/>
      <c r="GD184" s="53"/>
      <c r="GE184" s="53"/>
      <c r="GF184" s="53"/>
      <c r="GG184" s="53"/>
      <c r="GH184" s="53"/>
      <c r="GI184" s="53"/>
      <c r="GJ184" s="53"/>
      <c r="GK184" s="53"/>
      <c r="GL184" s="53"/>
      <c r="GM184" s="53"/>
      <c r="GN184" s="53"/>
    </row>
    <row r="185" spans="1:196" s="87" customFormat="1" ht="27" hidden="1" customHeight="1" x14ac:dyDescent="0.3">
      <c r="A185" s="11"/>
      <c r="B185" s="85"/>
      <c r="C185" s="85"/>
      <c r="D185" s="506"/>
      <c r="E185" s="505" t="s">
        <v>358</v>
      </c>
      <c r="F185" s="130">
        <f>F27</f>
        <v>0</v>
      </c>
      <c r="G185" s="130">
        <f t="shared" ref="G185:H185" si="280">G27</f>
        <v>0</v>
      </c>
      <c r="H185" s="163">
        <f t="shared" si="280"/>
        <v>0</v>
      </c>
      <c r="I185" s="130"/>
      <c r="J185" s="131"/>
      <c r="K185" s="132"/>
      <c r="L185" s="134">
        <f>L27</f>
        <v>828.8</v>
      </c>
      <c r="M185" s="134">
        <f t="shared" ref="M185:O185" si="281">M27</f>
        <v>828.8</v>
      </c>
      <c r="N185" s="134">
        <f t="shared" si="281"/>
        <v>828.8</v>
      </c>
      <c r="O185" s="163">
        <f t="shared" si="281"/>
        <v>0</v>
      </c>
      <c r="P185" s="134"/>
      <c r="Q185" s="135"/>
      <c r="R185" s="137">
        <f>R27</f>
        <v>828.8</v>
      </c>
      <c r="S185" s="509">
        <f t="shared" ref="S185:U185" si="282">S27</f>
        <v>828.8</v>
      </c>
      <c r="T185" s="509">
        <f t="shared" si="282"/>
        <v>828.8</v>
      </c>
      <c r="U185" s="194">
        <f t="shared" si="282"/>
        <v>0</v>
      </c>
      <c r="V185" s="138"/>
      <c r="W185" s="139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53"/>
      <c r="DU185" s="53"/>
      <c r="DV185" s="53"/>
      <c r="DW185" s="53"/>
      <c r="DX185" s="53"/>
      <c r="DY185" s="53"/>
      <c r="DZ185" s="53"/>
      <c r="EA185" s="53"/>
      <c r="EB185" s="53"/>
      <c r="EC185" s="53"/>
      <c r="ED185" s="53"/>
      <c r="EE185" s="53"/>
      <c r="EF185" s="53"/>
      <c r="EG185" s="53"/>
      <c r="EH185" s="53"/>
      <c r="EI185" s="53"/>
      <c r="EJ185" s="53"/>
      <c r="EK185" s="53"/>
      <c r="EL185" s="53"/>
      <c r="EM185" s="53"/>
      <c r="EN185" s="53"/>
      <c r="EO185" s="53"/>
      <c r="EP185" s="53"/>
      <c r="EQ185" s="53"/>
      <c r="ER185" s="53"/>
      <c r="ES185" s="53"/>
      <c r="ET185" s="53"/>
      <c r="EU185" s="53"/>
      <c r="EV185" s="53"/>
      <c r="EW185" s="53"/>
      <c r="EX185" s="53"/>
      <c r="EY185" s="53"/>
      <c r="EZ185" s="53"/>
      <c r="FA185" s="53"/>
      <c r="FB185" s="53"/>
      <c r="FC185" s="53"/>
      <c r="FD185" s="53"/>
      <c r="FE185" s="53"/>
      <c r="FF185" s="53"/>
      <c r="FG185" s="53"/>
      <c r="FH185" s="53"/>
      <c r="FI185" s="53"/>
      <c r="FJ185" s="53"/>
      <c r="FK185" s="53"/>
      <c r="FL185" s="53"/>
      <c r="FM185" s="53"/>
      <c r="FN185" s="53"/>
      <c r="FO185" s="53"/>
      <c r="FP185" s="53"/>
      <c r="FQ185" s="53"/>
      <c r="FR185" s="53"/>
      <c r="FS185" s="53"/>
      <c r="FT185" s="53"/>
      <c r="FU185" s="53"/>
      <c r="FV185" s="53"/>
      <c r="FW185" s="53"/>
      <c r="FX185" s="53"/>
      <c r="FY185" s="53"/>
      <c r="FZ185" s="53"/>
      <c r="GA185" s="53"/>
      <c r="GB185" s="53"/>
      <c r="GC185" s="53"/>
      <c r="GD185" s="53"/>
      <c r="GE185" s="53"/>
      <c r="GF185" s="53"/>
      <c r="GG185" s="53"/>
      <c r="GH185" s="53"/>
      <c r="GI185" s="53"/>
      <c r="GJ185" s="53"/>
      <c r="GK185" s="53"/>
      <c r="GL185" s="53"/>
      <c r="GM185" s="53"/>
      <c r="GN185" s="53"/>
    </row>
    <row r="186" spans="1:196" s="87" customFormat="1" ht="43.5" hidden="1" customHeight="1" x14ac:dyDescent="0.3">
      <c r="A186" s="11"/>
      <c r="B186" s="85"/>
      <c r="C186" s="85"/>
      <c r="D186" s="86"/>
      <c r="E186" s="195" t="s">
        <v>328</v>
      </c>
      <c r="F186" s="130">
        <f>F118</f>
        <v>0</v>
      </c>
      <c r="G186" s="130">
        <f>G118</f>
        <v>0</v>
      </c>
      <c r="H186" s="163">
        <f>H118</f>
        <v>0</v>
      </c>
      <c r="I186" s="130"/>
      <c r="J186" s="130"/>
      <c r="K186" s="130" t="e">
        <f t="shared" si="254"/>
        <v>#DIV/0!</v>
      </c>
      <c r="L186" s="134">
        <f>L118</f>
        <v>264</v>
      </c>
      <c r="M186" s="134">
        <f>M118</f>
        <v>264</v>
      </c>
      <c r="N186" s="134">
        <f>N118</f>
        <v>264</v>
      </c>
      <c r="O186" s="163">
        <f>O118</f>
        <v>264</v>
      </c>
      <c r="P186" s="134"/>
      <c r="Q186" s="134">
        <f t="shared" si="255"/>
        <v>1</v>
      </c>
      <c r="R186" s="137">
        <f>R118</f>
        <v>264</v>
      </c>
      <c r="S186" s="509">
        <f>S118</f>
        <v>264</v>
      </c>
      <c r="T186" s="509">
        <f>T118</f>
        <v>264</v>
      </c>
      <c r="U186" s="163">
        <f>U118</f>
        <v>264</v>
      </c>
      <c r="V186" s="144">
        <f t="shared" si="256"/>
        <v>0</v>
      </c>
      <c r="W186" s="139">
        <f t="shared" si="257"/>
        <v>1</v>
      </c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  <c r="EA186" s="53"/>
      <c r="EB186" s="53"/>
      <c r="EC186" s="53"/>
      <c r="ED186" s="53"/>
      <c r="EE186" s="53"/>
      <c r="EF186" s="53"/>
      <c r="EG186" s="53"/>
      <c r="EH186" s="53"/>
      <c r="EI186" s="53"/>
      <c r="EJ186" s="53"/>
      <c r="EK186" s="53"/>
      <c r="EL186" s="53"/>
      <c r="EM186" s="53"/>
      <c r="EN186" s="53"/>
      <c r="EO186" s="53"/>
      <c r="EP186" s="53"/>
      <c r="EQ186" s="53"/>
      <c r="ER186" s="53"/>
      <c r="ES186" s="53"/>
      <c r="ET186" s="53"/>
      <c r="EU186" s="53"/>
      <c r="EV186" s="53"/>
      <c r="EW186" s="53"/>
      <c r="EX186" s="53"/>
      <c r="EY186" s="53"/>
      <c r="EZ186" s="53"/>
      <c r="FA186" s="53"/>
      <c r="FB186" s="53"/>
      <c r="FC186" s="53"/>
      <c r="FD186" s="53"/>
      <c r="FE186" s="53"/>
      <c r="FF186" s="53"/>
      <c r="FG186" s="53"/>
      <c r="FH186" s="53"/>
      <c r="FI186" s="53"/>
      <c r="FJ186" s="53"/>
      <c r="FK186" s="53"/>
      <c r="FL186" s="53"/>
      <c r="FM186" s="53"/>
      <c r="FN186" s="53"/>
      <c r="FO186" s="53"/>
      <c r="FP186" s="53"/>
      <c r="FQ186" s="53"/>
      <c r="FR186" s="53"/>
      <c r="FS186" s="53"/>
      <c r="FT186" s="53"/>
      <c r="FU186" s="53"/>
      <c r="FV186" s="53"/>
      <c r="FW186" s="53"/>
      <c r="FX186" s="53"/>
      <c r="FY186" s="53"/>
      <c r="FZ186" s="53"/>
      <c r="GA186" s="53"/>
      <c r="GB186" s="53"/>
      <c r="GC186" s="53"/>
      <c r="GD186" s="53"/>
      <c r="GE186" s="53"/>
      <c r="GF186" s="53"/>
      <c r="GG186" s="53"/>
      <c r="GH186" s="53"/>
      <c r="GI186" s="53"/>
      <c r="GJ186" s="53"/>
      <c r="GK186" s="53"/>
      <c r="GL186" s="53"/>
      <c r="GM186" s="53"/>
      <c r="GN186" s="53"/>
    </row>
    <row r="187" spans="1:196" s="87" customFormat="1" ht="121.2" hidden="1" customHeight="1" x14ac:dyDescent="0.3">
      <c r="A187" s="11"/>
      <c r="B187" s="85"/>
      <c r="C187" s="85"/>
      <c r="D187" s="111"/>
      <c r="E187" s="117" t="s">
        <v>258</v>
      </c>
      <c r="F187" s="130"/>
      <c r="G187" s="130"/>
      <c r="H187" s="163"/>
      <c r="I187" s="130"/>
      <c r="J187" s="130"/>
      <c r="K187" s="130" t="e">
        <f t="shared" si="254"/>
        <v>#DIV/0!</v>
      </c>
      <c r="L187" s="134"/>
      <c r="M187" s="134"/>
      <c r="N187" s="134"/>
      <c r="O187" s="163"/>
      <c r="P187" s="134"/>
      <c r="Q187" s="134" t="e">
        <f t="shared" si="255"/>
        <v>#DIV/0!</v>
      </c>
      <c r="R187" s="137"/>
      <c r="S187" s="137"/>
      <c r="T187" s="137"/>
      <c r="U187" s="163"/>
      <c r="V187" s="137">
        <f t="shared" si="256"/>
        <v>0</v>
      </c>
      <c r="W187" s="139" t="e">
        <f t="shared" si="257"/>
        <v>#DIV/0!</v>
      </c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  <c r="FW187" s="53"/>
      <c r="FX187" s="53"/>
      <c r="FY187" s="53"/>
      <c r="FZ187" s="53"/>
      <c r="GA187" s="53"/>
      <c r="GB187" s="53"/>
      <c r="GC187" s="53"/>
      <c r="GD187" s="53"/>
      <c r="GE187" s="53"/>
      <c r="GF187" s="53"/>
      <c r="GG187" s="53"/>
      <c r="GH187" s="53"/>
      <c r="GI187" s="53"/>
      <c r="GJ187" s="53"/>
      <c r="GK187" s="53"/>
      <c r="GL187" s="53"/>
      <c r="GM187" s="53"/>
      <c r="GN187" s="53"/>
    </row>
    <row r="188" spans="1:196" s="87" customFormat="1" ht="97.2" hidden="1" customHeight="1" x14ac:dyDescent="0.3">
      <c r="A188" s="11"/>
      <c r="B188" s="85"/>
      <c r="C188" s="85"/>
      <c r="D188" s="118"/>
      <c r="E188" s="120" t="s">
        <v>264</v>
      </c>
      <c r="F188" s="130"/>
      <c r="G188" s="130"/>
      <c r="H188" s="163"/>
      <c r="I188" s="130"/>
      <c r="J188" s="130"/>
      <c r="K188" s="130" t="e">
        <f t="shared" si="254"/>
        <v>#DIV/0!</v>
      </c>
      <c r="L188" s="134"/>
      <c r="M188" s="134"/>
      <c r="N188" s="134"/>
      <c r="O188" s="163"/>
      <c r="P188" s="134"/>
      <c r="Q188" s="134" t="e">
        <f t="shared" si="255"/>
        <v>#DIV/0!</v>
      </c>
      <c r="R188" s="137"/>
      <c r="S188" s="137"/>
      <c r="T188" s="137"/>
      <c r="U188" s="163"/>
      <c r="V188" s="144">
        <f t="shared" si="256"/>
        <v>0</v>
      </c>
      <c r="W188" s="139" t="e">
        <f t="shared" si="257"/>
        <v>#DIV/0!</v>
      </c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  <c r="CQ188" s="53"/>
      <c r="CR188" s="53"/>
      <c r="CS188" s="53"/>
      <c r="CT188" s="53"/>
      <c r="CU188" s="53"/>
      <c r="CV188" s="53"/>
      <c r="CW188" s="53"/>
      <c r="CX188" s="53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  <c r="DI188" s="53"/>
      <c r="DJ188" s="53"/>
      <c r="DK188" s="53"/>
      <c r="DL188" s="53"/>
      <c r="DM188" s="53"/>
      <c r="DN188" s="53"/>
      <c r="DO188" s="53"/>
      <c r="DP188" s="53"/>
      <c r="DQ188" s="53"/>
      <c r="DR188" s="53"/>
      <c r="DS188" s="53"/>
      <c r="DT188" s="53"/>
      <c r="DU188" s="53"/>
      <c r="DV188" s="53"/>
      <c r="DW188" s="53"/>
      <c r="DX188" s="53"/>
      <c r="DY188" s="53"/>
      <c r="DZ188" s="53"/>
      <c r="EA188" s="53"/>
      <c r="EB188" s="53"/>
      <c r="EC188" s="53"/>
      <c r="ED188" s="53"/>
      <c r="EE188" s="53"/>
      <c r="EF188" s="53"/>
      <c r="EG188" s="53"/>
      <c r="EH188" s="53"/>
      <c r="EI188" s="53"/>
      <c r="EJ188" s="53"/>
      <c r="EK188" s="53"/>
      <c r="EL188" s="53"/>
      <c r="EM188" s="53"/>
      <c r="EN188" s="53"/>
      <c r="EO188" s="53"/>
      <c r="EP188" s="53"/>
      <c r="EQ188" s="53"/>
      <c r="ER188" s="53"/>
      <c r="ES188" s="53"/>
      <c r="ET188" s="53"/>
      <c r="EU188" s="53"/>
      <c r="EV188" s="53"/>
      <c r="EW188" s="53"/>
      <c r="EX188" s="53"/>
      <c r="EY188" s="53"/>
      <c r="EZ188" s="53"/>
      <c r="FA188" s="53"/>
      <c r="FB188" s="53"/>
      <c r="FC188" s="53"/>
      <c r="FD188" s="53"/>
      <c r="FE188" s="53"/>
      <c r="FF188" s="53"/>
      <c r="FG188" s="53"/>
      <c r="FH188" s="53"/>
      <c r="FI188" s="53"/>
      <c r="FJ188" s="53"/>
      <c r="FK188" s="53"/>
      <c r="FL188" s="53"/>
      <c r="FM188" s="53"/>
      <c r="FN188" s="53"/>
      <c r="FO188" s="53"/>
      <c r="FP188" s="53"/>
      <c r="FQ188" s="53"/>
      <c r="FR188" s="53"/>
      <c r="FS188" s="53"/>
      <c r="FT188" s="53"/>
      <c r="FU188" s="53"/>
      <c r="FV188" s="53"/>
      <c r="FW188" s="53"/>
      <c r="FX188" s="53"/>
      <c r="FY188" s="53"/>
      <c r="FZ188" s="53"/>
      <c r="GA188" s="53"/>
      <c r="GB188" s="53"/>
      <c r="GC188" s="53"/>
      <c r="GD188" s="53"/>
      <c r="GE188" s="53"/>
      <c r="GF188" s="53"/>
      <c r="GG188" s="53"/>
      <c r="GH188" s="53"/>
      <c r="GI188" s="53"/>
      <c r="GJ188" s="53"/>
      <c r="GK188" s="53"/>
      <c r="GL188" s="53"/>
      <c r="GM188" s="53"/>
      <c r="GN188" s="53"/>
    </row>
    <row r="189" spans="1:196" s="87" customFormat="1" ht="98.4" hidden="1" customHeight="1" x14ac:dyDescent="0.3">
      <c r="A189" s="11"/>
      <c r="B189" s="85"/>
      <c r="C189" s="85"/>
      <c r="D189" s="119"/>
      <c r="E189" s="120" t="s">
        <v>265</v>
      </c>
      <c r="F189" s="130"/>
      <c r="G189" s="130"/>
      <c r="H189" s="163"/>
      <c r="I189" s="130"/>
      <c r="J189" s="130"/>
      <c r="K189" s="130" t="e">
        <f t="shared" si="254"/>
        <v>#DIV/0!</v>
      </c>
      <c r="L189" s="134"/>
      <c r="M189" s="134"/>
      <c r="N189" s="134"/>
      <c r="O189" s="163"/>
      <c r="P189" s="134"/>
      <c r="Q189" s="134" t="e">
        <f t="shared" si="255"/>
        <v>#DIV/0!</v>
      </c>
      <c r="R189" s="137"/>
      <c r="S189" s="137"/>
      <c r="T189" s="137"/>
      <c r="U189" s="163"/>
      <c r="V189" s="144">
        <f t="shared" si="256"/>
        <v>0</v>
      </c>
      <c r="W189" s="139" t="e">
        <f t="shared" si="257"/>
        <v>#DIV/0!</v>
      </c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  <c r="FW189" s="53"/>
      <c r="FX189" s="53"/>
      <c r="FY189" s="53"/>
      <c r="FZ189" s="53"/>
      <c r="GA189" s="53"/>
      <c r="GB189" s="53"/>
      <c r="GC189" s="53"/>
      <c r="GD189" s="53"/>
      <c r="GE189" s="53"/>
      <c r="GF189" s="53"/>
      <c r="GG189" s="53"/>
      <c r="GH189" s="53"/>
      <c r="GI189" s="53"/>
      <c r="GJ189" s="53"/>
      <c r="GK189" s="53"/>
      <c r="GL189" s="53"/>
      <c r="GM189" s="53"/>
      <c r="GN189" s="53"/>
    </row>
    <row r="190" spans="1:196" s="93" customFormat="1" ht="41.25" hidden="1" customHeight="1" x14ac:dyDescent="0.3">
      <c r="A190" s="88"/>
      <c r="B190" s="89"/>
      <c r="C190" s="89"/>
      <c r="D190" s="89"/>
      <c r="E190" s="90"/>
      <c r="F190" s="112">
        <f>SUM(F162:F189)</f>
        <v>153935.70000000001</v>
      </c>
      <c r="G190" s="112">
        <f>SUM(G162:G189)</f>
        <v>114086.00000000001</v>
      </c>
      <c r="H190" s="165">
        <f>SUM(H162:H189)</f>
        <v>109410.30000000002</v>
      </c>
      <c r="I190" s="112"/>
      <c r="J190" s="112"/>
      <c r="K190" s="113">
        <f>H190/G190</f>
        <v>0.95901600546955812</v>
      </c>
      <c r="L190" s="112">
        <f>SUM(L162:L189)</f>
        <v>5158</v>
      </c>
      <c r="M190" s="112">
        <f>SUM(M162:M189)</f>
        <v>5158</v>
      </c>
      <c r="N190" s="112">
        <f>SUM(N162:N189)</f>
        <v>4385.3</v>
      </c>
      <c r="O190" s="165">
        <f>SUM(O162:O189)</f>
        <v>1145.6999999999998</v>
      </c>
      <c r="P190" s="112"/>
      <c r="Q190" s="113">
        <f t="shared" si="255"/>
        <v>0.26125920689576537</v>
      </c>
      <c r="R190" s="112">
        <f>SUM(R162:R189)</f>
        <v>159093.70000000001</v>
      </c>
      <c r="S190" s="112">
        <f>SUM(S162:S189)</f>
        <v>159093.70000000001</v>
      </c>
      <c r="T190" s="112">
        <f>SUM(T162:T189)</f>
        <v>118471.3</v>
      </c>
      <c r="U190" s="165">
        <f>SUM(U162:U189)</f>
        <v>110556</v>
      </c>
      <c r="V190" s="112">
        <f t="shared" si="256"/>
        <v>-7915.3000000000029</v>
      </c>
      <c r="W190" s="114">
        <f t="shared" si="257"/>
        <v>0.93318803794674321</v>
      </c>
      <c r="X190" s="91"/>
      <c r="Y190" s="91"/>
      <c r="Z190" s="91"/>
      <c r="AA190" s="91" t="s">
        <v>255</v>
      </c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2"/>
      <c r="CT190" s="92"/>
      <c r="CU190" s="92"/>
      <c r="CV190" s="92"/>
      <c r="CW190" s="92"/>
      <c r="CX190" s="92"/>
      <c r="CY190" s="92"/>
      <c r="CZ190" s="92"/>
      <c r="DA190" s="92"/>
      <c r="DB190" s="92"/>
      <c r="DC190" s="92"/>
      <c r="DD190" s="92"/>
      <c r="DE190" s="92"/>
      <c r="DF190" s="92"/>
      <c r="DG190" s="92"/>
      <c r="DH190" s="92"/>
      <c r="DI190" s="92"/>
      <c r="DJ190" s="92"/>
      <c r="DK190" s="92"/>
      <c r="DL190" s="92"/>
      <c r="DM190" s="92"/>
      <c r="DN190" s="92"/>
      <c r="DO190" s="92"/>
      <c r="DP190" s="92"/>
      <c r="DQ190" s="92"/>
      <c r="DR190" s="92"/>
      <c r="DS190" s="92"/>
      <c r="DT190" s="92"/>
      <c r="DU190" s="92"/>
      <c r="DV190" s="92"/>
      <c r="DW190" s="92"/>
      <c r="DX190" s="92"/>
      <c r="DY190" s="92"/>
      <c r="DZ190" s="92"/>
      <c r="EA190" s="92"/>
      <c r="EB190" s="92"/>
      <c r="EC190" s="92"/>
      <c r="ED190" s="92"/>
      <c r="EE190" s="92"/>
      <c r="EF190" s="92"/>
      <c r="EG190" s="92"/>
      <c r="EH190" s="92"/>
      <c r="EI190" s="92"/>
      <c r="EJ190" s="92"/>
      <c r="EK190" s="92"/>
      <c r="EL190" s="92"/>
      <c r="EM190" s="92"/>
      <c r="EN190" s="92"/>
      <c r="EO190" s="92"/>
      <c r="EP190" s="92"/>
      <c r="EQ190" s="92"/>
      <c r="ER190" s="92"/>
      <c r="ES190" s="92"/>
      <c r="ET190" s="92"/>
      <c r="EU190" s="92"/>
      <c r="EV190" s="92"/>
      <c r="EW190" s="92"/>
      <c r="EX190" s="92"/>
      <c r="EY190" s="92"/>
      <c r="EZ190" s="92"/>
      <c r="FA190" s="92"/>
      <c r="FB190" s="92"/>
      <c r="FC190" s="92"/>
      <c r="FD190" s="92"/>
      <c r="FE190" s="92"/>
      <c r="FF190" s="92"/>
      <c r="FG190" s="92"/>
      <c r="FH190" s="92"/>
      <c r="FI190" s="92"/>
      <c r="FJ190" s="92"/>
      <c r="FK190" s="92"/>
      <c r="FL190" s="92"/>
      <c r="FM190" s="92"/>
      <c r="FN190" s="92"/>
      <c r="FO190" s="92"/>
      <c r="FP190" s="92"/>
      <c r="FQ190" s="92"/>
      <c r="FR190" s="92"/>
      <c r="FS190" s="92"/>
      <c r="FT190" s="92"/>
      <c r="FU190" s="92"/>
      <c r="FV190" s="92"/>
      <c r="FW190" s="92"/>
      <c r="FX190" s="92"/>
      <c r="FY190" s="92"/>
      <c r="FZ190" s="92"/>
      <c r="GA190" s="92"/>
      <c r="GB190" s="92"/>
      <c r="GC190" s="92"/>
      <c r="GD190" s="92"/>
      <c r="GE190" s="90"/>
      <c r="GF190" s="90"/>
      <c r="GG190" s="90"/>
      <c r="GH190" s="90"/>
      <c r="GI190" s="90"/>
      <c r="GJ190" s="90"/>
      <c r="GK190" s="90"/>
      <c r="GL190" s="90"/>
      <c r="GM190" s="90"/>
      <c r="GN190" s="90"/>
    </row>
    <row r="191" spans="1:196" ht="57" hidden="1" customHeight="1" x14ac:dyDescent="0.3">
      <c r="A191" s="81"/>
      <c r="B191" s="82"/>
      <c r="C191" s="82"/>
      <c r="D191" s="82"/>
      <c r="E191" s="22" t="s">
        <v>316</v>
      </c>
      <c r="F191" s="445"/>
      <c r="G191" s="445"/>
      <c r="H191" s="165"/>
      <c r="I191" s="445"/>
      <c r="J191" s="445"/>
      <c r="K191" s="448"/>
      <c r="L191" s="445"/>
      <c r="M191" s="445"/>
      <c r="N191" s="445"/>
      <c r="O191" s="165"/>
      <c r="P191" s="445"/>
      <c r="Q191" s="446"/>
      <c r="R191" s="445"/>
      <c r="S191" s="445"/>
      <c r="T191" s="445"/>
      <c r="U191" s="148">
        <f>SUM(U190-U176-U175-U178-U168-U187-U181)</f>
        <v>108603.9</v>
      </c>
      <c r="V191" s="449"/>
      <c r="W191" s="447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</row>
    <row r="192" spans="1:196" s="7" customFormat="1" ht="15.6" hidden="1" x14ac:dyDescent="0.3">
      <c r="B192" s="74"/>
      <c r="C192" s="74"/>
      <c r="D192" s="74"/>
      <c r="E192" s="26"/>
      <c r="F192" s="450"/>
      <c r="G192" s="450"/>
      <c r="H192" s="451"/>
      <c r="I192" s="452"/>
      <c r="J192" s="452"/>
      <c r="K192" s="453"/>
      <c r="L192" s="445"/>
      <c r="M192" s="445"/>
      <c r="N192" s="445"/>
      <c r="O192" s="165"/>
      <c r="P192" s="445"/>
      <c r="Q192" s="452"/>
      <c r="R192" s="452"/>
      <c r="S192" s="452"/>
      <c r="T192" s="452"/>
      <c r="U192" s="451"/>
      <c r="V192" s="454"/>
      <c r="W192" s="454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  <c r="DF192" s="33"/>
      <c r="DG192" s="33"/>
      <c r="DH192" s="33"/>
      <c r="DI192" s="33"/>
      <c r="DJ192" s="33"/>
      <c r="DK192" s="33"/>
      <c r="DL192" s="33"/>
      <c r="DM192" s="33"/>
      <c r="DN192" s="33"/>
      <c r="DO192" s="33"/>
      <c r="DP192" s="33"/>
      <c r="DQ192" s="33"/>
      <c r="DR192" s="33"/>
      <c r="DS192" s="33"/>
      <c r="DT192" s="33"/>
      <c r="DU192" s="33"/>
      <c r="DV192" s="33"/>
      <c r="DW192" s="33"/>
      <c r="DX192" s="33"/>
      <c r="DY192" s="33"/>
      <c r="DZ192" s="33"/>
      <c r="EA192" s="33"/>
      <c r="EB192" s="33"/>
      <c r="EC192" s="33"/>
      <c r="ED192" s="33"/>
      <c r="EE192" s="33"/>
      <c r="EF192" s="33"/>
      <c r="EG192" s="33"/>
      <c r="EH192" s="33"/>
      <c r="EI192" s="33"/>
      <c r="EJ192" s="33"/>
      <c r="EK192" s="33"/>
      <c r="EL192" s="33"/>
      <c r="EM192" s="33"/>
      <c r="EN192" s="33"/>
      <c r="EO192" s="33"/>
      <c r="EP192" s="33"/>
      <c r="EQ192" s="33"/>
      <c r="ER192" s="33"/>
      <c r="ES192" s="33"/>
      <c r="ET192" s="33"/>
      <c r="EU192" s="33"/>
      <c r="EV192" s="33"/>
      <c r="EW192" s="33"/>
      <c r="EX192" s="33"/>
      <c r="EY192" s="33"/>
      <c r="EZ192" s="33"/>
      <c r="FA192" s="33"/>
      <c r="FB192" s="33"/>
      <c r="FC192" s="33"/>
      <c r="FD192" s="33"/>
      <c r="FE192" s="33"/>
      <c r="FF192" s="33"/>
      <c r="FG192" s="33"/>
      <c r="FH192" s="33"/>
      <c r="FI192" s="33"/>
      <c r="FJ192" s="33"/>
      <c r="FK192" s="33"/>
      <c r="FL192" s="33"/>
      <c r="FM192" s="33"/>
      <c r="FN192" s="33"/>
      <c r="FO192" s="33"/>
      <c r="FP192" s="33"/>
      <c r="FQ192" s="33"/>
      <c r="FR192" s="33"/>
      <c r="FS192" s="33"/>
      <c r="FT192" s="33"/>
      <c r="FU192" s="33"/>
      <c r="FV192" s="33"/>
      <c r="FW192" s="33"/>
      <c r="FX192" s="33"/>
      <c r="FY192" s="33"/>
      <c r="FZ192" s="33"/>
      <c r="GA192" s="33"/>
      <c r="GB192" s="33"/>
      <c r="GC192" s="33"/>
      <c r="GD192" s="33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</row>
    <row r="193" spans="1:196" ht="15.6" hidden="1" x14ac:dyDescent="0.3">
      <c r="E193" s="22" t="s">
        <v>199</v>
      </c>
      <c r="F193" s="450"/>
      <c r="G193" s="450"/>
      <c r="H193" s="451"/>
      <c r="I193" s="455"/>
      <c r="J193" s="455"/>
      <c r="K193" s="456"/>
      <c r="L193" s="452"/>
      <c r="M193" s="451"/>
      <c r="N193" s="452"/>
      <c r="O193" s="451"/>
      <c r="P193" s="457"/>
      <c r="Q193" s="452"/>
      <c r="R193" s="457">
        <f>L190+F190</f>
        <v>159093.70000000001</v>
      </c>
      <c r="S193" s="451"/>
      <c r="T193" s="452"/>
      <c r="U193" s="451"/>
      <c r="V193" s="458"/>
      <c r="W193" s="45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</row>
    <row r="194" spans="1:196" ht="15.6" hidden="1" x14ac:dyDescent="0.3">
      <c r="F194" s="450"/>
      <c r="G194" s="450"/>
      <c r="H194" s="451"/>
      <c r="I194" s="455"/>
      <c r="J194" s="455"/>
      <c r="K194" s="456"/>
      <c r="L194" s="452"/>
      <c r="M194" s="451"/>
      <c r="N194" s="452"/>
      <c r="O194" s="451"/>
      <c r="P194" s="457"/>
      <c r="Q194" s="452"/>
      <c r="R194" s="452"/>
      <c r="S194" s="451"/>
      <c r="T194" s="452"/>
      <c r="U194" s="451"/>
      <c r="V194" s="458"/>
      <c r="W194" s="45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</row>
    <row r="195" spans="1:196" ht="15.6" hidden="1" x14ac:dyDescent="0.3">
      <c r="E195" s="22" t="s">
        <v>193</v>
      </c>
      <c r="F195" s="459" t="e">
        <f>#REF!</f>
        <v>#REF!</v>
      </c>
      <c r="G195" s="459" t="e">
        <f>#REF!</f>
        <v>#REF!</v>
      </c>
      <c r="H195" s="460" t="e">
        <f>#REF!</f>
        <v>#REF!</v>
      </c>
      <c r="I195" s="459"/>
      <c r="J195" s="461" t="e">
        <f t="shared" ref="J195:J204" si="283">H195-G195</f>
        <v>#REF!</v>
      </c>
      <c r="K195" s="462" t="e">
        <f t="shared" ref="K195:K204" si="284">H195/G195</f>
        <v>#REF!</v>
      </c>
      <c r="L195" s="463" t="e">
        <f>#REF!</f>
        <v>#REF!</v>
      </c>
      <c r="M195" s="463" t="e">
        <f>#REF!</f>
        <v>#REF!</v>
      </c>
      <c r="N195" s="463" t="e">
        <f>#REF!</f>
        <v>#REF!</v>
      </c>
      <c r="O195" s="460" t="e">
        <f>#REF!</f>
        <v>#REF!</v>
      </c>
      <c r="P195" s="463" t="e">
        <f t="shared" ref="P195:P204" si="285">O195-N195</f>
        <v>#REF!</v>
      </c>
      <c r="Q195" s="464" t="e">
        <f>O195/N195</f>
        <v>#REF!</v>
      </c>
      <c r="R195" s="465" t="e">
        <f>#REF!</f>
        <v>#REF!</v>
      </c>
      <c r="S195" s="465" t="e">
        <f>#REF!</f>
        <v>#REF!</v>
      </c>
      <c r="T195" s="465" t="e">
        <f>#REF!</f>
        <v>#REF!</v>
      </c>
      <c r="U195" s="460" t="e">
        <f>#REF!</f>
        <v>#REF!</v>
      </c>
      <c r="V195" s="466" t="e">
        <f>U195-T195</f>
        <v>#REF!</v>
      </c>
      <c r="W195" s="467" t="e">
        <f t="shared" ref="W195:W202" si="286">U195/T195</f>
        <v>#REF!</v>
      </c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</row>
    <row r="196" spans="1:196" ht="15.6" hidden="1" x14ac:dyDescent="0.3">
      <c r="E196" s="22" t="s">
        <v>194</v>
      </c>
      <c r="F196" s="459" t="e">
        <f>#REF!</f>
        <v>#REF!</v>
      </c>
      <c r="G196" s="459" t="e">
        <f>#REF!</f>
        <v>#REF!</v>
      </c>
      <c r="H196" s="460" t="e">
        <f>#REF!</f>
        <v>#REF!</v>
      </c>
      <c r="I196" s="468"/>
      <c r="J196" s="461" t="e">
        <f t="shared" si="283"/>
        <v>#REF!</v>
      </c>
      <c r="K196" s="462" t="e">
        <f t="shared" si="284"/>
        <v>#REF!</v>
      </c>
      <c r="L196" s="463" t="e">
        <f>#REF!</f>
        <v>#REF!</v>
      </c>
      <c r="M196" s="463" t="e">
        <f>#REF!</f>
        <v>#REF!</v>
      </c>
      <c r="N196" s="463" t="e">
        <f>#REF!</f>
        <v>#REF!</v>
      </c>
      <c r="O196" s="460" t="e">
        <f>#REF!</f>
        <v>#REF!</v>
      </c>
      <c r="P196" s="463" t="e">
        <f t="shared" si="285"/>
        <v>#REF!</v>
      </c>
      <c r="Q196" s="464" t="e">
        <f t="shared" ref="Q196:Q204" si="287">O196/N196</f>
        <v>#REF!</v>
      </c>
      <c r="R196" s="465" t="e">
        <f>#REF!</f>
        <v>#REF!</v>
      </c>
      <c r="S196" s="465" t="e">
        <f>#REF!</f>
        <v>#REF!</v>
      </c>
      <c r="T196" s="465" t="e">
        <f>#REF!</f>
        <v>#REF!</v>
      </c>
      <c r="U196" s="460" t="e">
        <f>#REF!</f>
        <v>#REF!</v>
      </c>
      <c r="V196" s="466" t="e">
        <f t="shared" ref="V196:V204" si="288">U196-T196</f>
        <v>#REF!</v>
      </c>
      <c r="W196" s="467" t="e">
        <f t="shared" si="286"/>
        <v>#REF!</v>
      </c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</row>
    <row r="197" spans="1:196" ht="15.6" hidden="1" x14ac:dyDescent="0.3">
      <c r="E197" s="22" t="s">
        <v>192</v>
      </c>
      <c r="F197" s="459" t="e">
        <f>#REF!</f>
        <v>#REF!</v>
      </c>
      <c r="G197" s="459" t="e">
        <f>#REF!</f>
        <v>#REF!</v>
      </c>
      <c r="H197" s="460" t="e">
        <f>#REF!</f>
        <v>#REF!</v>
      </c>
      <c r="I197" s="468"/>
      <c r="J197" s="461" t="e">
        <f t="shared" si="283"/>
        <v>#REF!</v>
      </c>
      <c r="K197" s="462" t="e">
        <f t="shared" si="284"/>
        <v>#REF!</v>
      </c>
      <c r="L197" s="463" t="e">
        <f>#REF!</f>
        <v>#REF!</v>
      </c>
      <c r="M197" s="463" t="e">
        <f>#REF!</f>
        <v>#REF!</v>
      </c>
      <c r="N197" s="463" t="e">
        <f>#REF!</f>
        <v>#REF!</v>
      </c>
      <c r="O197" s="460" t="e">
        <f>#REF!</f>
        <v>#REF!</v>
      </c>
      <c r="P197" s="463" t="e">
        <f t="shared" si="285"/>
        <v>#REF!</v>
      </c>
      <c r="Q197" s="464" t="e">
        <f t="shared" si="287"/>
        <v>#REF!</v>
      </c>
      <c r="R197" s="465" t="e">
        <f>#REF!</f>
        <v>#REF!</v>
      </c>
      <c r="S197" s="465" t="e">
        <f>#REF!</f>
        <v>#REF!</v>
      </c>
      <c r="T197" s="465" t="e">
        <f>#REF!</f>
        <v>#REF!</v>
      </c>
      <c r="U197" s="460" t="e">
        <f>#REF!</f>
        <v>#REF!</v>
      </c>
      <c r="V197" s="466" t="e">
        <f t="shared" si="288"/>
        <v>#REF!</v>
      </c>
      <c r="W197" s="467" t="e">
        <f t="shared" si="286"/>
        <v>#REF!</v>
      </c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</row>
    <row r="198" spans="1:196" ht="15.6" hidden="1" x14ac:dyDescent="0.3">
      <c r="E198" s="22" t="s">
        <v>195</v>
      </c>
      <c r="F198" s="459">
        <f>F175</f>
        <v>0</v>
      </c>
      <c r="G198" s="459">
        <f>G175</f>
        <v>0</v>
      </c>
      <c r="H198" s="460">
        <f>H175</f>
        <v>0</v>
      </c>
      <c r="I198" s="459"/>
      <c r="J198" s="461">
        <f t="shared" si="283"/>
        <v>0</v>
      </c>
      <c r="K198" s="462" t="e">
        <f t="shared" si="284"/>
        <v>#DIV/0!</v>
      </c>
      <c r="L198" s="463">
        <f>L175</f>
        <v>0</v>
      </c>
      <c r="M198" s="463">
        <f>M175</f>
        <v>0</v>
      </c>
      <c r="N198" s="463">
        <f>N175</f>
        <v>0</v>
      </c>
      <c r="O198" s="460">
        <f>O175</f>
        <v>0</v>
      </c>
      <c r="P198" s="463">
        <f t="shared" si="285"/>
        <v>0</v>
      </c>
      <c r="Q198" s="464" t="e">
        <f t="shared" si="287"/>
        <v>#DIV/0!</v>
      </c>
      <c r="R198" s="465">
        <f>R175</f>
        <v>0</v>
      </c>
      <c r="S198" s="465">
        <f>S175</f>
        <v>0</v>
      </c>
      <c r="T198" s="465">
        <f>T175</f>
        <v>0</v>
      </c>
      <c r="U198" s="460">
        <f>U175</f>
        <v>0</v>
      </c>
      <c r="V198" s="466">
        <f t="shared" si="288"/>
        <v>0</v>
      </c>
      <c r="W198" s="467" t="e">
        <f t="shared" si="286"/>
        <v>#DIV/0!</v>
      </c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</row>
    <row r="199" spans="1:196" ht="15.6" hidden="1" x14ac:dyDescent="0.3">
      <c r="E199" s="22" t="s">
        <v>196</v>
      </c>
      <c r="F199" s="459">
        <f>F162</f>
        <v>145174</v>
      </c>
      <c r="G199" s="459">
        <f>G162</f>
        <v>106810.9</v>
      </c>
      <c r="H199" s="460">
        <f>H162</f>
        <v>104538.6</v>
      </c>
      <c r="I199" s="459"/>
      <c r="J199" s="461">
        <f t="shared" si="283"/>
        <v>-2272.2999999999884</v>
      </c>
      <c r="K199" s="462">
        <f t="shared" si="284"/>
        <v>0.97872595399907703</v>
      </c>
      <c r="L199" s="463">
        <f>L162</f>
        <v>0</v>
      </c>
      <c r="M199" s="463">
        <f>M162</f>
        <v>0</v>
      </c>
      <c r="N199" s="463">
        <f>N162</f>
        <v>0</v>
      </c>
      <c r="O199" s="460">
        <f>O162</f>
        <v>0</v>
      </c>
      <c r="P199" s="463">
        <f t="shared" si="285"/>
        <v>0</v>
      </c>
      <c r="Q199" s="464" t="e">
        <f t="shared" si="287"/>
        <v>#DIV/0!</v>
      </c>
      <c r="R199" s="465">
        <f>R162</f>
        <v>145174</v>
      </c>
      <c r="S199" s="465">
        <f>S162</f>
        <v>145174</v>
      </c>
      <c r="T199" s="465">
        <f>T162</f>
        <v>106810.9</v>
      </c>
      <c r="U199" s="460">
        <f>U162</f>
        <v>104538.6</v>
      </c>
      <c r="V199" s="466">
        <f t="shared" si="288"/>
        <v>-2272.2999999999884</v>
      </c>
      <c r="W199" s="467">
        <f t="shared" si="286"/>
        <v>0.97872595399907703</v>
      </c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</row>
    <row r="200" spans="1:196" ht="13.95" hidden="1" customHeight="1" x14ac:dyDescent="0.3">
      <c r="E200" s="22" t="s">
        <v>197</v>
      </c>
      <c r="F200" s="459">
        <f>F165</f>
        <v>287.60000000000002</v>
      </c>
      <c r="G200" s="459">
        <f>G165</f>
        <v>287.60000000000002</v>
      </c>
      <c r="H200" s="460">
        <f>H165</f>
        <v>278.2</v>
      </c>
      <c r="I200" s="459"/>
      <c r="J200" s="461">
        <f t="shared" si="283"/>
        <v>-9.4000000000000341</v>
      </c>
      <c r="K200" s="462">
        <f t="shared" si="284"/>
        <v>0.96731571627260071</v>
      </c>
      <c r="L200" s="463">
        <f>L165</f>
        <v>0</v>
      </c>
      <c r="M200" s="463">
        <f>M165</f>
        <v>0</v>
      </c>
      <c r="N200" s="463">
        <f>N165</f>
        <v>0</v>
      </c>
      <c r="O200" s="460">
        <f>O165</f>
        <v>0</v>
      </c>
      <c r="P200" s="463">
        <f t="shared" si="285"/>
        <v>0</v>
      </c>
      <c r="Q200" s="464" t="e">
        <f t="shared" si="287"/>
        <v>#DIV/0!</v>
      </c>
      <c r="R200" s="465">
        <f>R165</f>
        <v>287.60000000000002</v>
      </c>
      <c r="S200" s="465">
        <f>S165</f>
        <v>287.60000000000002</v>
      </c>
      <c r="T200" s="465">
        <f>T165</f>
        <v>287.60000000000002</v>
      </c>
      <c r="U200" s="460">
        <f>U165</f>
        <v>278.2</v>
      </c>
      <c r="V200" s="466">
        <f t="shared" si="288"/>
        <v>-9.4000000000000341</v>
      </c>
      <c r="W200" s="467">
        <f t="shared" si="286"/>
        <v>0.96731571627260071</v>
      </c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</row>
    <row r="201" spans="1:196" ht="27" hidden="1" x14ac:dyDescent="0.3">
      <c r="E201" s="22" t="s">
        <v>200</v>
      </c>
      <c r="F201" s="459">
        <f>F169+F170</f>
        <v>1257.5</v>
      </c>
      <c r="G201" s="459">
        <f>G169+G170</f>
        <v>1257.5</v>
      </c>
      <c r="H201" s="460">
        <f>H169+H170</f>
        <v>1011.6</v>
      </c>
      <c r="I201" s="459"/>
      <c r="J201" s="461">
        <f t="shared" si="283"/>
        <v>-245.89999999999998</v>
      </c>
      <c r="K201" s="462">
        <f t="shared" si="284"/>
        <v>0.80445328031809149</v>
      </c>
      <c r="L201" s="463">
        <f>L169+L170</f>
        <v>0</v>
      </c>
      <c r="M201" s="463">
        <f>M169+M170</f>
        <v>0</v>
      </c>
      <c r="N201" s="463">
        <f>N169+N170</f>
        <v>0</v>
      </c>
      <c r="O201" s="460">
        <f>O169+O170</f>
        <v>0</v>
      </c>
      <c r="P201" s="463">
        <f t="shared" si="285"/>
        <v>0</v>
      </c>
      <c r="Q201" s="464" t="e">
        <f t="shared" si="287"/>
        <v>#DIV/0!</v>
      </c>
      <c r="R201" s="465">
        <f>R169+R170</f>
        <v>1257.5</v>
      </c>
      <c r="S201" s="465">
        <f>S169+S170</f>
        <v>1257.5</v>
      </c>
      <c r="T201" s="465">
        <f>T169+T170</f>
        <v>1257.5</v>
      </c>
      <c r="U201" s="460">
        <f>U169+U170</f>
        <v>1011.6</v>
      </c>
      <c r="V201" s="466">
        <f t="shared" si="288"/>
        <v>-245.89999999999998</v>
      </c>
      <c r="W201" s="467">
        <f t="shared" si="286"/>
        <v>0.80445328031809149</v>
      </c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</row>
    <row r="202" spans="1:196" ht="15.6" hidden="1" x14ac:dyDescent="0.3">
      <c r="E202" s="22" t="s">
        <v>198</v>
      </c>
      <c r="F202" s="459">
        <f>F171</f>
        <v>0</v>
      </c>
      <c r="G202" s="459">
        <f>G171</f>
        <v>0</v>
      </c>
      <c r="H202" s="460">
        <f>H171</f>
        <v>0</v>
      </c>
      <c r="I202" s="459"/>
      <c r="J202" s="461">
        <f t="shared" si="283"/>
        <v>0</v>
      </c>
      <c r="K202" s="462" t="e">
        <f t="shared" si="284"/>
        <v>#DIV/0!</v>
      </c>
      <c r="L202" s="463">
        <f>L171</f>
        <v>0</v>
      </c>
      <c r="M202" s="463">
        <f>M171</f>
        <v>0</v>
      </c>
      <c r="N202" s="463">
        <f>N171</f>
        <v>0</v>
      </c>
      <c r="O202" s="460">
        <f>O171</f>
        <v>0</v>
      </c>
      <c r="P202" s="463">
        <f t="shared" si="285"/>
        <v>0</v>
      </c>
      <c r="Q202" s="464" t="e">
        <f t="shared" si="287"/>
        <v>#DIV/0!</v>
      </c>
      <c r="R202" s="465">
        <f>R171</f>
        <v>0</v>
      </c>
      <c r="S202" s="465">
        <f>S171</f>
        <v>0</v>
      </c>
      <c r="T202" s="465">
        <f>T171</f>
        <v>0</v>
      </c>
      <c r="U202" s="460">
        <f>U171</f>
        <v>0</v>
      </c>
      <c r="V202" s="466">
        <f t="shared" si="288"/>
        <v>0</v>
      </c>
      <c r="W202" s="467" t="e">
        <f t="shared" si="286"/>
        <v>#DIV/0!</v>
      </c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</row>
    <row r="203" spans="1:196" ht="15.6" hidden="1" x14ac:dyDescent="0.3">
      <c r="F203" s="450"/>
      <c r="G203" s="450"/>
      <c r="H203" s="451"/>
      <c r="I203" s="455"/>
      <c r="J203" s="461">
        <f t="shared" si="283"/>
        <v>0</v>
      </c>
      <c r="K203" s="462" t="e">
        <f t="shared" si="284"/>
        <v>#DIV/0!</v>
      </c>
      <c r="L203" s="452"/>
      <c r="M203" s="451"/>
      <c r="N203" s="452"/>
      <c r="O203" s="451"/>
      <c r="P203" s="463">
        <f t="shared" si="285"/>
        <v>0</v>
      </c>
      <c r="Q203" s="464" t="e">
        <f t="shared" si="287"/>
        <v>#DIV/0!</v>
      </c>
      <c r="R203" s="452"/>
      <c r="S203" s="451"/>
      <c r="T203" s="452"/>
      <c r="U203" s="451"/>
      <c r="V203" s="466">
        <f t="shared" si="288"/>
        <v>0</v>
      </c>
      <c r="W203" s="467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</row>
    <row r="204" spans="1:196" s="13" customFormat="1" ht="16.95" hidden="1" customHeight="1" x14ac:dyDescent="0.3">
      <c r="A204" s="21"/>
      <c r="B204" s="23"/>
      <c r="C204" s="23"/>
      <c r="D204" s="23"/>
      <c r="E204" s="24" t="s">
        <v>203</v>
      </c>
      <c r="F204" s="469" t="e">
        <f>SUM(F195:F197,F199:F202)</f>
        <v>#REF!</v>
      </c>
      <c r="G204" s="469" t="e">
        <f>SUM(G195:G197,G199:G202)</f>
        <v>#REF!</v>
      </c>
      <c r="H204" s="470" t="e">
        <f>SUM(H195:H197,H199:H202)</f>
        <v>#REF!</v>
      </c>
      <c r="I204" s="471"/>
      <c r="J204" s="461" t="e">
        <f t="shared" si="283"/>
        <v>#REF!</v>
      </c>
      <c r="K204" s="462" t="e">
        <f t="shared" si="284"/>
        <v>#REF!</v>
      </c>
      <c r="L204" s="469" t="e">
        <f>SUM(L195:L197,L199:L202)</f>
        <v>#REF!</v>
      </c>
      <c r="M204" s="469" t="e">
        <f>SUM(M195:M197,M199:M202)</f>
        <v>#REF!</v>
      </c>
      <c r="N204" s="469" t="e">
        <f>SUM(N195:N197,N199:N202)</f>
        <v>#REF!</v>
      </c>
      <c r="O204" s="148" t="e">
        <f>SUM(O195:O197,O199:O202)</f>
        <v>#REF!</v>
      </c>
      <c r="P204" s="463" t="e">
        <f t="shared" si="285"/>
        <v>#REF!</v>
      </c>
      <c r="Q204" s="464" t="e">
        <f t="shared" si="287"/>
        <v>#REF!</v>
      </c>
      <c r="R204" s="469" t="e">
        <f>SUM(R195:R197,R199:R202)</f>
        <v>#REF!</v>
      </c>
      <c r="S204" s="469" t="e">
        <f>SUM(S195:S197,S199:S202)</f>
        <v>#REF!</v>
      </c>
      <c r="T204" s="469" t="e">
        <f>SUM(T195:T197,T199:T202)</f>
        <v>#REF!</v>
      </c>
      <c r="U204" s="470" t="e">
        <f>SUM(U195:U197,U199:U202)</f>
        <v>#REF!</v>
      </c>
      <c r="V204" s="466" t="e">
        <f t="shared" si="288"/>
        <v>#REF!</v>
      </c>
      <c r="W204" s="467" t="e">
        <f>U204/T204</f>
        <v>#REF!</v>
      </c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  <c r="BO204" s="65"/>
      <c r="BP204" s="65"/>
      <c r="BQ204" s="65"/>
      <c r="BR204" s="65"/>
      <c r="BS204" s="65"/>
      <c r="BT204" s="65"/>
      <c r="BU204" s="65"/>
      <c r="BV204" s="65"/>
      <c r="BW204" s="65"/>
      <c r="BX204" s="65"/>
      <c r="BY204" s="65"/>
      <c r="BZ204" s="65"/>
      <c r="CA204" s="65"/>
      <c r="CB204" s="65"/>
      <c r="CC204" s="65"/>
      <c r="CD204" s="65"/>
      <c r="CE204" s="65"/>
      <c r="CF204" s="65"/>
      <c r="CG204" s="65"/>
      <c r="CH204" s="65"/>
      <c r="CI204" s="65"/>
      <c r="CJ204" s="65"/>
      <c r="CK204" s="65"/>
      <c r="CL204" s="65"/>
      <c r="CM204" s="65"/>
      <c r="CN204" s="65"/>
      <c r="CO204" s="65"/>
      <c r="CP204" s="65"/>
      <c r="CQ204" s="65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5"/>
      <c r="DD204" s="65"/>
      <c r="DE204" s="65"/>
      <c r="DF204" s="65"/>
      <c r="DG204" s="65"/>
      <c r="DH204" s="65"/>
      <c r="DI204" s="65"/>
      <c r="DJ204" s="65"/>
      <c r="DK204" s="65"/>
      <c r="DL204" s="65"/>
      <c r="DM204" s="65"/>
      <c r="DN204" s="65"/>
      <c r="DO204" s="65"/>
      <c r="DP204" s="65"/>
      <c r="DQ204" s="65"/>
      <c r="DR204" s="65"/>
      <c r="DS204" s="65"/>
      <c r="DT204" s="65"/>
      <c r="DU204" s="65"/>
      <c r="DV204" s="65"/>
      <c r="DW204" s="65"/>
      <c r="DX204" s="65"/>
      <c r="DY204" s="65"/>
      <c r="DZ204" s="65"/>
      <c r="EA204" s="65"/>
      <c r="EB204" s="65"/>
      <c r="EC204" s="65"/>
      <c r="ED204" s="65"/>
      <c r="EE204" s="65"/>
      <c r="EF204" s="65"/>
      <c r="EG204" s="65"/>
      <c r="EH204" s="65"/>
      <c r="EI204" s="65"/>
      <c r="EJ204" s="65"/>
      <c r="EK204" s="65"/>
      <c r="EL204" s="65"/>
      <c r="EM204" s="65"/>
      <c r="EN204" s="65"/>
      <c r="EO204" s="65"/>
      <c r="EP204" s="65"/>
      <c r="EQ204" s="65"/>
      <c r="ER204" s="65"/>
      <c r="ES204" s="65"/>
      <c r="ET204" s="65"/>
      <c r="EU204" s="65"/>
      <c r="EV204" s="65"/>
      <c r="EW204" s="65"/>
      <c r="EX204" s="65"/>
      <c r="EY204" s="65"/>
      <c r="EZ204" s="65"/>
      <c r="FA204" s="65"/>
      <c r="FB204" s="65"/>
      <c r="FC204" s="65"/>
      <c r="FD204" s="65"/>
      <c r="FE204" s="65"/>
      <c r="FF204" s="65"/>
      <c r="FG204" s="65"/>
      <c r="FH204" s="65"/>
      <c r="FI204" s="65"/>
      <c r="FJ204" s="65"/>
      <c r="FK204" s="65"/>
      <c r="FL204" s="65"/>
      <c r="FM204" s="65"/>
      <c r="FN204" s="65"/>
      <c r="FO204" s="65"/>
      <c r="FP204" s="65"/>
      <c r="FQ204" s="65"/>
      <c r="FR204" s="65"/>
      <c r="FS204" s="65"/>
      <c r="FT204" s="65"/>
      <c r="FU204" s="65"/>
      <c r="FV204" s="65"/>
      <c r="FW204" s="65"/>
      <c r="FX204" s="65"/>
      <c r="FY204" s="65"/>
      <c r="FZ204" s="65"/>
      <c r="GA204" s="65"/>
      <c r="GB204" s="65"/>
      <c r="GC204" s="65"/>
      <c r="GD204" s="65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</row>
    <row r="205" spans="1:196" ht="15.6" hidden="1" x14ac:dyDescent="0.3">
      <c r="F205" s="450"/>
      <c r="G205" s="450"/>
      <c r="H205" s="451"/>
      <c r="I205" s="455"/>
      <c r="J205" s="455"/>
      <c r="K205" s="456"/>
      <c r="L205" s="452"/>
      <c r="M205" s="451"/>
      <c r="N205" s="452"/>
      <c r="O205" s="451"/>
      <c r="P205" s="457"/>
      <c r="Q205" s="452"/>
      <c r="R205" s="452"/>
      <c r="S205" s="451"/>
      <c r="T205" s="452"/>
      <c r="U205" s="451"/>
      <c r="V205" s="458"/>
      <c r="W205" s="45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</row>
    <row r="206" spans="1:196" ht="15.6" hidden="1" x14ac:dyDescent="0.3">
      <c r="F206" s="450"/>
      <c r="G206" s="450"/>
      <c r="H206" s="451"/>
      <c r="I206" s="455"/>
      <c r="J206" s="455"/>
      <c r="K206" s="456"/>
      <c r="L206" s="452"/>
      <c r="M206" s="451"/>
      <c r="N206" s="452"/>
      <c r="O206" s="451"/>
      <c r="P206" s="457"/>
      <c r="Q206" s="452"/>
      <c r="R206" s="452"/>
      <c r="S206" s="451"/>
      <c r="T206" s="452"/>
      <c r="U206" s="451"/>
      <c r="V206" s="458"/>
      <c r="W206" s="45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</row>
    <row r="207" spans="1:196" ht="15.6" hidden="1" x14ac:dyDescent="0.3">
      <c r="E207" s="77" t="s">
        <v>308</v>
      </c>
      <c r="F207" s="450"/>
      <c r="G207" s="450"/>
      <c r="H207" s="451"/>
      <c r="I207" s="455"/>
      <c r="J207" s="455"/>
      <c r="K207" s="456"/>
      <c r="L207" s="452"/>
      <c r="M207" s="451"/>
      <c r="N207" s="452"/>
      <c r="O207" s="451"/>
      <c r="P207" s="457"/>
      <c r="Q207" s="452"/>
      <c r="R207" s="472">
        <f>R190-R209-R210</f>
        <v>158207.1</v>
      </c>
      <c r="S207" s="472">
        <f t="shared" ref="S207:T207" si="289">S190-S209-S210</f>
        <v>158207.1</v>
      </c>
      <c r="T207" s="472">
        <f t="shared" si="289"/>
        <v>117744.7</v>
      </c>
      <c r="U207" s="451"/>
      <c r="V207" s="458"/>
      <c r="W207" s="45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</row>
    <row r="208" spans="1:196" ht="15.6" hidden="1" x14ac:dyDescent="0.3">
      <c r="F208" s="450"/>
      <c r="G208" s="450"/>
      <c r="H208" s="451"/>
      <c r="I208" s="455"/>
      <c r="J208" s="455"/>
      <c r="K208" s="456"/>
      <c r="L208" s="452"/>
      <c r="M208" s="451"/>
      <c r="N208" s="452"/>
      <c r="O208" s="451"/>
      <c r="P208" s="457"/>
      <c r="Q208" s="452"/>
      <c r="R208" s="452"/>
      <c r="S208" s="451"/>
      <c r="T208" s="452"/>
      <c r="U208" s="451"/>
      <c r="V208" s="458"/>
      <c r="W208" s="45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</row>
    <row r="209" spans="5:43" ht="15" hidden="1" x14ac:dyDescent="0.25">
      <c r="E209" s="80" t="s">
        <v>251</v>
      </c>
      <c r="F209" s="473">
        <f>F163</f>
        <v>386.6</v>
      </c>
      <c r="G209" s="473">
        <f t="shared" ref="G209:H209" si="290">G163</f>
        <v>386.6</v>
      </c>
      <c r="H209" s="460">
        <f t="shared" si="290"/>
        <v>143.30000000000001</v>
      </c>
      <c r="I209" s="474"/>
      <c r="J209" s="474"/>
      <c r="K209" s="475"/>
      <c r="L209" s="476">
        <f>L163</f>
        <v>0</v>
      </c>
      <c r="M209" s="476">
        <f t="shared" ref="M209:N209" si="291">M163</f>
        <v>0</v>
      </c>
      <c r="N209" s="476">
        <f t="shared" si="291"/>
        <v>0</v>
      </c>
      <c r="O209" s="477">
        <f>O162</f>
        <v>0</v>
      </c>
      <c r="P209" s="478"/>
      <c r="Q209" s="474"/>
      <c r="R209" s="476">
        <f>R163</f>
        <v>386.6</v>
      </c>
      <c r="S209" s="476">
        <f t="shared" ref="S209:U209" si="292">S163</f>
        <v>386.6</v>
      </c>
      <c r="T209" s="476">
        <f t="shared" si="292"/>
        <v>386.6</v>
      </c>
      <c r="U209" s="477">
        <f t="shared" si="292"/>
        <v>143.30000000000001</v>
      </c>
      <c r="V209" s="474"/>
      <c r="W209" s="474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</row>
    <row r="210" spans="5:43" ht="15" hidden="1" x14ac:dyDescent="0.25">
      <c r="E210" s="79" t="s">
        <v>329</v>
      </c>
      <c r="F210" s="479">
        <f>F166</f>
        <v>500</v>
      </c>
      <c r="G210" s="479">
        <f t="shared" ref="G210:H210" si="293">G166</f>
        <v>340</v>
      </c>
      <c r="H210" s="460">
        <f t="shared" si="293"/>
        <v>170.5</v>
      </c>
      <c r="I210" s="480"/>
      <c r="J210" s="480"/>
      <c r="K210" s="481"/>
      <c r="L210" s="482">
        <f>L166</f>
        <v>55.2</v>
      </c>
      <c r="M210" s="482">
        <f t="shared" ref="M210:O210" si="294">M166</f>
        <v>55.2</v>
      </c>
      <c r="N210" s="482">
        <f t="shared" si="294"/>
        <v>55.2</v>
      </c>
      <c r="O210" s="483">
        <f t="shared" si="294"/>
        <v>0</v>
      </c>
      <c r="P210" s="482"/>
      <c r="Q210" s="480"/>
      <c r="R210" s="482">
        <f>F166</f>
        <v>500</v>
      </c>
      <c r="S210" s="482">
        <f>F166</f>
        <v>500</v>
      </c>
      <c r="T210" s="482">
        <f>G166</f>
        <v>340</v>
      </c>
      <c r="U210" s="483">
        <f t="shared" ref="U210" si="295">U166</f>
        <v>170.5</v>
      </c>
      <c r="V210" s="480"/>
      <c r="W210" s="480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</row>
    <row r="211" spans="5:43" hidden="1" x14ac:dyDescent="0.25">
      <c r="F211" s="70"/>
      <c r="G211" s="70"/>
      <c r="H211" s="67"/>
      <c r="I211" s="69"/>
      <c r="J211" s="69"/>
      <c r="K211" s="71"/>
      <c r="L211" s="66"/>
      <c r="M211" s="67"/>
      <c r="N211" s="66"/>
      <c r="O211" s="67"/>
      <c r="P211" s="68"/>
      <c r="Q211" s="66"/>
      <c r="R211" s="66"/>
      <c r="S211" s="67"/>
      <c r="T211" s="66"/>
      <c r="U211" s="67"/>
      <c r="V211" s="69"/>
      <c r="W211" s="69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</row>
    <row r="212" spans="5:43" hidden="1" x14ac:dyDescent="0.25">
      <c r="F212" s="70"/>
      <c r="G212" s="70"/>
      <c r="H212" s="67"/>
      <c r="I212" s="69"/>
      <c r="J212" s="69"/>
      <c r="K212" s="71"/>
      <c r="L212" s="66"/>
      <c r="M212" s="67"/>
      <c r="N212" s="66"/>
      <c r="O212" s="67"/>
      <c r="P212" s="68"/>
      <c r="Q212" s="66"/>
      <c r="R212" s="66"/>
      <c r="S212" s="67"/>
      <c r="T212" s="66"/>
      <c r="U212" s="67"/>
      <c r="V212" s="69"/>
      <c r="W212" s="69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</row>
    <row r="213" spans="5:43" hidden="1" x14ac:dyDescent="0.25">
      <c r="F213" s="70"/>
      <c r="G213" s="70"/>
      <c r="H213" s="67"/>
      <c r="I213" s="69"/>
      <c r="J213" s="69"/>
      <c r="K213" s="71"/>
      <c r="L213" s="66"/>
      <c r="M213" s="67"/>
      <c r="N213" s="66"/>
      <c r="O213" s="67"/>
      <c r="P213" s="68"/>
      <c r="Q213" s="66"/>
      <c r="R213" s="66"/>
      <c r="S213" s="67"/>
      <c r="T213" s="66"/>
      <c r="U213" s="67"/>
      <c r="V213" s="69"/>
      <c r="W213" s="69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</row>
    <row r="214" spans="5:43" hidden="1" x14ac:dyDescent="0.25">
      <c r="F214" s="70"/>
      <c r="G214" s="70"/>
      <c r="H214" s="67"/>
      <c r="I214" s="69"/>
      <c r="J214" s="69"/>
      <c r="K214" s="71"/>
      <c r="L214" s="66"/>
      <c r="M214" s="67"/>
      <c r="N214" s="66"/>
      <c r="O214" s="67"/>
      <c r="P214" s="68"/>
      <c r="Q214" s="66"/>
      <c r="R214" s="66"/>
      <c r="S214" s="67"/>
      <c r="T214" s="66"/>
      <c r="U214" s="67"/>
      <c r="V214" s="69"/>
      <c r="W214" s="69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</row>
    <row r="215" spans="5:43" hidden="1" x14ac:dyDescent="0.25">
      <c r="F215" s="70"/>
      <c r="G215" s="70"/>
      <c r="H215" s="67"/>
      <c r="I215" s="69"/>
      <c r="J215" s="69"/>
      <c r="K215" s="71"/>
      <c r="L215" s="66"/>
      <c r="M215" s="67"/>
      <c r="N215" s="66"/>
      <c r="O215" s="67"/>
      <c r="P215" s="68"/>
      <c r="Q215" s="66"/>
      <c r="R215" s="66"/>
      <c r="S215" s="67"/>
      <c r="T215" s="66"/>
      <c r="U215" s="67"/>
      <c r="V215" s="69"/>
      <c r="W215" s="69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</row>
    <row r="216" spans="5:43" hidden="1" x14ac:dyDescent="0.25">
      <c r="F216" s="70"/>
      <c r="G216" s="70"/>
      <c r="H216" s="67"/>
      <c r="I216" s="69"/>
      <c r="J216" s="69"/>
      <c r="K216" s="71"/>
      <c r="L216" s="66"/>
      <c r="M216" s="67"/>
      <c r="N216" s="66"/>
      <c r="O216" s="67"/>
      <c r="P216" s="68"/>
      <c r="Q216" s="66"/>
      <c r="R216" s="66"/>
      <c r="S216" s="67"/>
      <c r="T216" s="66"/>
      <c r="U216" s="67"/>
      <c r="V216" s="69"/>
      <c r="W216" s="69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</row>
    <row r="217" spans="5:43" hidden="1" x14ac:dyDescent="0.25">
      <c r="F217" s="70"/>
      <c r="G217" s="70"/>
      <c r="H217" s="67"/>
      <c r="I217" s="69"/>
      <c r="J217" s="69"/>
      <c r="K217" s="71"/>
      <c r="L217" s="66"/>
      <c r="M217" s="67"/>
      <c r="N217" s="66"/>
      <c r="O217" s="67"/>
      <c r="P217" s="68"/>
      <c r="Q217" s="66"/>
      <c r="R217" s="66"/>
      <c r="S217" s="67"/>
      <c r="T217" s="66"/>
      <c r="U217" s="67"/>
      <c r="V217" s="69"/>
      <c r="W217" s="69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</row>
    <row r="218" spans="5:43" hidden="1" x14ac:dyDescent="0.25">
      <c r="F218" s="70"/>
      <c r="G218" s="70"/>
      <c r="H218" s="67"/>
      <c r="I218" s="69"/>
      <c r="J218" s="69"/>
      <c r="K218" s="71"/>
      <c r="L218" s="66"/>
      <c r="M218" s="67"/>
      <c r="N218" s="66"/>
      <c r="O218" s="67"/>
      <c r="P218" s="68"/>
      <c r="Q218" s="66"/>
      <c r="R218" s="66"/>
      <c r="S218" s="67"/>
      <c r="T218" s="66"/>
      <c r="U218" s="67"/>
      <c r="V218" s="69"/>
      <c r="W218" s="69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</row>
    <row r="219" spans="5:43" hidden="1" x14ac:dyDescent="0.25">
      <c r="F219" s="70"/>
      <c r="G219" s="70"/>
      <c r="H219" s="67"/>
      <c r="I219" s="69"/>
      <c r="J219" s="69"/>
      <c r="K219" s="71"/>
      <c r="L219" s="66"/>
      <c r="M219" s="67"/>
      <c r="N219" s="66"/>
      <c r="O219" s="67"/>
      <c r="P219" s="68"/>
      <c r="Q219" s="66"/>
      <c r="R219" s="66"/>
      <c r="S219" s="67"/>
      <c r="T219" s="66"/>
      <c r="U219" s="67"/>
      <c r="V219" s="69"/>
      <c r="W219" s="69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</row>
    <row r="220" spans="5:43" hidden="1" x14ac:dyDescent="0.25">
      <c r="F220" s="70"/>
      <c r="G220" s="70"/>
      <c r="H220" s="67"/>
      <c r="I220" s="69"/>
      <c r="J220" s="69"/>
      <c r="K220" s="71"/>
      <c r="L220" s="66"/>
      <c r="M220" s="67"/>
      <c r="N220" s="66"/>
      <c r="O220" s="67"/>
      <c r="P220" s="68"/>
      <c r="Q220" s="66"/>
      <c r="R220" s="66"/>
      <c r="S220" s="67"/>
      <c r="T220" s="66"/>
      <c r="U220" s="67"/>
      <c r="V220" s="69"/>
      <c r="W220" s="69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</row>
    <row r="221" spans="5:43" hidden="1" x14ac:dyDescent="0.25">
      <c r="F221" s="70"/>
      <c r="G221" s="70"/>
      <c r="H221" s="67"/>
      <c r="I221" s="69"/>
      <c r="J221" s="69"/>
      <c r="K221" s="71"/>
      <c r="L221" s="66"/>
      <c r="M221" s="67"/>
      <c r="N221" s="66"/>
      <c r="O221" s="67"/>
      <c r="P221" s="68"/>
      <c r="Q221" s="66"/>
      <c r="R221" s="66"/>
      <c r="S221" s="67"/>
      <c r="T221" s="66"/>
      <c r="U221" s="67"/>
      <c r="V221" s="69"/>
      <c r="W221" s="69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</row>
    <row r="222" spans="5:43" hidden="1" x14ac:dyDescent="0.25">
      <c r="F222" s="70"/>
      <c r="G222" s="70"/>
      <c r="H222" s="67"/>
      <c r="I222" s="69"/>
      <c r="J222" s="69"/>
      <c r="K222" s="71"/>
      <c r="L222" s="66"/>
      <c r="M222" s="67"/>
      <c r="N222" s="66"/>
      <c r="O222" s="67"/>
      <c r="P222" s="68"/>
      <c r="Q222" s="66"/>
      <c r="R222" s="66"/>
      <c r="S222" s="67"/>
      <c r="T222" s="66"/>
      <c r="U222" s="67"/>
      <c r="V222" s="69"/>
      <c r="W222" s="69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</row>
    <row r="223" spans="5:43" hidden="1" x14ac:dyDescent="0.25">
      <c r="F223" s="70"/>
      <c r="G223" s="70"/>
      <c r="H223" s="67"/>
      <c r="I223" s="69"/>
      <c r="J223" s="69"/>
      <c r="K223" s="71"/>
      <c r="L223" s="66"/>
      <c r="M223" s="67"/>
      <c r="N223" s="66"/>
      <c r="O223" s="67"/>
      <c r="P223" s="68"/>
      <c r="Q223" s="66"/>
      <c r="R223" s="66"/>
      <c r="S223" s="67"/>
      <c r="T223" s="66"/>
      <c r="U223" s="67"/>
      <c r="V223" s="69"/>
      <c r="W223" s="69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</row>
    <row r="224" spans="5:43" hidden="1" x14ac:dyDescent="0.25">
      <c r="F224" s="70"/>
      <c r="G224" s="70"/>
      <c r="H224" s="67"/>
      <c r="I224" s="69"/>
      <c r="J224" s="69"/>
      <c r="K224" s="71"/>
      <c r="L224" s="66"/>
      <c r="M224" s="67"/>
      <c r="N224" s="66"/>
      <c r="O224" s="67"/>
      <c r="P224" s="68"/>
      <c r="Q224" s="66"/>
      <c r="R224" s="66"/>
      <c r="S224" s="67"/>
      <c r="T224" s="66"/>
      <c r="U224" s="67"/>
      <c r="V224" s="69"/>
      <c r="W224" s="69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</row>
    <row r="225" spans="6:43" hidden="1" x14ac:dyDescent="0.25">
      <c r="F225" s="70"/>
      <c r="G225" s="70"/>
      <c r="H225" s="67"/>
      <c r="I225" s="69"/>
      <c r="J225" s="69"/>
      <c r="K225" s="71"/>
      <c r="L225" s="66"/>
      <c r="M225" s="67"/>
      <c r="N225" s="66"/>
      <c r="O225" s="67"/>
      <c r="P225" s="68"/>
      <c r="Q225" s="66"/>
      <c r="R225" s="66"/>
      <c r="S225" s="67"/>
      <c r="T225" s="66"/>
      <c r="U225" s="67"/>
      <c r="V225" s="69"/>
      <c r="W225" s="69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</row>
    <row r="226" spans="6:43" hidden="1" x14ac:dyDescent="0.25">
      <c r="F226" s="70"/>
      <c r="G226" s="70"/>
      <c r="H226" s="67"/>
      <c r="I226" s="69"/>
      <c r="J226" s="69"/>
      <c r="K226" s="71"/>
      <c r="L226" s="66"/>
      <c r="M226" s="67"/>
      <c r="N226" s="66"/>
      <c r="O226" s="67"/>
      <c r="P226" s="68"/>
      <c r="Q226" s="66"/>
      <c r="R226" s="66"/>
      <c r="S226" s="67"/>
      <c r="T226" s="66"/>
      <c r="U226" s="67"/>
      <c r="V226" s="69"/>
      <c r="W226" s="69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</row>
    <row r="227" spans="6:43" hidden="1" x14ac:dyDescent="0.25">
      <c r="F227" s="70"/>
      <c r="G227" s="70"/>
      <c r="H227" s="67"/>
      <c r="I227" s="69"/>
      <c r="J227" s="69"/>
      <c r="K227" s="71"/>
      <c r="L227" s="66"/>
      <c r="M227" s="67"/>
      <c r="N227" s="66"/>
      <c r="O227" s="67"/>
      <c r="P227" s="68"/>
      <c r="Q227" s="66"/>
      <c r="R227" s="66"/>
      <c r="S227" s="67"/>
      <c r="T227" s="66"/>
      <c r="U227" s="67"/>
      <c r="V227" s="69"/>
      <c r="W227" s="69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</row>
    <row r="228" spans="6:43" hidden="1" x14ac:dyDescent="0.25">
      <c r="F228" s="70"/>
      <c r="G228" s="70"/>
      <c r="H228" s="67"/>
      <c r="I228" s="69"/>
      <c r="J228" s="69"/>
      <c r="K228" s="71"/>
      <c r="L228" s="66"/>
      <c r="M228" s="67"/>
      <c r="N228" s="66"/>
      <c r="O228" s="67"/>
      <c r="P228" s="68"/>
      <c r="Q228" s="66"/>
      <c r="R228" s="66"/>
      <c r="S228" s="67"/>
      <c r="T228" s="66"/>
      <c r="U228" s="67"/>
      <c r="V228" s="69"/>
      <c r="W228" s="69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</row>
    <row r="229" spans="6:43" hidden="1" x14ac:dyDescent="0.25">
      <c r="F229" s="70"/>
      <c r="G229" s="70"/>
      <c r="H229" s="67"/>
      <c r="I229" s="69"/>
      <c r="J229" s="69"/>
      <c r="K229" s="71"/>
      <c r="L229" s="66"/>
      <c r="M229" s="67"/>
      <c r="N229" s="66"/>
      <c r="O229" s="67"/>
      <c r="P229" s="68"/>
      <c r="Q229" s="66"/>
      <c r="R229" s="66"/>
      <c r="S229" s="67"/>
      <c r="T229" s="66"/>
      <c r="U229" s="67"/>
      <c r="V229" s="69"/>
      <c r="W229" s="69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</row>
    <row r="230" spans="6:43" hidden="1" x14ac:dyDescent="0.25">
      <c r="F230" s="70"/>
      <c r="G230" s="70"/>
      <c r="H230" s="67"/>
      <c r="I230" s="69"/>
      <c r="J230" s="69"/>
      <c r="K230" s="71"/>
      <c r="L230" s="66"/>
      <c r="M230" s="67"/>
      <c r="N230" s="66"/>
      <c r="O230" s="67"/>
      <c r="P230" s="68"/>
      <c r="Q230" s="66"/>
      <c r="R230" s="66"/>
      <c r="S230" s="67"/>
      <c r="T230" s="66"/>
      <c r="U230" s="67"/>
      <c r="V230" s="69"/>
      <c r="W230" s="69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</row>
    <row r="231" spans="6:43" hidden="1" x14ac:dyDescent="0.25">
      <c r="F231" s="70"/>
      <c r="G231" s="70"/>
      <c r="H231" s="67"/>
      <c r="I231" s="69"/>
      <c r="J231" s="69"/>
      <c r="K231" s="71"/>
      <c r="L231" s="66"/>
      <c r="M231" s="67"/>
      <c r="N231" s="66"/>
      <c r="O231" s="67"/>
      <c r="P231" s="68"/>
      <c r="Q231" s="66"/>
      <c r="R231" s="66"/>
      <c r="S231" s="67"/>
      <c r="T231" s="66"/>
      <c r="U231" s="67"/>
      <c r="V231" s="69"/>
      <c r="W231" s="69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</row>
    <row r="232" spans="6:43" hidden="1" x14ac:dyDescent="0.25">
      <c r="F232" s="70"/>
      <c r="G232" s="70"/>
      <c r="H232" s="67"/>
      <c r="I232" s="69"/>
      <c r="J232" s="69"/>
      <c r="K232" s="71"/>
      <c r="L232" s="66"/>
      <c r="M232" s="67"/>
      <c r="N232" s="66"/>
      <c r="O232" s="67"/>
      <c r="P232" s="68"/>
      <c r="Q232" s="66"/>
      <c r="R232" s="66"/>
      <c r="S232" s="67"/>
      <c r="T232" s="66"/>
      <c r="U232" s="67"/>
      <c r="V232" s="69"/>
      <c r="W232" s="69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</row>
    <row r="233" spans="6:43" hidden="1" x14ac:dyDescent="0.25">
      <c r="F233" s="70"/>
      <c r="G233" s="70"/>
      <c r="H233" s="67"/>
      <c r="I233" s="69"/>
      <c r="J233" s="69"/>
      <c r="K233" s="71"/>
      <c r="L233" s="66"/>
      <c r="M233" s="67"/>
      <c r="N233" s="66"/>
      <c r="O233" s="67"/>
      <c r="P233" s="68"/>
      <c r="Q233" s="66"/>
      <c r="R233" s="66"/>
      <c r="S233" s="67"/>
      <c r="T233" s="66"/>
      <c r="U233" s="67"/>
      <c r="V233" s="69"/>
      <c r="W233" s="69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</row>
    <row r="234" spans="6:43" hidden="1" x14ac:dyDescent="0.25">
      <c r="F234" s="70"/>
      <c r="G234" s="70"/>
      <c r="H234" s="67"/>
      <c r="I234" s="69"/>
      <c r="J234" s="69"/>
      <c r="K234" s="71"/>
      <c r="L234" s="66"/>
      <c r="M234" s="67"/>
      <c r="N234" s="66"/>
      <c r="O234" s="67"/>
      <c r="P234" s="68"/>
      <c r="Q234" s="66"/>
      <c r="R234" s="66"/>
      <c r="S234" s="67"/>
      <c r="T234" s="66"/>
      <c r="U234" s="67"/>
      <c r="V234" s="69"/>
      <c r="W234" s="69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</row>
    <row r="235" spans="6:43" hidden="1" x14ac:dyDescent="0.25">
      <c r="F235" s="70"/>
      <c r="G235" s="70"/>
      <c r="H235" s="67"/>
      <c r="I235" s="69"/>
      <c r="J235" s="69"/>
      <c r="K235" s="71"/>
      <c r="L235" s="66"/>
      <c r="M235" s="67"/>
      <c r="N235" s="66"/>
      <c r="O235" s="67"/>
      <c r="P235" s="68"/>
      <c r="Q235" s="66"/>
      <c r="R235" s="66"/>
      <c r="S235" s="67"/>
      <c r="T235" s="66"/>
      <c r="U235" s="67"/>
      <c r="V235" s="69"/>
      <c r="W235" s="69"/>
    </row>
    <row r="236" spans="6:43" hidden="1" x14ac:dyDescent="0.25">
      <c r="F236" s="70"/>
      <c r="G236" s="70"/>
      <c r="H236" s="67"/>
      <c r="I236" s="69"/>
      <c r="J236" s="69"/>
      <c r="K236" s="71"/>
      <c r="L236" s="66"/>
      <c r="M236" s="67"/>
      <c r="N236" s="66"/>
      <c r="O236" s="67"/>
      <c r="P236" s="68"/>
      <c r="Q236" s="66"/>
      <c r="R236" s="66"/>
      <c r="S236" s="67"/>
      <c r="T236" s="66"/>
      <c r="U236" s="67"/>
      <c r="V236" s="69"/>
      <c r="W236" s="69"/>
    </row>
    <row r="237" spans="6:43" hidden="1" x14ac:dyDescent="0.25">
      <c r="F237" s="70"/>
      <c r="G237" s="70"/>
      <c r="H237" s="67"/>
      <c r="I237" s="69"/>
      <c r="J237" s="69"/>
      <c r="K237" s="71"/>
      <c r="L237" s="66"/>
      <c r="M237" s="67"/>
      <c r="N237" s="66"/>
      <c r="O237" s="67"/>
      <c r="P237" s="68"/>
      <c r="Q237" s="66"/>
      <c r="R237" s="66"/>
      <c r="S237" s="67"/>
      <c r="T237" s="66"/>
      <c r="U237" s="67"/>
      <c r="V237" s="69"/>
      <c r="W237" s="69"/>
    </row>
    <row r="238" spans="6:43" hidden="1" x14ac:dyDescent="0.25">
      <c r="F238" s="70"/>
      <c r="G238" s="70"/>
      <c r="H238" s="67"/>
      <c r="I238" s="69"/>
      <c r="J238" s="69"/>
      <c r="K238" s="71"/>
      <c r="L238" s="66"/>
      <c r="M238" s="67"/>
      <c r="N238" s="66"/>
      <c r="O238" s="67"/>
      <c r="P238" s="68"/>
      <c r="Q238" s="66"/>
      <c r="R238" s="66"/>
      <c r="S238" s="67"/>
      <c r="T238" s="66"/>
      <c r="U238" s="67"/>
      <c r="V238" s="69"/>
      <c r="W238" s="69"/>
    </row>
    <row r="239" spans="6:43" hidden="1" x14ac:dyDescent="0.25">
      <c r="F239" s="70"/>
      <c r="G239" s="70"/>
      <c r="H239" s="67"/>
      <c r="I239" s="69"/>
      <c r="J239" s="69"/>
      <c r="K239" s="71"/>
      <c r="L239" s="66"/>
      <c r="M239" s="67"/>
      <c r="N239" s="66"/>
      <c r="O239" s="67"/>
      <c r="P239" s="68"/>
      <c r="Q239" s="66"/>
      <c r="R239" s="66"/>
      <c r="S239" s="67"/>
      <c r="T239" s="66"/>
      <c r="U239" s="67"/>
      <c r="V239" s="69"/>
      <c r="W239" s="69"/>
    </row>
    <row r="240" spans="6:43" hidden="1" x14ac:dyDescent="0.25">
      <c r="F240" s="70"/>
      <c r="G240" s="70"/>
      <c r="H240" s="67"/>
      <c r="I240" s="69"/>
      <c r="J240" s="69"/>
      <c r="K240" s="71"/>
      <c r="L240" s="66"/>
      <c r="M240" s="67"/>
      <c r="N240" s="66"/>
      <c r="O240" s="67"/>
      <c r="P240" s="68"/>
      <c r="Q240" s="66"/>
      <c r="R240" s="66"/>
      <c r="S240" s="67"/>
      <c r="T240" s="66"/>
      <c r="U240" s="67"/>
      <c r="V240" s="69"/>
      <c r="W240" s="69"/>
    </row>
    <row r="241" spans="6:23" hidden="1" x14ac:dyDescent="0.25">
      <c r="F241" s="70"/>
      <c r="G241" s="70"/>
      <c r="H241" s="67"/>
      <c r="I241" s="69"/>
      <c r="J241" s="69"/>
      <c r="K241" s="71"/>
      <c r="L241" s="66"/>
      <c r="M241" s="67"/>
      <c r="N241" s="66"/>
      <c r="O241" s="67"/>
      <c r="P241" s="68"/>
      <c r="Q241" s="66"/>
      <c r="R241" s="66"/>
      <c r="S241" s="67"/>
      <c r="T241" s="66"/>
      <c r="U241" s="67"/>
      <c r="V241" s="69"/>
      <c r="W241" s="69"/>
    </row>
    <row r="242" spans="6:23" hidden="1" x14ac:dyDescent="0.25">
      <c r="F242" s="70"/>
      <c r="G242" s="70"/>
      <c r="H242" s="67"/>
      <c r="I242" s="69"/>
      <c r="J242" s="69"/>
      <c r="K242" s="71"/>
      <c r="L242" s="66"/>
      <c r="M242" s="67"/>
      <c r="N242" s="66"/>
      <c r="O242" s="67"/>
      <c r="P242" s="68"/>
      <c r="Q242" s="66"/>
      <c r="R242" s="66"/>
      <c r="S242" s="67"/>
      <c r="T242" s="66"/>
      <c r="U242" s="67"/>
      <c r="V242" s="69"/>
      <c r="W242" s="69"/>
    </row>
    <row r="243" spans="6:23" hidden="1" x14ac:dyDescent="0.25">
      <c r="F243" s="70"/>
      <c r="G243" s="70"/>
      <c r="H243" s="67"/>
      <c r="I243" s="69"/>
      <c r="J243" s="69"/>
      <c r="K243" s="71"/>
      <c r="L243" s="66"/>
      <c r="M243" s="67"/>
      <c r="N243" s="66"/>
      <c r="O243" s="67"/>
      <c r="P243" s="68"/>
      <c r="Q243" s="66"/>
      <c r="R243" s="66"/>
      <c r="S243" s="67"/>
      <c r="T243" s="66"/>
      <c r="U243" s="67"/>
      <c r="V243" s="69"/>
      <c r="W243" s="69"/>
    </row>
    <row r="244" spans="6:23" hidden="1" x14ac:dyDescent="0.25">
      <c r="F244" s="70"/>
      <c r="G244" s="70"/>
      <c r="H244" s="67"/>
      <c r="I244" s="69"/>
      <c r="J244" s="69"/>
      <c r="K244" s="71"/>
      <c r="L244" s="66"/>
      <c r="M244" s="67"/>
      <c r="N244" s="66"/>
      <c r="O244" s="67"/>
      <c r="P244" s="68"/>
      <c r="Q244" s="66"/>
      <c r="R244" s="66"/>
      <c r="S244" s="67"/>
      <c r="T244" s="66"/>
      <c r="U244" s="67"/>
      <c r="V244" s="69"/>
      <c r="W244" s="69"/>
    </row>
    <row r="245" spans="6:23" hidden="1" x14ac:dyDescent="0.25">
      <c r="F245" s="70"/>
      <c r="G245" s="70"/>
      <c r="H245" s="67"/>
      <c r="I245" s="69"/>
      <c r="J245" s="69"/>
      <c r="K245" s="71"/>
      <c r="L245" s="66"/>
      <c r="M245" s="67"/>
      <c r="N245" s="66"/>
      <c r="O245" s="67"/>
      <c r="P245" s="68"/>
      <c r="Q245" s="66"/>
      <c r="R245" s="66"/>
      <c r="S245" s="67"/>
      <c r="T245" s="66"/>
      <c r="U245" s="67"/>
      <c r="V245" s="69"/>
      <c r="W245" s="69"/>
    </row>
    <row r="246" spans="6:23" hidden="1" x14ac:dyDescent="0.25">
      <c r="F246" s="70"/>
      <c r="G246" s="70"/>
      <c r="H246" s="67"/>
      <c r="I246" s="69"/>
      <c r="J246" s="69"/>
      <c r="K246" s="71"/>
      <c r="L246" s="66"/>
      <c r="M246" s="67"/>
      <c r="N246" s="66"/>
      <c r="O246" s="67"/>
      <c r="P246" s="68"/>
      <c r="Q246" s="66"/>
      <c r="R246" s="66"/>
      <c r="S246" s="67"/>
      <c r="T246" s="66"/>
      <c r="U246" s="67"/>
      <c r="V246" s="69"/>
      <c r="W246" s="69"/>
    </row>
    <row r="247" spans="6:23" hidden="1" x14ac:dyDescent="0.25">
      <c r="F247" s="70"/>
      <c r="G247" s="70"/>
      <c r="H247" s="67"/>
      <c r="I247" s="69"/>
      <c r="J247" s="69"/>
      <c r="K247" s="71"/>
      <c r="L247" s="66"/>
      <c r="M247" s="67"/>
      <c r="N247" s="66"/>
      <c r="O247" s="67"/>
      <c r="P247" s="68"/>
      <c r="Q247" s="66"/>
      <c r="R247" s="66"/>
      <c r="S247" s="67"/>
      <c r="T247" s="66"/>
      <c r="U247" s="67"/>
      <c r="V247" s="69"/>
      <c r="W247" s="69"/>
    </row>
    <row r="248" spans="6:23" hidden="1" x14ac:dyDescent="0.25">
      <c r="F248" s="70"/>
      <c r="G248" s="70"/>
      <c r="H248" s="67"/>
      <c r="I248" s="69"/>
      <c r="J248" s="69"/>
      <c r="K248" s="71"/>
      <c r="L248" s="66"/>
      <c r="M248" s="67"/>
      <c r="N248" s="66"/>
      <c r="O248" s="67"/>
      <c r="P248" s="68"/>
      <c r="Q248" s="66"/>
      <c r="R248" s="66"/>
      <c r="S248" s="67"/>
      <c r="T248" s="66"/>
      <c r="U248" s="67"/>
      <c r="V248" s="69"/>
      <c r="W248" s="69"/>
    </row>
    <row r="249" spans="6:23" hidden="1" x14ac:dyDescent="0.25">
      <c r="F249" s="70"/>
      <c r="G249" s="70"/>
      <c r="H249" s="67"/>
      <c r="I249" s="69"/>
      <c r="J249" s="69"/>
      <c r="K249" s="71"/>
      <c r="L249" s="66"/>
      <c r="M249" s="67"/>
      <c r="N249" s="66"/>
      <c r="O249" s="67"/>
      <c r="P249" s="68"/>
      <c r="Q249" s="66"/>
      <c r="R249" s="66"/>
      <c r="S249" s="67"/>
      <c r="T249" s="66"/>
      <c r="U249" s="67"/>
      <c r="V249" s="69"/>
      <c r="W249" s="69"/>
    </row>
    <row r="250" spans="6:23" hidden="1" x14ac:dyDescent="0.25">
      <c r="F250" s="70"/>
      <c r="G250" s="70"/>
      <c r="H250" s="67"/>
      <c r="I250" s="69"/>
      <c r="J250" s="69"/>
      <c r="K250" s="71"/>
      <c r="L250" s="66"/>
      <c r="M250" s="67"/>
      <c r="N250" s="66"/>
      <c r="O250" s="67"/>
      <c r="P250" s="68"/>
      <c r="Q250" s="66"/>
      <c r="R250" s="66"/>
      <c r="S250" s="67"/>
      <c r="T250" s="66"/>
      <c r="U250" s="67"/>
      <c r="V250" s="69"/>
      <c r="W250" s="69"/>
    </row>
    <row r="251" spans="6:23" hidden="1" x14ac:dyDescent="0.25">
      <c r="F251" s="70"/>
      <c r="G251" s="70"/>
      <c r="H251" s="67"/>
      <c r="I251" s="69"/>
      <c r="J251" s="69"/>
      <c r="K251" s="71"/>
      <c r="L251" s="66"/>
      <c r="M251" s="67"/>
      <c r="N251" s="66"/>
      <c r="O251" s="67"/>
      <c r="P251" s="68"/>
      <c r="Q251" s="66"/>
      <c r="R251" s="66"/>
      <c r="S251" s="67"/>
      <c r="T251" s="66"/>
      <c r="U251" s="67"/>
      <c r="V251" s="69"/>
      <c r="W251" s="69"/>
    </row>
    <row r="252" spans="6:23" hidden="1" x14ac:dyDescent="0.25">
      <c r="F252" s="70"/>
      <c r="G252" s="70"/>
      <c r="H252" s="67"/>
      <c r="I252" s="69"/>
      <c r="J252" s="69"/>
      <c r="K252" s="71"/>
      <c r="L252" s="66"/>
      <c r="M252" s="67"/>
      <c r="N252" s="66"/>
      <c r="O252" s="67"/>
      <c r="P252" s="68"/>
      <c r="Q252" s="66"/>
      <c r="R252" s="66"/>
      <c r="S252" s="67"/>
      <c r="T252" s="66"/>
      <c r="U252" s="67"/>
      <c r="V252" s="69"/>
      <c r="W252" s="69"/>
    </row>
    <row r="253" spans="6:23" x14ac:dyDescent="0.25">
      <c r="F253" s="70"/>
      <c r="G253" s="70"/>
      <c r="H253" s="67"/>
      <c r="I253" s="69"/>
      <c r="J253" s="69"/>
      <c r="K253" s="71"/>
      <c r="L253" s="66"/>
      <c r="M253" s="67"/>
      <c r="N253" s="66"/>
      <c r="O253" s="67"/>
      <c r="P253" s="68"/>
      <c r="Q253" s="66"/>
      <c r="R253" s="66"/>
      <c r="S253" s="67"/>
      <c r="T253" s="66"/>
      <c r="U253" s="67"/>
      <c r="V253" s="69"/>
      <c r="W253" s="69"/>
    </row>
    <row r="254" spans="6:23" x14ac:dyDescent="0.25">
      <c r="F254" s="70"/>
      <c r="G254" s="70"/>
      <c r="H254" s="67"/>
      <c r="I254" s="69"/>
      <c r="J254" s="69"/>
      <c r="K254" s="71"/>
      <c r="L254" s="66"/>
      <c r="M254" s="67"/>
      <c r="N254" s="66"/>
      <c r="O254" s="67"/>
      <c r="P254" s="68"/>
      <c r="Q254" s="66"/>
      <c r="R254" s="66"/>
      <c r="S254" s="67"/>
      <c r="T254" s="66"/>
      <c r="U254" s="67"/>
      <c r="V254" s="69"/>
      <c r="W254" s="69"/>
    </row>
    <row r="255" spans="6:23" x14ac:dyDescent="0.25">
      <c r="F255" s="70"/>
      <c r="G255" s="70"/>
      <c r="H255" s="67"/>
      <c r="I255" s="69"/>
      <c r="J255" s="69"/>
      <c r="K255" s="71"/>
      <c r="L255" s="66"/>
      <c r="M255" s="67"/>
      <c r="N255" s="66"/>
      <c r="O255" s="67"/>
      <c r="P255" s="68"/>
      <c r="Q255" s="66"/>
      <c r="R255" s="66"/>
      <c r="S255" s="67"/>
      <c r="T255" s="66"/>
      <c r="U255" s="67"/>
      <c r="V255" s="69"/>
      <c r="W255" s="69"/>
    </row>
    <row r="256" spans="6:23" x14ac:dyDescent="0.25">
      <c r="F256" s="70"/>
      <c r="G256" s="70"/>
      <c r="H256" s="67"/>
      <c r="I256" s="69"/>
      <c r="J256" s="69"/>
      <c r="K256" s="71"/>
      <c r="L256" s="66"/>
      <c r="M256" s="67"/>
      <c r="N256" s="66"/>
      <c r="O256" s="67"/>
      <c r="P256" s="68"/>
      <c r="Q256" s="66"/>
      <c r="R256" s="66"/>
      <c r="S256" s="67"/>
      <c r="T256" s="66"/>
      <c r="U256" s="67"/>
      <c r="V256" s="69"/>
      <c r="W256" s="69"/>
    </row>
    <row r="257" spans="6:23" x14ac:dyDescent="0.25">
      <c r="F257" s="70"/>
      <c r="G257" s="70"/>
      <c r="H257" s="67"/>
      <c r="I257" s="69"/>
      <c r="J257" s="69"/>
      <c r="K257" s="71"/>
      <c r="L257" s="66"/>
      <c r="M257" s="67"/>
      <c r="N257" s="66"/>
      <c r="O257" s="67"/>
      <c r="P257" s="68"/>
      <c r="Q257" s="66"/>
      <c r="R257" s="66"/>
      <c r="S257" s="67"/>
      <c r="T257" s="66"/>
      <c r="U257" s="67"/>
      <c r="V257" s="69"/>
      <c r="W257" s="69"/>
    </row>
    <row r="258" spans="6:23" x14ac:dyDescent="0.25">
      <c r="F258" s="70"/>
      <c r="G258" s="70"/>
      <c r="H258" s="67"/>
      <c r="I258" s="69"/>
      <c r="J258" s="69"/>
      <c r="K258" s="71"/>
      <c r="L258" s="66"/>
      <c r="M258" s="67"/>
      <c r="N258" s="66"/>
      <c r="O258" s="67"/>
      <c r="P258" s="68"/>
      <c r="Q258" s="66"/>
      <c r="R258" s="66"/>
      <c r="S258" s="67"/>
      <c r="T258" s="66"/>
      <c r="U258" s="67"/>
      <c r="V258" s="69"/>
      <c r="W258" s="69"/>
    </row>
    <row r="259" spans="6:23" x14ac:dyDescent="0.25">
      <c r="F259" s="70"/>
      <c r="G259" s="70"/>
      <c r="H259" s="67"/>
      <c r="I259" s="69"/>
      <c r="J259" s="69"/>
      <c r="K259" s="71"/>
      <c r="L259" s="66"/>
      <c r="M259" s="67"/>
      <c r="N259" s="66"/>
      <c r="O259" s="67"/>
      <c r="P259" s="68"/>
      <c r="Q259" s="66"/>
      <c r="R259" s="66"/>
      <c r="S259" s="67"/>
      <c r="T259" s="66"/>
      <c r="U259" s="67"/>
      <c r="V259" s="69"/>
      <c r="W259" s="69"/>
    </row>
    <row r="260" spans="6:23" x14ac:dyDescent="0.25">
      <c r="F260" s="70"/>
      <c r="G260" s="70"/>
      <c r="H260" s="67"/>
      <c r="I260" s="69"/>
      <c r="J260" s="69"/>
      <c r="K260" s="71"/>
      <c r="L260" s="66"/>
      <c r="M260" s="67"/>
      <c r="N260" s="66"/>
      <c r="O260" s="67"/>
      <c r="P260" s="68"/>
      <c r="Q260" s="66"/>
      <c r="R260" s="66"/>
      <c r="S260" s="67"/>
      <c r="T260" s="66"/>
      <c r="U260" s="67"/>
      <c r="V260" s="69"/>
      <c r="W260" s="69"/>
    </row>
    <row r="261" spans="6:23" x14ac:dyDescent="0.25">
      <c r="F261" s="70"/>
      <c r="G261" s="70"/>
      <c r="H261" s="67"/>
      <c r="I261" s="69"/>
      <c r="J261" s="69"/>
      <c r="K261" s="71"/>
      <c r="L261" s="66"/>
      <c r="M261" s="67"/>
      <c r="N261" s="66"/>
      <c r="O261" s="67"/>
      <c r="P261" s="68"/>
      <c r="Q261" s="66"/>
      <c r="R261" s="66"/>
      <c r="S261" s="67"/>
      <c r="T261" s="66"/>
      <c r="U261" s="67"/>
      <c r="V261" s="69"/>
      <c r="W261" s="69"/>
    </row>
    <row r="262" spans="6:23" x14ac:dyDescent="0.25">
      <c r="F262" s="70"/>
      <c r="G262" s="70"/>
      <c r="H262" s="67"/>
      <c r="I262" s="69"/>
      <c r="J262" s="69"/>
      <c r="K262" s="71"/>
      <c r="L262" s="66"/>
      <c r="M262" s="67"/>
      <c r="N262" s="66"/>
      <c r="O262" s="67"/>
      <c r="P262" s="68"/>
      <c r="Q262" s="66"/>
      <c r="R262" s="66"/>
      <c r="S262" s="67"/>
      <c r="T262" s="66"/>
      <c r="U262" s="67"/>
      <c r="V262" s="69"/>
      <c r="W262" s="69"/>
    </row>
    <row r="263" spans="6:23" x14ac:dyDescent="0.25">
      <c r="F263" s="70"/>
      <c r="G263" s="70"/>
      <c r="H263" s="67"/>
      <c r="I263" s="69"/>
      <c r="J263" s="69"/>
      <c r="K263" s="71"/>
      <c r="L263" s="66"/>
      <c r="M263" s="67"/>
      <c r="N263" s="66"/>
      <c r="O263" s="67"/>
      <c r="P263" s="68"/>
      <c r="Q263" s="66"/>
      <c r="R263" s="66"/>
      <c r="S263" s="67"/>
      <c r="T263" s="66"/>
      <c r="U263" s="67"/>
      <c r="V263" s="69"/>
      <c r="W263" s="69"/>
    </row>
    <row r="264" spans="6:23" x14ac:dyDescent="0.25">
      <c r="F264" s="70"/>
      <c r="G264" s="70"/>
      <c r="H264" s="67"/>
      <c r="I264" s="69"/>
      <c r="J264" s="69"/>
      <c r="K264" s="71"/>
      <c r="L264" s="66"/>
      <c r="M264" s="67"/>
      <c r="N264" s="66"/>
      <c r="O264" s="67"/>
      <c r="P264" s="68"/>
      <c r="Q264" s="66"/>
      <c r="R264" s="66"/>
      <c r="S264" s="67"/>
      <c r="T264" s="66"/>
      <c r="U264" s="67"/>
      <c r="V264" s="69"/>
      <c r="W264" s="69"/>
    </row>
    <row r="265" spans="6:23" x14ac:dyDescent="0.25">
      <c r="F265" s="70"/>
      <c r="G265" s="70"/>
      <c r="H265" s="67"/>
      <c r="I265" s="69"/>
      <c r="J265" s="69"/>
      <c r="K265" s="71"/>
      <c r="L265" s="66"/>
      <c r="M265" s="67"/>
      <c r="N265" s="66"/>
      <c r="O265" s="67"/>
      <c r="P265" s="68"/>
      <c r="Q265" s="66"/>
      <c r="R265" s="66"/>
      <c r="S265" s="67"/>
      <c r="T265" s="66"/>
      <c r="U265" s="67"/>
      <c r="V265" s="69"/>
      <c r="W265" s="69"/>
    </row>
    <row r="266" spans="6:23" x14ac:dyDescent="0.25">
      <c r="F266" s="70"/>
      <c r="G266" s="70"/>
      <c r="H266" s="67"/>
      <c r="I266" s="69"/>
      <c r="J266" s="69"/>
      <c r="K266" s="71"/>
      <c r="L266" s="66"/>
      <c r="M266" s="67"/>
      <c r="N266" s="66"/>
      <c r="O266" s="67"/>
      <c r="P266" s="68"/>
      <c r="Q266" s="66"/>
      <c r="R266" s="66"/>
      <c r="S266" s="67"/>
      <c r="T266" s="66"/>
      <c r="U266" s="67"/>
      <c r="V266" s="69"/>
      <c r="W266" s="69"/>
    </row>
    <row r="267" spans="6:23" x14ac:dyDescent="0.25">
      <c r="F267" s="70"/>
      <c r="G267" s="70"/>
      <c r="H267" s="67"/>
      <c r="I267" s="69"/>
      <c r="J267" s="69"/>
      <c r="K267" s="71"/>
      <c r="L267" s="66"/>
      <c r="M267" s="67"/>
      <c r="N267" s="66"/>
      <c r="O267" s="67"/>
      <c r="P267" s="68"/>
      <c r="Q267" s="66"/>
      <c r="R267" s="66"/>
      <c r="S267" s="67"/>
      <c r="T267" s="66"/>
      <c r="U267" s="67"/>
      <c r="V267" s="69"/>
      <c r="W267" s="69"/>
    </row>
    <row r="268" spans="6:23" x14ac:dyDescent="0.25">
      <c r="F268" s="70"/>
      <c r="G268" s="70"/>
      <c r="H268" s="67"/>
      <c r="I268" s="69"/>
      <c r="J268" s="69"/>
      <c r="K268" s="71"/>
      <c r="L268" s="66"/>
      <c r="M268" s="67"/>
      <c r="N268" s="66"/>
      <c r="O268" s="67"/>
      <c r="P268" s="68"/>
      <c r="Q268" s="66"/>
      <c r="R268" s="66"/>
      <c r="S268" s="67"/>
      <c r="T268" s="66"/>
      <c r="U268" s="67"/>
      <c r="V268" s="69"/>
      <c r="W268" s="69"/>
    </row>
    <row r="269" spans="6:23" x14ac:dyDescent="0.25">
      <c r="F269" s="70"/>
      <c r="G269" s="70"/>
      <c r="H269" s="67"/>
      <c r="I269" s="69"/>
      <c r="J269" s="69"/>
      <c r="K269" s="71"/>
      <c r="L269" s="66"/>
      <c r="M269" s="67"/>
      <c r="N269" s="66"/>
      <c r="O269" s="67"/>
      <c r="P269" s="68"/>
      <c r="Q269" s="66"/>
      <c r="R269" s="66"/>
      <c r="S269" s="67"/>
      <c r="T269" s="66"/>
      <c r="U269" s="67"/>
      <c r="V269" s="69"/>
      <c r="W269" s="69"/>
    </row>
    <row r="270" spans="6:23" x14ac:dyDescent="0.25">
      <c r="F270" s="70"/>
      <c r="G270" s="70"/>
      <c r="H270" s="67"/>
      <c r="I270" s="69"/>
      <c r="J270" s="69"/>
      <c r="K270" s="71"/>
      <c r="L270" s="66"/>
      <c r="M270" s="67"/>
      <c r="N270" s="66"/>
      <c r="O270" s="67"/>
      <c r="P270" s="68"/>
      <c r="Q270" s="66"/>
      <c r="R270" s="66"/>
      <c r="S270" s="67"/>
      <c r="T270" s="66"/>
      <c r="U270" s="67"/>
      <c r="V270" s="69"/>
      <c r="W270" s="69"/>
    </row>
    <row r="271" spans="6:23" x14ac:dyDescent="0.25">
      <c r="F271" s="70"/>
      <c r="G271" s="70"/>
      <c r="H271" s="67"/>
      <c r="I271" s="69"/>
      <c r="J271" s="69"/>
      <c r="K271" s="71"/>
      <c r="L271" s="66"/>
      <c r="M271" s="67"/>
      <c r="N271" s="66"/>
      <c r="O271" s="67"/>
      <c r="P271" s="68"/>
      <c r="Q271" s="66"/>
      <c r="R271" s="66"/>
      <c r="S271" s="67"/>
      <c r="T271" s="66"/>
      <c r="U271" s="67"/>
      <c r="V271" s="69"/>
      <c r="W271" s="69"/>
    </row>
    <row r="272" spans="6:23" x14ac:dyDescent="0.25">
      <c r="F272" s="70"/>
      <c r="G272" s="70"/>
      <c r="H272" s="67"/>
      <c r="I272" s="69"/>
      <c r="J272" s="69"/>
      <c r="K272" s="71"/>
      <c r="L272" s="66"/>
      <c r="M272" s="67"/>
      <c r="N272" s="66"/>
      <c r="O272" s="67"/>
      <c r="P272" s="68"/>
      <c r="Q272" s="66"/>
      <c r="R272" s="66"/>
      <c r="S272" s="67"/>
      <c r="T272" s="66"/>
      <c r="U272" s="67"/>
      <c r="V272" s="69"/>
      <c r="W272" s="69"/>
    </row>
    <row r="273" spans="6:23" x14ac:dyDescent="0.25">
      <c r="F273" s="70"/>
      <c r="G273" s="70"/>
      <c r="H273" s="67"/>
      <c r="I273" s="69"/>
      <c r="J273" s="69"/>
      <c r="K273" s="71"/>
      <c r="L273" s="66"/>
      <c r="M273" s="67"/>
      <c r="N273" s="66"/>
      <c r="O273" s="67"/>
      <c r="P273" s="68"/>
      <c r="Q273" s="66"/>
      <c r="R273" s="66"/>
      <c r="S273" s="67"/>
      <c r="T273" s="66"/>
      <c r="U273" s="67"/>
      <c r="V273" s="69"/>
      <c r="W273" s="69"/>
    </row>
    <row r="274" spans="6:23" x14ac:dyDescent="0.25">
      <c r="F274" s="70"/>
      <c r="G274" s="70"/>
      <c r="H274" s="67"/>
      <c r="I274" s="69"/>
      <c r="J274" s="69"/>
      <c r="K274" s="71"/>
      <c r="L274" s="66"/>
      <c r="M274" s="67"/>
      <c r="N274" s="66"/>
      <c r="O274" s="67"/>
      <c r="P274" s="68"/>
      <c r="Q274" s="66"/>
      <c r="R274" s="66"/>
      <c r="S274" s="67"/>
      <c r="T274" s="66"/>
      <c r="U274" s="67"/>
      <c r="V274" s="69"/>
      <c r="W274" s="69"/>
    </row>
    <row r="275" spans="6:23" x14ac:dyDescent="0.25">
      <c r="F275" s="70"/>
      <c r="G275" s="70"/>
      <c r="H275" s="67"/>
      <c r="I275" s="69"/>
      <c r="J275" s="69"/>
      <c r="K275" s="71"/>
      <c r="L275" s="66"/>
      <c r="M275" s="67"/>
      <c r="N275" s="66"/>
      <c r="O275" s="67"/>
      <c r="P275" s="68"/>
      <c r="Q275" s="66"/>
      <c r="R275" s="66"/>
      <c r="S275" s="67"/>
      <c r="T275" s="66"/>
      <c r="U275" s="67"/>
      <c r="V275" s="69"/>
      <c r="W275" s="69"/>
    </row>
    <row r="276" spans="6:23" x14ac:dyDescent="0.25">
      <c r="F276" s="70"/>
      <c r="G276" s="70"/>
      <c r="H276" s="67"/>
      <c r="I276" s="69"/>
      <c r="J276" s="69"/>
      <c r="K276" s="71"/>
      <c r="L276" s="66"/>
      <c r="M276" s="67"/>
      <c r="N276" s="66"/>
      <c r="O276" s="67"/>
      <c r="P276" s="68"/>
      <c r="Q276" s="66"/>
      <c r="R276" s="66"/>
      <c r="S276" s="67"/>
      <c r="T276" s="66"/>
      <c r="U276" s="67"/>
      <c r="V276" s="69"/>
      <c r="W276" s="69"/>
    </row>
    <row r="277" spans="6:23" x14ac:dyDescent="0.25">
      <c r="F277" s="70"/>
      <c r="G277" s="70"/>
      <c r="H277" s="67"/>
      <c r="I277" s="69"/>
      <c r="J277" s="69"/>
      <c r="K277" s="71"/>
      <c r="L277" s="66"/>
      <c r="M277" s="67"/>
      <c r="N277" s="66"/>
      <c r="O277" s="67"/>
      <c r="P277" s="68"/>
      <c r="Q277" s="66"/>
      <c r="R277" s="66"/>
      <c r="S277" s="67"/>
      <c r="T277" s="66"/>
      <c r="U277" s="67"/>
      <c r="V277" s="69"/>
      <c r="W277" s="69"/>
    </row>
    <row r="278" spans="6:23" x14ac:dyDescent="0.25">
      <c r="F278" s="70"/>
      <c r="G278" s="70"/>
      <c r="H278" s="67"/>
      <c r="I278" s="69"/>
      <c r="J278" s="69"/>
      <c r="K278" s="71"/>
      <c r="L278" s="66"/>
      <c r="M278" s="67"/>
      <c r="N278" s="66"/>
      <c r="O278" s="67"/>
      <c r="P278" s="68"/>
      <c r="Q278" s="66"/>
      <c r="R278" s="66"/>
      <c r="S278" s="67"/>
      <c r="T278" s="66"/>
      <c r="U278" s="67"/>
      <c r="V278" s="69"/>
      <c r="W278" s="69"/>
    </row>
    <row r="279" spans="6:23" x14ac:dyDescent="0.25">
      <c r="F279" s="70"/>
      <c r="G279" s="70"/>
      <c r="H279" s="67"/>
      <c r="I279" s="69"/>
      <c r="J279" s="69"/>
      <c r="K279" s="71"/>
      <c r="L279" s="66"/>
      <c r="M279" s="67"/>
      <c r="N279" s="66"/>
      <c r="O279" s="67"/>
      <c r="P279" s="68"/>
      <c r="Q279" s="66"/>
      <c r="R279" s="66"/>
      <c r="S279" s="67"/>
      <c r="T279" s="66"/>
      <c r="U279" s="67"/>
      <c r="V279" s="69"/>
      <c r="W279" s="69"/>
    </row>
    <row r="280" spans="6:23" x14ac:dyDescent="0.25">
      <c r="F280" s="70"/>
      <c r="G280" s="70"/>
      <c r="H280" s="67"/>
      <c r="I280" s="69"/>
      <c r="J280" s="69"/>
      <c r="K280" s="71"/>
      <c r="L280" s="66"/>
      <c r="M280" s="67"/>
      <c r="N280" s="66"/>
      <c r="O280" s="67"/>
      <c r="P280" s="68"/>
      <c r="Q280" s="66"/>
      <c r="R280" s="66"/>
      <c r="S280" s="67"/>
      <c r="T280" s="66"/>
      <c r="U280" s="67"/>
      <c r="V280" s="69"/>
      <c r="W280" s="69"/>
    </row>
    <row r="281" spans="6:23" x14ac:dyDescent="0.25">
      <c r="F281" s="70"/>
      <c r="G281" s="70"/>
      <c r="H281" s="67"/>
      <c r="I281" s="69"/>
      <c r="J281" s="69"/>
      <c r="K281" s="71"/>
      <c r="L281" s="66"/>
      <c r="M281" s="67"/>
      <c r="N281" s="66"/>
      <c r="O281" s="67"/>
      <c r="P281" s="68"/>
      <c r="Q281" s="66"/>
      <c r="R281" s="66"/>
      <c r="S281" s="67"/>
      <c r="T281" s="66"/>
      <c r="U281" s="67"/>
      <c r="V281" s="69"/>
      <c r="W281" s="69"/>
    </row>
    <row r="282" spans="6:23" x14ac:dyDescent="0.25">
      <c r="F282" s="70"/>
      <c r="G282" s="70"/>
      <c r="H282" s="67"/>
      <c r="I282" s="69"/>
      <c r="J282" s="69"/>
      <c r="K282" s="71"/>
      <c r="L282" s="66"/>
      <c r="M282" s="67"/>
      <c r="N282" s="66"/>
      <c r="O282" s="67"/>
      <c r="P282" s="68"/>
      <c r="Q282" s="66"/>
      <c r="R282" s="66"/>
      <c r="S282" s="67"/>
      <c r="T282" s="66"/>
      <c r="U282" s="67"/>
      <c r="V282" s="69"/>
      <c r="W282" s="69"/>
    </row>
    <row r="283" spans="6:23" x14ac:dyDescent="0.25">
      <c r="F283" s="70"/>
      <c r="G283" s="70"/>
      <c r="H283" s="67"/>
      <c r="I283" s="69"/>
      <c r="J283" s="69"/>
      <c r="K283" s="71"/>
      <c r="L283" s="66"/>
      <c r="M283" s="67"/>
      <c r="N283" s="66"/>
      <c r="O283" s="67"/>
      <c r="P283" s="68"/>
      <c r="Q283" s="66"/>
      <c r="R283" s="66"/>
      <c r="S283" s="67"/>
      <c r="T283" s="66"/>
      <c r="U283" s="67"/>
      <c r="V283" s="69"/>
      <c r="W283" s="69"/>
    </row>
    <row r="284" spans="6:23" x14ac:dyDescent="0.25">
      <c r="F284" s="70"/>
      <c r="G284" s="70"/>
      <c r="H284" s="67"/>
      <c r="I284" s="69"/>
      <c r="J284" s="69"/>
      <c r="K284" s="71"/>
      <c r="L284" s="66"/>
      <c r="M284" s="67"/>
      <c r="N284" s="66"/>
      <c r="O284" s="67"/>
      <c r="P284" s="68"/>
      <c r="Q284" s="66"/>
      <c r="R284" s="66"/>
      <c r="S284" s="67"/>
      <c r="T284" s="66"/>
      <c r="U284" s="67"/>
      <c r="V284" s="69"/>
      <c r="W284" s="69"/>
    </row>
    <row r="285" spans="6:23" x14ac:dyDescent="0.25">
      <c r="F285" s="70"/>
      <c r="G285" s="70"/>
      <c r="H285" s="67"/>
      <c r="I285" s="69"/>
      <c r="J285" s="69"/>
      <c r="K285" s="71"/>
      <c r="L285" s="66"/>
      <c r="M285" s="67"/>
      <c r="N285" s="66"/>
      <c r="O285" s="67"/>
      <c r="P285" s="68"/>
      <c r="Q285" s="66"/>
      <c r="R285" s="66"/>
      <c r="S285" s="67"/>
      <c r="T285" s="66"/>
      <c r="U285" s="67"/>
      <c r="V285" s="69"/>
      <c r="W285" s="69"/>
    </row>
    <row r="286" spans="6:23" x14ac:dyDescent="0.25">
      <c r="F286" s="70"/>
      <c r="G286" s="70"/>
      <c r="H286" s="67"/>
      <c r="I286" s="69"/>
      <c r="J286" s="69"/>
      <c r="K286" s="71"/>
      <c r="L286" s="66"/>
      <c r="M286" s="67"/>
      <c r="N286" s="66"/>
      <c r="O286" s="67"/>
      <c r="P286" s="68"/>
      <c r="Q286" s="66"/>
      <c r="R286" s="66"/>
      <c r="S286" s="67"/>
      <c r="T286" s="66"/>
      <c r="U286" s="67"/>
      <c r="V286" s="69"/>
      <c r="W286" s="69"/>
    </row>
    <row r="287" spans="6:23" x14ac:dyDescent="0.25">
      <c r="F287" s="70"/>
      <c r="G287" s="70"/>
      <c r="H287" s="67"/>
      <c r="I287" s="69"/>
      <c r="J287" s="69"/>
      <c r="K287" s="71"/>
      <c r="L287" s="66"/>
      <c r="M287" s="67"/>
      <c r="N287" s="66"/>
      <c r="O287" s="67"/>
      <c r="P287" s="68"/>
      <c r="Q287" s="66"/>
      <c r="R287" s="66"/>
      <c r="S287" s="67"/>
      <c r="T287" s="66"/>
      <c r="U287" s="67"/>
      <c r="V287" s="69"/>
      <c r="W287" s="69"/>
    </row>
    <row r="288" spans="6:23" x14ac:dyDescent="0.25">
      <c r="F288" s="70"/>
      <c r="G288" s="70"/>
      <c r="H288" s="67"/>
      <c r="I288" s="69"/>
      <c r="J288" s="69"/>
      <c r="K288" s="71"/>
      <c r="L288" s="66"/>
      <c r="M288" s="67"/>
      <c r="N288" s="66"/>
      <c r="O288" s="67"/>
      <c r="P288" s="68"/>
      <c r="Q288" s="66"/>
      <c r="R288" s="66"/>
      <c r="S288" s="67"/>
      <c r="T288" s="66"/>
      <c r="U288" s="67"/>
      <c r="V288" s="69"/>
      <c r="W288" s="69"/>
    </row>
    <row r="289" spans="6:23" x14ac:dyDescent="0.25">
      <c r="F289" s="70"/>
      <c r="G289" s="70"/>
      <c r="H289" s="67"/>
      <c r="I289" s="69"/>
      <c r="J289" s="69"/>
      <c r="K289" s="71"/>
      <c r="L289" s="66"/>
      <c r="M289" s="67"/>
      <c r="N289" s="66"/>
      <c r="O289" s="67"/>
      <c r="P289" s="68"/>
      <c r="Q289" s="66"/>
      <c r="R289" s="66"/>
      <c r="S289" s="67"/>
      <c r="T289" s="66"/>
      <c r="U289" s="67"/>
      <c r="V289" s="69"/>
      <c r="W289" s="69"/>
    </row>
    <row r="290" spans="6:23" x14ac:dyDescent="0.25">
      <c r="F290" s="70"/>
      <c r="G290" s="70"/>
      <c r="H290" s="67"/>
      <c r="I290" s="69"/>
      <c r="J290" s="69"/>
      <c r="K290" s="71"/>
      <c r="L290" s="66"/>
      <c r="M290" s="67"/>
      <c r="N290" s="66"/>
      <c r="O290" s="67"/>
      <c r="P290" s="68"/>
      <c r="Q290" s="66"/>
      <c r="R290" s="66"/>
      <c r="S290" s="67"/>
      <c r="T290" s="66"/>
      <c r="U290" s="67"/>
      <c r="V290" s="69"/>
      <c r="W290" s="69"/>
    </row>
    <row r="291" spans="6:23" x14ac:dyDescent="0.25">
      <c r="F291" s="70"/>
      <c r="G291" s="70"/>
      <c r="H291" s="67"/>
      <c r="I291" s="69"/>
      <c r="J291" s="69"/>
      <c r="K291" s="71"/>
      <c r="L291" s="66"/>
      <c r="M291" s="67"/>
      <c r="N291" s="66"/>
      <c r="O291" s="67"/>
      <c r="P291" s="68"/>
      <c r="Q291" s="66"/>
      <c r="R291" s="66"/>
      <c r="S291" s="67"/>
      <c r="T291" s="66"/>
      <c r="U291" s="67"/>
      <c r="V291" s="69"/>
      <c r="W291" s="69"/>
    </row>
    <row r="292" spans="6:23" x14ac:dyDescent="0.25">
      <c r="F292" s="70"/>
      <c r="G292" s="70"/>
      <c r="H292" s="67"/>
      <c r="I292" s="69"/>
      <c r="J292" s="69"/>
      <c r="K292" s="71"/>
      <c r="L292" s="66"/>
      <c r="M292" s="67"/>
      <c r="N292" s="66"/>
      <c r="O292" s="67"/>
      <c r="P292" s="68"/>
      <c r="Q292" s="66"/>
      <c r="R292" s="66"/>
      <c r="S292" s="67"/>
      <c r="T292" s="66"/>
      <c r="U292" s="67"/>
      <c r="V292" s="69"/>
      <c r="W292" s="69"/>
    </row>
    <row r="293" spans="6:23" x14ac:dyDescent="0.25">
      <c r="F293" s="70"/>
      <c r="G293" s="70"/>
      <c r="H293" s="67"/>
      <c r="I293" s="69"/>
      <c r="J293" s="69"/>
      <c r="K293" s="71"/>
      <c r="L293" s="66"/>
      <c r="M293" s="67"/>
      <c r="N293" s="66"/>
      <c r="O293" s="67"/>
      <c r="P293" s="68"/>
      <c r="Q293" s="66"/>
      <c r="R293" s="66"/>
      <c r="S293" s="67"/>
      <c r="T293" s="66"/>
      <c r="U293" s="67"/>
      <c r="V293" s="69"/>
      <c r="W293" s="69"/>
    </row>
    <row r="294" spans="6:23" x14ac:dyDescent="0.25">
      <c r="F294" s="70"/>
      <c r="G294" s="70"/>
      <c r="H294" s="67"/>
      <c r="I294" s="69"/>
      <c r="J294" s="69"/>
      <c r="K294" s="71"/>
      <c r="L294" s="66"/>
      <c r="M294" s="67"/>
      <c r="N294" s="66"/>
      <c r="O294" s="67"/>
      <c r="P294" s="68"/>
      <c r="Q294" s="66"/>
      <c r="R294" s="66"/>
      <c r="S294" s="67"/>
      <c r="T294" s="66"/>
      <c r="U294" s="67"/>
      <c r="V294" s="69"/>
      <c r="W294" s="69"/>
    </row>
    <row r="295" spans="6:23" x14ac:dyDescent="0.25">
      <c r="F295" s="70"/>
      <c r="G295" s="70"/>
      <c r="H295" s="67"/>
      <c r="I295" s="69"/>
      <c r="J295" s="69"/>
      <c r="K295" s="71"/>
      <c r="L295" s="66"/>
      <c r="M295" s="67"/>
      <c r="N295" s="66"/>
      <c r="O295" s="67"/>
      <c r="P295" s="68"/>
      <c r="Q295" s="66"/>
      <c r="R295" s="66"/>
      <c r="S295" s="67"/>
      <c r="T295" s="66"/>
      <c r="U295" s="67"/>
      <c r="V295" s="69"/>
      <c r="W295" s="69"/>
    </row>
    <row r="296" spans="6:23" x14ac:dyDescent="0.25">
      <c r="F296" s="70"/>
      <c r="G296" s="70"/>
      <c r="H296" s="67"/>
      <c r="I296" s="69"/>
      <c r="J296" s="69"/>
      <c r="K296" s="71"/>
      <c r="L296" s="66"/>
      <c r="M296" s="67"/>
      <c r="N296" s="66"/>
      <c r="O296" s="67"/>
      <c r="P296" s="68"/>
      <c r="Q296" s="66"/>
      <c r="R296" s="66"/>
      <c r="S296" s="67"/>
      <c r="T296" s="66"/>
      <c r="U296" s="67"/>
      <c r="V296" s="69"/>
      <c r="W296" s="69"/>
    </row>
    <row r="297" spans="6:23" x14ac:dyDescent="0.25">
      <c r="F297" s="70"/>
      <c r="G297" s="70"/>
      <c r="H297" s="67"/>
      <c r="I297" s="69"/>
      <c r="J297" s="69"/>
      <c r="K297" s="71"/>
      <c r="L297" s="66"/>
      <c r="M297" s="67"/>
      <c r="N297" s="66"/>
      <c r="O297" s="67"/>
      <c r="P297" s="68"/>
      <c r="Q297" s="66"/>
      <c r="R297" s="66"/>
      <c r="S297" s="67"/>
      <c r="T297" s="66"/>
      <c r="U297" s="67"/>
      <c r="V297" s="69"/>
      <c r="W297" s="69"/>
    </row>
    <row r="298" spans="6:23" x14ac:dyDescent="0.25">
      <c r="F298" s="70"/>
      <c r="G298" s="70"/>
      <c r="H298" s="67"/>
      <c r="I298" s="69"/>
      <c r="J298" s="69"/>
      <c r="K298" s="71"/>
      <c r="L298" s="66"/>
      <c r="M298" s="67"/>
      <c r="N298" s="66"/>
      <c r="O298" s="67"/>
      <c r="P298" s="68"/>
      <c r="Q298" s="66"/>
      <c r="R298" s="66"/>
      <c r="S298" s="67"/>
      <c r="T298" s="66"/>
      <c r="U298" s="67"/>
      <c r="V298" s="69"/>
      <c r="W298" s="69"/>
    </row>
    <row r="299" spans="6:23" x14ac:dyDescent="0.25">
      <c r="F299" s="70"/>
      <c r="G299" s="70"/>
      <c r="H299" s="67"/>
      <c r="I299" s="69"/>
      <c r="J299" s="69"/>
      <c r="K299" s="71"/>
      <c r="L299" s="66"/>
      <c r="M299" s="67"/>
      <c r="N299" s="66"/>
      <c r="O299" s="67"/>
      <c r="P299" s="68"/>
      <c r="Q299" s="66"/>
      <c r="R299" s="66"/>
      <c r="S299" s="67"/>
      <c r="T299" s="66"/>
      <c r="U299" s="67"/>
      <c r="V299" s="69"/>
      <c r="W299" s="69"/>
    </row>
    <row r="300" spans="6:23" x14ac:dyDescent="0.25">
      <c r="F300" s="70"/>
      <c r="G300" s="70"/>
      <c r="H300" s="67"/>
      <c r="I300" s="69"/>
      <c r="J300" s="69"/>
      <c r="K300" s="71"/>
      <c r="L300" s="66"/>
      <c r="M300" s="67"/>
      <c r="N300" s="66"/>
      <c r="O300" s="67"/>
      <c r="P300" s="68"/>
      <c r="Q300" s="66"/>
      <c r="R300" s="66"/>
      <c r="S300" s="67"/>
      <c r="T300" s="66"/>
      <c r="U300" s="67"/>
      <c r="V300" s="69"/>
      <c r="W300" s="69"/>
    </row>
    <row r="301" spans="6:23" x14ac:dyDescent="0.25">
      <c r="F301" s="70"/>
      <c r="G301" s="70"/>
      <c r="H301" s="67"/>
      <c r="I301" s="69"/>
      <c r="J301" s="69"/>
      <c r="K301" s="71"/>
      <c r="L301" s="66"/>
      <c r="M301" s="67"/>
      <c r="N301" s="66"/>
      <c r="O301" s="67"/>
      <c r="P301" s="68"/>
      <c r="Q301" s="66"/>
      <c r="R301" s="66"/>
      <c r="S301" s="67"/>
      <c r="T301" s="66"/>
      <c r="U301" s="67"/>
      <c r="V301" s="69"/>
      <c r="W301" s="69"/>
    </row>
    <row r="302" spans="6:23" x14ac:dyDescent="0.25">
      <c r="F302" s="70"/>
      <c r="G302" s="70"/>
      <c r="H302" s="67"/>
      <c r="I302" s="69"/>
      <c r="J302" s="69"/>
      <c r="K302" s="71"/>
      <c r="L302" s="66"/>
      <c r="M302" s="67"/>
      <c r="N302" s="66"/>
      <c r="O302" s="67"/>
      <c r="P302" s="68"/>
      <c r="Q302" s="66"/>
      <c r="R302" s="66"/>
      <c r="S302" s="67"/>
      <c r="T302" s="66"/>
      <c r="U302" s="67"/>
      <c r="V302" s="69"/>
      <c r="W302" s="69"/>
    </row>
    <row r="303" spans="6:23" x14ac:dyDescent="0.25">
      <c r="F303" s="70"/>
      <c r="G303" s="70"/>
      <c r="H303" s="67"/>
      <c r="I303" s="69"/>
      <c r="J303" s="69"/>
      <c r="K303" s="71"/>
      <c r="L303" s="66"/>
      <c r="M303" s="67"/>
      <c r="N303" s="66"/>
      <c r="O303" s="67"/>
      <c r="P303" s="68"/>
      <c r="Q303" s="66"/>
      <c r="R303" s="66"/>
      <c r="S303" s="67"/>
      <c r="T303" s="66"/>
      <c r="U303" s="67"/>
      <c r="V303" s="69"/>
      <c r="W303" s="69"/>
    </row>
    <row r="304" spans="6:23" x14ac:dyDescent="0.25">
      <c r="F304" s="70"/>
      <c r="G304" s="70"/>
      <c r="H304" s="67"/>
      <c r="I304" s="69"/>
      <c r="J304" s="69"/>
      <c r="K304" s="71"/>
      <c r="L304" s="66"/>
      <c r="M304" s="67"/>
      <c r="N304" s="66"/>
      <c r="O304" s="67"/>
      <c r="P304" s="68"/>
      <c r="Q304" s="66"/>
      <c r="R304" s="66"/>
      <c r="S304" s="67"/>
      <c r="T304" s="66"/>
      <c r="U304" s="67"/>
      <c r="V304" s="69"/>
      <c r="W304" s="69"/>
    </row>
    <row r="305" spans="6:23" x14ac:dyDescent="0.25">
      <c r="F305" s="70"/>
      <c r="G305" s="70"/>
      <c r="H305" s="67"/>
      <c r="I305" s="69"/>
      <c r="J305" s="69"/>
      <c r="K305" s="71"/>
      <c r="L305" s="66"/>
      <c r="M305" s="67"/>
      <c r="N305" s="66"/>
      <c r="O305" s="67"/>
      <c r="P305" s="68"/>
      <c r="Q305" s="66"/>
      <c r="R305" s="66"/>
      <c r="S305" s="67"/>
      <c r="T305" s="66"/>
      <c r="U305" s="67"/>
      <c r="V305" s="69"/>
      <c r="W305" s="69"/>
    </row>
    <row r="306" spans="6:23" x14ac:dyDescent="0.25">
      <c r="F306" s="70"/>
      <c r="G306" s="70"/>
      <c r="H306" s="67"/>
      <c r="I306" s="69"/>
      <c r="J306" s="69"/>
      <c r="K306" s="71"/>
      <c r="L306" s="66"/>
      <c r="M306" s="67"/>
      <c r="N306" s="66"/>
      <c r="O306" s="67"/>
      <c r="P306" s="68"/>
      <c r="Q306" s="66"/>
      <c r="R306" s="66"/>
      <c r="S306" s="67"/>
      <c r="T306" s="66"/>
      <c r="U306" s="67"/>
      <c r="V306" s="69"/>
      <c r="W306" s="69"/>
    </row>
    <row r="307" spans="6:23" x14ac:dyDescent="0.25">
      <c r="F307" s="70"/>
      <c r="G307" s="70"/>
      <c r="H307" s="67"/>
      <c r="I307" s="69"/>
      <c r="J307" s="69"/>
      <c r="K307" s="71"/>
      <c r="L307" s="66"/>
      <c r="M307" s="67"/>
      <c r="N307" s="66"/>
      <c r="O307" s="67"/>
      <c r="P307" s="68"/>
      <c r="Q307" s="66"/>
      <c r="R307" s="66"/>
      <c r="S307" s="67"/>
      <c r="T307" s="66"/>
      <c r="U307" s="67"/>
      <c r="V307" s="69"/>
      <c r="W307" s="69"/>
    </row>
    <row r="308" spans="6:23" x14ac:dyDescent="0.25">
      <c r="F308" s="70"/>
      <c r="G308" s="70"/>
      <c r="H308" s="67"/>
      <c r="I308" s="69"/>
      <c r="J308" s="69"/>
      <c r="K308" s="71"/>
      <c r="L308" s="66"/>
      <c r="M308" s="67"/>
      <c r="N308" s="66"/>
      <c r="O308" s="67"/>
      <c r="P308" s="68"/>
      <c r="Q308" s="66"/>
      <c r="R308" s="66"/>
      <c r="S308" s="67"/>
      <c r="T308" s="66"/>
      <c r="U308" s="67"/>
      <c r="V308" s="69"/>
      <c r="W308" s="69"/>
    </row>
    <row r="309" spans="6:23" x14ac:dyDescent="0.25">
      <c r="F309" s="70"/>
      <c r="G309" s="70"/>
      <c r="H309" s="67"/>
      <c r="I309" s="69"/>
      <c r="J309" s="69"/>
      <c r="K309" s="71"/>
      <c r="L309" s="66"/>
      <c r="M309" s="67"/>
      <c r="N309" s="66"/>
      <c r="O309" s="67"/>
      <c r="P309" s="68"/>
      <c r="Q309" s="66"/>
      <c r="R309" s="66"/>
      <c r="S309" s="67"/>
      <c r="T309" s="66"/>
      <c r="U309" s="67"/>
      <c r="V309" s="69"/>
      <c r="W309" s="69"/>
    </row>
    <row r="310" spans="6:23" x14ac:dyDescent="0.25">
      <c r="F310" s="70"/>
      <c r="G310" s="70"/>
      <c r="H310" s="67"/>
      <c r="I310" s="69"/>
      <c r="J310" s="69"/>
      <c r="K310" s="71"/>
      <c r="L310" s="66"/>
      <c r="M310" s="67"/>
      <c r="N310" s="66"/>
      <c r="O310" s="67"/>
      <c r="P310" s="68"/>
      <c r="Q310" s="66"/>
      <c r="R310" s="66"/>
      <c r="S310" s="67"/>
      <c r="T310" s="66"/>
      <c r="U310" s="67"/>
      <c r="V310" s="69"/>
      <c r="W310" s="69"/>
    </row>
    <row r="311" spans="6:23" x14ac:dyDescent="0.25">
      <c r="F311" s="70"/>
      <c r="G311" s="70"/>
      <c r="H311" s="67"/>
      <c r="I311" s="69"/>
      <c r="J311" s="69"/>
      <c r="K311" s="71"/>
      <c r="L311" s="66"/>
      <c r="M311" s="67"/>
      <c r="N311" s="66"/>
      <c r="O311" s="67"/>
      <c r="P311" s="68"/>
      <c r="Q311" s="66"/>
      <c r="R311" s="66"/>
      <c r="S311" s="67"/>
      <c r="T311" s="66"/>
      <c r="U311" s="67"/>
      <c r="V311" s="69"/>
      <c r="W311" s="69"/>
    </row>
    <row r="312" spans="6:23" x14ac:dyDescent="0.25">
      <c r="F312" s="70"/>
      <c r="G312" s="70"/>
      <c r="H312" s="67"/>
      <c r="I312" s="69"/>
      <c r="J312" s="69"/>
      <c r="K312" s="71"/>
      <c r="L312" s="66"/>
      <c r="M312" s="67"/>
      <c r="N312" s="66"/>
      <c r="O312" s="67"/>
      <c r="P312" s="68"/>
      <c r="Q312" s="66"/>
      <c r="R312" s="66"/>
      <c r="S312" s="67"/>
      <c r="T312" s="66"/>
      <c r="U312" s="67"/>
      <c r="V312" s="69"/>
      <c r="W312" s="69"/>
    </row>
    <row r="313" spans="6:23" x14ac:dyDescent="0.25">
      <c r="F313" s="70"/>
      <c r="G313" s="70"/>
      <c r="H313" s="67"/>
      <c r="I313" s="69"/>
      <c r="J313" s="69"/>
      <c r="K313" s="71"/>
      <c r="L313" s="66"/>
      <c r="M313" s="67"/>
      <c r="N313" s="66"/>
      <c r="O313" s="67"/>
      <c r="P313" s="68"/>
      <c r="Q313" s="66"/>
      <c r="R313" s="66"/>
      <c r="S313" s="67"/>
      <c r="T313" s="66"/>
      <c r="U313" s="67"/>
      <c r="V313" s="69"/>
      <c r="W313" s="69"/>
    </row>
    <row r="314" spans="6:23" x14ac:dyDescent="0.25">
      <c r="F314" s="70"/>
      <c r="G314" s="70"/>
      <c r="H314" s="67"/>
      <c r="I314" s="69"/>
      <c r="J314" s="69"/>
      <c r="K314" s="71"/>
      <c r="L314" s="66"/>
      <c r="M314" s="67"/>
      <c r="N314" s="66"/>
      <c r="O314" s="67"/>
      <c r="P314" s="68"/>
      <c r="Q314" s="66"/>
      <c r="R314" s="66"/>
      <c r="S314" s="67"/>
      <c r="T314" s="66"/>
      <c r="U314" s="67"/>
      <c r="V314" s="69"/>
      <c r="W314" s="69"/>
    </row>
    <row r="315" spans="6:23" x14ac:dyDescent="0.25">
      <c r="F315" s="70"/>
      <c r="G315" s="70"/>
      <c r="H315" s="67"/>
      <c r="I315" s="69"/>
      <c r="J315" s="69"/>
      <c r="K315" s="71"/>
      <c r="L315" s="66"/>
      <c r="M315" s="67"/>
      <c r="N315" s="66"/>
      <c r="O315" s="67"/>
      <c r="P315" s="68"/>
      <c r="Q315" s="66"/>
      <c r="R315" s="66"/>
      <c r="S315" s="67"/>
      <c r="T315" s="66"/>
      <c r="U315" s="67"/>
      <c r="V315" s="69"/>
      <c r="W315" s="69"/>
    </row>
    <row r="316" spans="6:23" x14ac:dyDescent="0.25">
      <c r="F316" s="70"/>
      <c r="G316" s="70"/>
      <c r="H316" s="67"/>
      <c r="I316" s="69"/>
      <c r="J316" s="69"/>
      <c r="K316" s="71"/>
      <c r="L316" s="66"/>
      <c r="M316" s="67"/>
      <c r="N316" s="66"/>
      <c r="O316" s="67"/>
      <c r="P316" s="68"/>
      <c r="Q316" s="66"/>
      <c r="R316" s="66"/>
      <c r="S316" s="67"/>
      <c r="T316" s="66"/>
      <c r="U316" s="67"/>
      <c r="V316" s="69"/>
      <c r="W316" s="69"/>
    </row>
    <row r="317" spans="6:23" x14ac:dyDescent="0.25">
      <c r="F317" s="70"/>
      <c r="G317" s="70"/>
      <c r="H317" s="67"/>
      <c r="I317" s="69"/>
      <c r="J317" s="69"/>
      <c r="K317" s="71"/>
      <c r="L317" s="66"/>
      <c r="M317" s="67"/>
      <c r="N317" s="66"/>
      <c r="O317" s="67"/>
      <c r="P317" s="68"/>
      <c r="Q317" s="66"/>
      <c r="R317" s="66"/>
      <c r="S317" s="67"/>
      <c r="T317" s="66"/>
      <c r="U317" s="67"/>
      <c r="V317" s="69"/>
      <c r="W317" s="69"/>
    </row>
    <row r="318" spans="6:23" x14ac:dyDescent="0.25">
      <c r="F318" s="70"/>
      <c r="G318" s="70"/>
      <c r="H318" s="67"/>
      <c r="I318" s="69"/>
      <c r="J318" s="69"/>
      <c r="K318" s="71"/>
      <c r="L318" s="66"/>
      <c r="M318" s="67"/>
      <c r="N318" s="66"/>
      <c r="O318" s="67"/>
      <c r="P318" s="68"/>
      <c r="Q318" s="66"/>
      <c r="R318" s="66"/>
      <c r="S318" s="67"/>
      <c r="T318" s="66"/>
      <c r="U318" s="67"/>
      <c r="V318" s="69"/>
      <c r="W318" s="69"/>
    </row>
    <row r="319" spans="6:23" x14ac:dyDescent="0.25">
      <c r="F319" s="70"/>
      <c r="G319" s="70"/>
      <c r="H319" s="67"/>
      <c r="I319" s="69"/>
      <c r="J319" s="69"/>
      <c r="K319" s="71"/>
      <c r="L319" s="66"/>
      <c r="M319" s="67"/>
      <c r="N319" s="66"/>
      <c r="O319" s="67"/>
      <c r="P319" s="68"/>
      <c r="Q319" s="66"/>
      <c r="R319" s="66"/>
      <c r="S319" s="67"/>
      <c r="T319" s="66"/>
      <c r="U319" s="67"/>
      <c r="V319" s="69"/>
      <c r="W319" s="69"/>
    </row>
    <row r="320" spans="6:23" x14ac:dyDescent="0.25">
      <c r="F320" s="70"/>
      <c r="G320" s="70"/>
      <c r="H320" s="67"/>
      <c r="I320" s="69"/>
      <c r="J320" s="69"/>
      <c r="K320" s="71"/>
      <c r="L320" s="66"/>
      <c r="M320" s="67"/>
      <c r="N320" s="66"/>
      <c r="O320" s="67"/>
      <c r="P320" s="68"/>
      <c r="Q320" s="66"/>
      <c r="R320" s="66"/>
      <c r="S320" s="67"/>
      <c r="T320" s="66"/>
      <c r="U320" s="67"/>
      <c r="V320" s="69"/>
      <c r="W320" s="69"/>
    </row>
    <row r="321" spans="6:23" x14ac:dyDescent="0.25">
      <c r="F321" s="70"/>
      <c r="G321" s="70"/>
      <c r="H321" s="67"/>
      <c r="I321" s="69"/>
      <c r="J321" s="69"/>
      <c r="K321" s="71"/>
      <c r="L321" s="66"/>
      <c r="M321" s="67"/>
      <c r="N321" s="66"/>
      <c r="O321" s="67"/>
      <c r="P321" s="68"/>
      <c r="Q321" s="66"/>
      <c r="R321" s="66"/>
      <c r="S321" s="67"/>
      <c r="T321" s="66"/>
      <c r="U321" s="67"/>
      <c r="V321" s="69"/>
      <c r="W321" s="69"/>
    </row>
    <row r="322" spans="6:23" x14ac:dyDescent="0.25">
      <c r="F322" s="70"/>
      <c r="G322" s="70"/>
      <c r="H322" s="67"/>
      <c r="I322" s="69"/>
      <c r="J322" s="69"/>
      <c r="K322" s="71"/>
      <c r="L322" s="66"/>
      <c r="M322" s="67"/>
      <c r="N322" s="66"/>
      <c r="O322" s="67"/>
      <c r="P322" s="68"/>
      <c r="Q322" s="66"/>
      <c r="R322" s="66"/>
      <c r="S322" s="67"/>
      <c r="T322" s="66"/>
      <c r="U322" s="67"/>
      <c r="V322" s="69"/>
      <c r="W322" s="69"/>
    </row>
    <row r="323" spans="6:23" x14ac:dyDescent="0.25">
      <c r="F323" s="70"/>
      <c r="G323" s="70"/>
      <c r="H323" s="67"/>
      <c r="I323" s="69"/>
      <c r="J323" s="69"/>
      <c r="K323" s="71"/>
      <c r="L323" s="66"/>
      <c r="M323" s="67"/>
      <c r="N323" s="66"/>
      <c r="O323" s="67"/>
      <c r="P323" s="68"/>
      <c r="Q323" s="66"/>
      <c r="R323" s="66"/>
      <c r="S323" s="67"/>
      <c r="T323" s="66"/>
      <c r="U323" s="67"/>
      <c r="V323" s="69"/>
      <c r="W323" s="69"/>
    </row>
    <row r="324" spans="6:23" x14ac:dyDescent="0.25">
      <c r="F324" s="70"/>
      <c r="G324" s="70"/>
      <c r="H324" s="67"/>
      <c r="I324" s="69"/>
      <c r="J324" s="69"/>
      <c r="K324" s="71"/>
      <c r="L324" s="66"/>
      <c r="M324" s="67"/>
      <c r="N324" s="66"/>
      <c r="O324" s="67"/>
      <c r="P324" s="68"/>
      <c r="Q324" s="66"/>
      <c r="R324" s="66"/>
      <c r="S324" s="67"/>
      <c r="T324" s="66"/>
      <c r="U324" s="67"/>
      <c r="V324" s="69"/>
      <c r="W324" s="69"/>
    </row>
    <row r="325" spans="6:23" x14ac:dyDescent="0.25">
      <c r="F325" s="70"/>
      <c r="G325" s="70"/>
      <c r="H325" s="67"/>
      <c r="I325" s="69"/>
      <c r="J325" s="69"/>
      <c r="K325" s="71"/>
      <c r="L325" s="66"/>
      <c r="M325" s="67"/>
      <c r="N325" s="66"/>
      <c r="O325" s="67"/>
      <c r="P325" s="68"/>
      <c r="Q325" s="66"/>
      <c r="R325" s="66"/>
      <c r="S325" s="67"/>
      <c r="T325" s="66"/>
      <c r="U325" s="67"/>
      <c r="V325" s="69"/>
      <c r="W325" s="69"/>
    </row>
    <row r="326" spans="6:23" x14ac:dyDescent="0.25">
      <c r="F326" s="70"/>
      <c r="G326" s="70"/>
      <c r="H326" s="67"/>
      <c r="I326" s="69"/>
      <c r="J326" s="69"/>
      <c r="K326" s="71"/>
      <c r="L326" s="66"/>
      <c r="M326" s="67"/>
      <c r="N326" s="66"/>
      <c r="O326" s="67"/>
      <c r="P326" s="68"/>
      <c r="Q326" s="66"/>
      <c r="R326" s="66"/>
      <c r="S326" s="67"/>
      <c r="T326" s="66"/>
      <c r="U326" s="67"/>
      <c r="V326" s="69"/>
      <c r="W326" s="69"/>
    </row>
    <row r="327" spans="6:23" x14ac:dyDescent="0.25">
      <c r="F327" s="70"/>
      <c r="G327" s="70"/>
      <c r="H327" s="67"/>
      <c r="I327" s="69"/>
      <c r="J327" s="69"/>
      <c r="K327" s="71"/>
      <c r="L327" s="66"/>
      <c r="M327" s="67"/>
      <c r="N327" s="66"/>
      <c r="O327" s="67"/>
      <c r="P327" s="68"/>
      <c r="Q327" s="66"/>
      <c r="R327" s="66"/>
      <c r="S327" s="67"/>
      <c r="T327" s="66"/>
      <c r="U327" s="67"/>
      <c r="V327" s="69"/>
      <c r="W327" s="69"/>
    </row>
    <row r="328" spans="6:23" x14ac:dyDescent="0.25">
      <c r="F328" s="70"/>
      <c r="G328" s="70"/>
      <c r="H328" s="67"/>
      <c r="I328" s="69"/>
      <c r="J328" s="69"/>
      <c r="K328" s="71"/>
      <c r="L328" s="66"/>
      <c r="M328" s="67"/>
      <c r="N328" s="66"/>
      <c r="O328" s="67"/>
      <c r="P328" s="68"/>
      <c r="Q328" s="66"/>
      <c r="R328" s="66"/>
      <c r="S328" s="67"/>
      <c r="T328" s="66"/>
      <c r="U328" s="67"/>
      <c r="V328" s="69"/>
      <c r="W328" s="69"/>
    </row>
    <row r="329" spans="6:23" x14ac:dyDescent="0.25">
      <c r="F329" s="70"/>
      <c r="G329" s="70"/>
      <c r="H329" s="67"/>
      <c r="I329" s="69"/>
      <c r="J329" s="69"/>
      <c r="K329" s="71"/>
      <c r="L329" s="66"/>
      <c r="M329" s="67"/>
      <c r="N329" s="66"/>
      <c r="O329" s="67"/>
      <c r="P329" s="68"/>
      <c r="Q329" s="66"/>
      <c r="R329" s="66"/>
      <c r="S329" s="67"/>
      <c r="T329" s="66"/>
      <c r="U329" s="67"/>
      <c r="V329" s="69"/>
      <c r="W329" s="69"/>
    </row>
    <row r="330" spans="6:23" x14ac:dyDescent="0.25">
      <c r="F330" s="70"/>
      <c r="G330" s="70"/>
      <c r="H330" s="67"/>
      <c r="I330" s="69"/>
      <c r="J330" s="69"/>
      <c r="K330" s="71"/>
      <c r="L330" s="66"/>
      <c r="M330" s="67"/>
      <c r="N330" s="66"/>
      <c r="O330" s="67"/>
      <c r="P330" s="68"/>
      <c r="Q330" s="66"/>
      <c r="R330" s="66"/>
      <c r="S330" s="67"/>
      <c r="T330" s="66"/>
      <c r="U330" s="67"/>
      <c r="V330" s="69"/>
      <c r="W330" s="69"/>
    </row>
    <row r="331" spans="6:23" x14ac:dyDescent="0.25">
      <c r="F331" s="70"/>
      <c r="G331" s="70"/>
      <c r="H331" s="67"/>
      <c r="I331" s="69"/>
      <c r="J331" s="69"/>
      <c r="K331" s="71"/>
      <c r="L331" s="66"/>
      <c r="M331" s="67"/>
      <c r="N331" s="66"/>
      <c r="O331" s="67"/>
      <c r="P331" s="68"/>
      <c r="Q331" s="66"/>
      <c r="R331" s="66"/>
      <c r="S331" s="67"/>
      <c r="T331" s="66"/>
      <c r="U331" s="67"/>
      <c r="V331" s="69"/>
      <c r="W331" s="69"/>
    </row>
    <row r="332" spans="6:23" x14ac:dyDescent="0.25">
      <c r="F332" s="70"/>
      <c r="G332" s="70"/>
      <c r="H332" s="67"/>
      <c r="I332" s="69"/>
      <c r="J332" s="69"/>
      <c r="K332" s="71"/>
      <c r="L332" s="66"/>
      <c r="M332" s="67"/>
      <c r="N332" s="66"/>
      <c r="O332" s="67"/>
      <c r="P332" s="68"/>
      <c r="Q332" s="66"/>
      <c r="R332" s="66"/>
      <c r="S332" s="67"/>
      <c r="T332" s="66"/>
      <c r="U332" s="67"/>
      <c r="V332" s="69"/>
      <c r="W332" s="69"/>
    </row>
    <row r="333" spans="6:23" x14ac:dyDescent="0.25">
      <c r="F333" s="70"/>
      <c r="G333" s="70"/>
      <c r="H333" s="67"/>
      <c r="I333" s="69"/>
      <c r="J333" s="69"/>
      <c r="K333" s="71"/>
      <c r="L333" s="66"/>
      <c r="M333" s="67"/>
      <c r="N333" s="66"/>
      <c r="O333" s="67"/>
      <c r="P333" s="68"/>
      <c r="Q333" s="66"/>
      <c r="R333" s="66"/>
      <c r="S333" s="67"/>
      <c r="T333" s="66"/>
      <c r="U333" s="67"/>
      <c r="V333" s="69"/>
      <c r="W333" s="69"/>
    </row>
    <row r="334" spans="6:23" x14ac:dyDescent="0.25">
      <c r="F334" s="70"/>
      <c r="G334" s="70"/>
      <c r="H334" s="67"/>
      <c r="I334" s="69"/>
      <c r="J334" s="69"/>
      <c r="K334" s="71"/>
      <c r="L334" s="66"/>
      <c r="M334" s="67"/>
      <c r="N334" s="66"/>
      <c r="O334" s="67"/>
      <c r="P334" s="68"/>
      <c r="Q334" s="66"/>
      <c r="R334" s="66"/>
      <c r="S334" s="67"/>
      <c r="T334" s="66"/>
      <c r="U334" s="67"/>
      <c r="V334" s="69"/>
      <c r="W334" s="69"/>
    </row>
    <row r="335" spans="6:23" x14ac:dyDescent="0.25">
      <c r="F335" s="70"/>
      <c r="G335" s="70"/>
      <c r="H335" s="67"/>
      <c r="I335" s="69"/>
      <c r="J335" s="69"/>
      <c r="K335" s="71"/>
      <c r="L335" s="66"/>
      <c r="M335" s="67"/>
      <c r="N335" s="66"/>
      <c r="O335" s="67"/>
      <c r="P335" s="68"/>
      <c r="Q335" s="66"/>
      <c r="R335" s="66"/>
      <c r="S335" s="67"/>
      <c r="T335" s="66"/>
      <c r="U335" s="67"/>
      <c r="V335" s="69"/>
      <c r="W335" s="69"/>
    </row>
    <row r="336" spans="6:23" x14ac:dyDescent="0.25">
      <c r="F336" s="70"/>
      <c r="G336" s="70"/>
      <c r="H336" s="67"/>
      <c r="I336" s="69"/>
      <c r="J336" s="69"/>
      <c r="K336" s="71"/>
      <c r="L336" s="66"/>
      <c r="M336" s="67"/>
      <c r="N336" s="66"/>
      <c r="O336" s="67"/>
      <c r="P336" s="68"/>
      <c r="Q336" s="66"/>
      <c r="R336" s="66"/>
      <c r="S336" s="67"/>
      <c r="T336" s="66"/>
      <c r="U336" s="67"/>
      <c r="V336" s="69"/>
      <c r="W336" s="69"/>
    </row>
    <row r="337" spans="6:23" x14ac:dyDescent="0.25">
      <c r="F337" s="70"/>
      <c r="G337" s="70"/>
      <c r="H337" s="67"/>
      <c r="I337" s="69"/>
      <c r="J337" s="69"/>
      <c r="K337" s="71"/>
      <c r="L337" s="66"/>
      <c r="M337" s="67"/>
      <c r="N337" s="66"/>
      <c r="O337" s="67"/>
      <c r="P337" s="68"/>
      <c r="Q337" s="66"/>
      <c r="R337" s="66"/>
      <c r="S337" s="67"/>
      <c r="T337" s="66"/>
      <c r="U337" s="67"/>
      <c r="V337" s="69"/>
      <c r="W337" s="69"/>
    </row>
    <row r="338" spans="6:23" x14ac:dyDescent="0.25">
      <c r="F338" s="70"/>
      <c r="G338" s="70"/>
      <c r="H338" s="67"/>
      <c r="I338" s="69"/>
      <c r="J338" s="69"/>
      <c r="K338" s="71"/>
      <c r="L338" s="66"/>
      <c r="M338" s="67"/>
      <c r="N338" s="66"/>
      <c r="O338" s="67"/>
      <c r="P338" s="68"/>
      <c r="Q338" s="66"/>
      <c r="R338" s="66"/>
      <c r="S338" s="67"/>
      <c r="T338" s="66"/>
      <c r="U338" s="67"/>
      <c r="V338" s="69"/>
      <c r="W338" s="69"/>
    </row>
    <row r="339" spans="6:23" x14ac:dyDescent="0.25">
      <c r="F339" s="70"/>
      <c r="G339" s="70"/>
      <c r="H339" s="67"/>
      <c r="I339" s="69"/>
      <c r="J339" s="69"/>
      <c r="K339" s="71"/>
      <c r="L339" s="66"/>
      <c r="M339" s="67"/>
      <c r="N339" s="66"/>
      <c r="O339" s="67"/>
      <c r="P339" s="68"/>
      <c r="Q339" s="66"/>
      <c r="R339" s="66"/>
      <c r="S339" s="67"/>
      <c r="T339" s="66"/>
      <c r="U339" s="67"/>
      <c r="V339" s="69"/>
      <c r="W339" s="69"/>
    </row>
    <row r="340" spans="6:23" x14ac:dyDescent="0.25">
      <c r="F340" s="70"/>
      <c r="G340" s="70"/>
      <c r="H340" s="67"/>
      <c r="I340" s="69"/>
      <c r="J340" s="69"/>
      <c r="K340" s="71"/>
      <c r="L340" s="66"/>
      <c r="M340" s="67"/>
      <c r="N340" s="66"/>
      <c r="O340" s="67"/>
      <c r="P340" s="68"/>
      <c r="Q340" s="66"/>
      <c r="R340" s="66"/>
      <c r="S340" s="67"/>
      <c r="T340" s="66"/>
      <c r="U340" s="67"/>
      <c r="V340" s="69"/>
      <c r="W340" s="69"/>
    </row>
    <row r="341" spans="6:23" x14ac:dyDescent="0.25">
      <c r="F341" s="70"/>
      <c r="G341" s="70"/>
      <c r="H341" s="67"/>
      <c r="I341" s="69"/>
      <c r="J341" s="69"/>
      <c r="K341" s="71"/>
      <c r="L341" s="66"/>
      <c r="M341" s="67"/>
      <c r="N341" s="66"/>
      <c r="O341" s="67"/>
      <c r="P341" s="68"/>
      <c r="Q341" s="66"/>
      <c r="R341" s="66"/>
      <c r="S341" s="67"/>
      <c r="T341" s="66"/>
      <c r="U341" s="67"/>
      <c r="V341" s="69"/>
      <c r="W341" s="69"/>
    </row>
    <row r="342" spans="6:23" x14ac:dyDescent="0.25">
      <c r="F342" s="70"/>
      <c r="G342" s="70"/>
      <c r="H342" s="67"/>
      <c r="I342" s="69"/>
      <c r="J342" s="69"/>
      <c r="K342" s="71"/>
      <c r="L342" s="66"/>
      <c r="M342" s="67"/>
      <c r="N342" s="66"/>
      <c r="O342" s="67"/>
      <c r="P342" s="68"/>
      <c r="Q342" s="66"/>
      <c r="R342" s="66"/>
      <c r="S342" s="67"/>
      <c r="T342" s="66"/>
      <c r="U342" s="67"/>
      <c r="V342" s="69"/>
      <c r="W342" s="69"/>
    </row>
    <row r="343" spans="6:23" x14ac:dyDescent="0.25">
      <c r="F343" s="70"/>
      <c r="G343" s="70"/>
      <c r="H343" s="67"/>
      <c r="I343" s="69"/>
      <c r="J343" s="69"/>
      <c r="K343" s="71"/>
      <c r="L343" s="66"/>
      <c r="M343" s="67"/>
      <c r="N343" s="66"/>
      <c r="O343" s="67"/>
      <c r="P343" s="68"/>
      <c r="Q343" s="66"/>
      <c r="R343" s="66"/>
      <c r="S343" s="67"/>
      <c r="T343" s="66"/>
      <c r="U343" s="67"/>
      <c r="V343" s="69"/>
      <c r="W343" s="69"/>
    </row>
    <row r="344" spans="6:23" x14ac:dyDescent="0.25">
      <c r="F344" s="70"/>
      <c r="G344" s="70"/>
      <c r="H344" s="67"/>
      <c r="I344" s="69"/>
      <c r="J344" s="69"/>
      <c r="K344" s="71"/>
      <c r="L344" s="66"/>
      <c r="M344" s="67"/>
      <c r="N344" s="66"/>
      <c r="O344" s="67"/>
      <c r="P344" s="68"/>
      <c r="Q344" s="66"/>
      <c r="R344" s="66"/>
      <c r="S344" s="67"/>
      <c r="T344" s="66"/>
      <c r="U344" s="67"/>
      <c r="V344" s="69"/>
      <c r="W344" s="69"/>
    </row>
    <row r="345" spans="6:23" x14ac:dyDescent="0.25">
      <c r="F345" s="70"/>
      <c r="G345" s="70"/>
      <c r="H345" s="67"/>
      <c r="I345" s="69"/>
      <c r="J345" s="69"/>
      <c r="K345" s="71"/>
      <c r="L345" s="66"/>
      <c r="M345" s="67"/>
      <c r="N345" s="66"/>
      <c r="O345" s="67"/>
      <c r="P345" s="68"/>
      <c r="Q345" s="66"/>
      <c r="R345" s="66"/>
      <c r="S345" s="67"/>
      <c r="T345" s="66"/>
      <c r="U345" s="67"/>
      <c r="V345" s="69"/>
      <c r="W345" s="69"/>
    </row>
    <row r="346" spans="6:23" x14ac:dyDescent="0.25">
      <c r="F346" s="70"/>
      <c r="G346" s="70"/>
      <c r="H346" s="67"/>
      <c r="I346" s="69"/>
      <c r="J346" s="69"/>
      <c r="K346" s="71"/>
      <c r="L346" s="66"/>
      <c r="M346" s="67"/>
      <c r="N346" s="66"/>
      <c r="O346" s="67"/>
      <c r="P346" s="68"/>
      <c r="Q346" s="66"/>
      <c r="R346" s="66"/>
      <c r="S346" s="67"/>
      <c r="T346" s="66"/>
      <c r="U346" s="67"/>
      <c r="V346" s="69"/>
      <c r="W346" s="69"/>
    </row>
    <row r="347" spans="6:23" x14ac:dyDescent="0.25">
      <c r="F347" s="70"/>
      <c r="G347" s="70"/>
      <c r="H347" s="67"/>
      <c r="I347" s="69"/>
      <c r="J347" s="69"/>
      <c r="K347" s="71"/>
      <c r="L347" s="66"/>
      <c r="M347" s="67"/>
      <c r="N347" s="66"/>
      <c r="O347" s="67"/>
      <c r="P347" s="68"/>
      <c r="Q347" s="66"/>
      <c r="R347" s="66"/>
      <c r="S347" s="67"/>
      <c r="T347" s="66"/>
      <c r="U347" s="67"/>
      <c r="V347" s="69"/>
      <c r="W347" s="69"/>
    </row>
    <row r="348" spans="6:23" x14ac:dyDescent="0.25">
      <c r="F348" s="70"/>
      <c r="G348" s="70"/>
      <c r="H348" s="67"/>
      <c r="I348" s="69"/>
      <c r="J348" s="69"/>
      <c r="K348" s="71"/>
      <c r="L348" s="66"/>
      <c r="M348" s="67"/>
      <c r="N348" s="66"/>
      <c r="O348" s="67"/>
      <c r="P348" s="68"/>
      <c r="Q348" s="66"/>
      <c r="R348" s="66"/>
      <c r="S348" s="67"/>
      <c r="T348" s="66"/>
      <c r="U348" s="67"/>
      <c r="V348" s="69"/>
      <c r="W348" s="69"/>
    </row>
    <row r="349" spans="6:23" x14ac:dyDescent="0.25">
      <c r="F349" s="70"/>
      <c r="G349" s="70"/>
      <c r="H349" s="67"/>
      <c r="I349" s="69"/>
      <c r="J349" s="69"/>
      <c r="K349" s="71"/>
      <c r="L349" s="66"/>
      <c r="M349" s="67"/>
      <c r="N349" s="66"/>
      <c r="O349" s="67"/>
      <c r="P349" s="68"/>
      <c r="Q349" s="66"/>
      <c r="R349" s="66"/>
      <c r="S349" s="67"/>
      <c r="T349" s="66"/>
      <c r="U349" s="67"/>
      <c r="V349" s="69"/>
      <c r="W349" s="69"/>
    </row>
    <row r="350" spans="6:23" x14ac:dyDescent="0.25">
      <c r="F350" s="70"/>
      <c r="G350" s="70"/>
      <c r="H350" s="67"/>
      <c r="I350" s="69"/>
      <c r="J350" s="69"/>
      <c r="K350" s="71"/>
      <c r="L350" s="66"/>
      <c r="M350" s="67"/>
      <c r="N350" s="66"/>
      <c r="O350" s="67"/>
      <c r="P350" s="68"/>
      <c r="Q350" s="66"/>
      <c r="R350" s="66"/>
      <c r="S350" s="67"/>
      <c r="T350" s="66"/>
      <c r="U350" s="67"/>
      <c r="V350" s="69"/>
      <c r="W350" s="69"/>
    </row>
    <row r="351" spans="6:23" x14ac:dyDescent="0.25">
      <c r="F351" s="70"/>
      <c r="G351" s="70"/>
      <c r="H351" s="67"/>
      <c r="I351" s="69"/>
      <c r="J351" s="69"/>
      <c r="K351" s="71"/>
      <c r="L351" s="66"/>
      <c r="M351" s="67"/>
      <c r="N351" s="66"/>
      <c r="O351" s="67"/>
      <c r="P351" s="68"/>
      <c r="Q351" s="66"/>
      <c r="R351" s="66"/>
      <c r="S351" s="67"/>
      <c r="T351" s="66"/>
      <c r="U351" s="67"/>
      <c r="V351" s="69"/>
      <c r="W351" s="69"/>
    </row>
    <row r="352" spans="6:23" x14ac:dyDescent="0.25">
      <c r="F352" s="70"/>
      <c r="G352" s="70"/>
      <c r="H352" s="67"/>
      <c r="I352" s="69"/>
      <c r="J352" s="69"/>
      <c r="K352" s="71"/>
      <c r="L352" s="66"/>
      <c r="M352" s="67"/>
      <c r="N352" s="66"/>
      <c r="O352" s="67"/>
      <c r="P352" s="68"/>
      <c r="Q352" s="66"/>
      <c r="R352" s="66"/>
      <c r="S352" s="67"/>
      <c r="T352" s="66"/>
      <c r="U352" s="67"/>
      <c r="V352" s="69"/>
      <c r="W352" s="69"/>
    </row>
    <row r="353" spans="6:23" x14ac:dyDescent="0.25">
      <c r="F353" s="70"/>
      <c r="G353" s="70"/>
      <c r="H353" s="67"/>
      <c r="I353" s="69"/>
      <c r="J353" s="69"/>
      <c r="K353" s="71"/>
      <c r="L353" s="66"/>
      <c r="M353" s="67"/>
      <c r="N353" s="66"/>
      <c r="O353" s="67"/>
      <c r="P353" s="68"/>
      <c r="Q353" s="66"/>
      <c r="R353" s="66"/>
      <c r="S353" s="67"/>
      <c r="T353" s="66"/>
      <c r="U353" s="67"/>
      <c r="V353" s="69"/>
      <c r="W353" s="69"/>
    </row>
    <row r="354" spans="6:23" x14ac:dyDescent="0.25">
      <c r="F354" s="70"/>
      <c r="G354" s="70"/>
      <c r="H354" s="67"/>
      <c r="I354" s="69"/>
      <c r="J354" s="69"/>
      <c r="K354" s="71"/>
      <c r="L354" s="66"/>
      <c r="M354" s="67"/>
      <c r="N354" s="66"/>
      <c r="O354" s="67"/>
      <c r="P354" s="68"/>
      <c r="Q354" s="66"/>
      <c r="R354" s="66"/>
      <c r="S354" s="67"/>
      <c r="T354" s="66"/>
      <c r="U354" s="67"/>
      <c r="V354" s="69"/>
      <c r="W354" s="69"/>
    </row>
    <row r="355" spans="6:23" x14ac:dyDescent="0.25">
      <c r="F355" s="70"/>
      <c r="G355" s="70"/>
      <c r="H355" s="67"/>
      <c r="I355" s="69"/>
      <c r="J355" s="69"/>
      <c r="K355" s="71"/>
      <c r="L355" s="66"/>
      <c r="M355" s="67"/>
      <c r="N355" s="66"/>
      <c r="O355" s="67"/>
      <c r="P355" s="68"/>
      <c r="Q355" s="66"/>
      <c r="R355" s="66"/>
      <c r="S355" s="67"/>
      <c r="T355" s="66"/>
      <c r="U355" s="67"/>
      <c r="V355" s="69"/>
      <c r="W355" s="69"/>
    </row>
    <row r="356" spans="6:23" x14ac:dyDescent="0.25">
      <c r="F356" s="70"/>
      <c r="G356" s="70"/>
      <c r="H356" s="67"/>
      <c r="I356" s="69"/>
      <c r="J356" s="69"/>
      <c r="K356" s="71"/>
      <c r="L356" s="66"/>
      <c r="M356" s="67"/>
      <c r="N356" s="66"/>
      <c r="O356" s="67"/>
      <c r="P356" s="68"/>
      <c r="Q356" s="66"/>
      <c r="R356" s="66"/>
      <c r="S356" s="67"/>
      <c r="T356" s="66"/>
      <c r="U356" s="67"/>
      <c r="V356" s="69"/>
      <c r="W356" s="69"/>
    </row>
    <row r="357" spans="6:23" x14ac:dyDescent="0.25">
      <c r="F357" s="70"/>
      <c r="G357" s="70"/>
      <c r="H357" s="67"/>
      <c r="I357" s="69"/>
      <c r="J357" s="69"/>
      <c r="K357" s="71"/>
      <c r="L357" s="66"/>
      <c r="M357" s="67"/>
      <c r="N357" s="66"/>
      <c r="O357" s="67"/>
      <c r="P357" s="68"/>
      <c r="Q357" s="66"/>
      <c r="R357" s="66"/>
      <c r="S357" s="67"/>
      <c r="T357" s="66"/>
      <c r="U357" s="67"/>
      <c r="V357" s="69"/>
      <c r="W357" s="69"/>
    </row>
    <row r="358" spans="6:23" x14ac:dyDescent="0.25">
      <c r="F358" s="70"/>
      <c r="G358" s="70"/>
      <c r="H358" s="67"/>
      <c r="I358" s="69"/>
      <c r="J358" s="69"/>
      <c r="K358" s="71"/>
      <c r="L358" s="66"/>
      <c r="M358" s="67"/>
      <c r="N358" s="66"/>
      <c r="O358" s="67"/>
      <c r="P358" s="68"/>
      <c r="Q358" s="66"/>
      <c r="R358" s="66"/>
      <c r="S358" s="67"/>
      <c r="T358" s="66"/>
      <c r="U358" s="67"/>
      <c r="V358" s="69"/>
      <c r="W358" s="69"/>
    </row>
    <row r="359" spans="6:23" x14ac:dyDescent="0.25">
      <c r="F359" s="70"/>
      <c r="G359" s="70"/>
      <c r="H359" s="67"/>
      <c r="I359" s="69"/>
      <c r="J359" s="69"/>
      <c r="K359" s="71"/>
      <c r="L359" s="66"/>
      <c r="M359" s="67"/>
      <c r="N359" s="66"/>
      <c r="O359" s="67"/>
      <c r="P359" s="68"/>
      <c r="Q359" s="66"/>
      <c r="R359" s="66"/>
      <c r="S359" s="67"/>
      <c r="T359" s="66"/>
      <c r="U359" s="67"/>
      <c r="V359" s="69"/>
      <c r="W359" s="69"/>
    </row>
    <row r="360" spans="6:23" x14ac:dyDescent="0.25">
      <c r="F360" s="70"/>
      <c r="G360" s="70"/>
      <c r="H360" s="67"/>
      <c r="I360" s="69"/>
      <c r="J360" s="69"/>
      <c r="K360" s="71"/>
      <c r="L360" s="66"/>
      <c r="M360" s="67"/>
      <c r="N360" s="66"/>
      <c r="O360" s="67"/>
      <c r="P360" s="68"/>
      <c r="Q360" s="66"/>
      <c r="R360" s="66"/>
      <c r="S360" s="67"/>
      <c r="T360" s="66"/>
      <c r="U360" s="67"/>
      <c r="V360" s="69"/>
      <c r="W360" s="69"/>
    </row>
    <row r="361" spans="6:23" x14ac:dyDescent="0.25">
      <c r="F361" s="70"/>
      <c r="G361" s="70"/>
      <c r="H361" s="67"/>
      <c r="I361" s="69"/>
      <c r="J361" s="69"/>
      <c r="K361" s="71"/>
      <c r="L361" s="66"/>
      <c r="M361" s="67"/>
      <c r="N361" s="66"/>
      <c r="O361" s="67"/>
      <c r="P361" s="68"/>
      <c r="Q361" s="66"/>
      <c r="R361" s="66"/>
      <c r="S361" s="67"/>
      <c r="T361" s="66"/>
      <c r="U361" s="67"/>
      <c r="V361" s="69"/>
      <c r="W361" s="69"/>
    </row>
    <row r="362" spans="6:23" x14ac:dyDescent="0.25">
      <c r="F362" s="70"/>
      <c r="G362" s="70"/>
      <c r="H362" s="67"/>
      <c r="I362" s="69"/>
      <c r="J362" s="69"/>
      <c r="K362" s="71"/>
      <c r="L362" s="66"/>
      <c r="M362" s="67"/>
      <c r="N362" s="66"/>
      <c r="O362" s="67"/>
      <c r="P362" s="68"/>
      <c r="Q362" s="66"/>
      <c r="R362" s="66"/>
      <c r="S362" s="67"/>
      <c r="T362" s="66"/>
      <c r="U362" s="67"/>
      <c r="V362" s="69"/>
      <c r="W362" s="69"/>
    </row>
    <row r="363" spans="6:23" x14ac:dyDescent="0.25">
      <c r="F363" s="70"/>
      <c r="G363" s="70"/>
      <c r="H363" s="67"/>
      <c r="I363" s="69"/>
      <c r="J363" s="69"/>
      <c r="K363" s="71"/>
      <c r="L363" s="66"/>
      <c r="M363" s="67"/>
      <c r="N363" s="66"/>
      <c r="O363" s="67"/>
      <c r="P363" s="68"/>
      <c r="Q363" s="66"/>
      <c r="R363" s="66"/>
      <c r="S363" s="67"/>
      <c r="T363" s="66"/>
      <c r="U363" s="67"/>
      <c r="V363" s="69"/>
      <c r="W363" s="69"/>
    </row>
    <row r="364" spans="6:23" x14ac:dyDescent="0.25">
      <c r="F364" s="70"/>
      <c r="G364" s="70"/>
      <c r="H364" s="67"/>
      <c r="I364" s="69"/>
      <c r="J364" s="69"/>
      <c r="K364" s="71"/>
      <c r="L364" s="66"/>
      <c r="M364" s="67"/>
      <c r="N364" s="66"/>
      <c r="O364" s="67"/>
      <c r="P364" s="68"/>
      <c r="Q364" s="66"/>
      <c r="R364" s="66"/>
      <c r="S364" s="67"/>
      <c r="T364" s="66"/>
      <c r="U364" s="67"/>
      <c r="V364" s="69"/>
      <c r="W364" s="69"/>
    </row>
    <row r="365" spans="6:23" x14ac:dyDescent="0.25">
      <c r="F365" s="70"/>
      <c r="G365" s="70"/>
      <c r="H365" s="67"/>
      <c r="I365" s="69"/>
      <c r="J365" s="69"/>
      <c r="K365" s="71"/>
      <c r="L365" s="66"/>
      <c r="M365" s="67"/>
      <c r="N365" s="66"/>
      <c r="O365" s="67"/>
      <c r="P365" s="68"/>
      <c r="Q365" s="66"/>
      <c r="R365" s="66"/>
      <c r="S365" s="67"/>
      <c r="T365" s="66"/>
      <c r="U365" s="67"/>
      <c r="V365" s="69"/>
      <c r="W365" s="69"/>
    </row>
    <row r="366" spans="6:23" x14ac:dyDescent="0.25">
      <c r="F366" s="70"/>
      <c r="G366" s="70"/>
      <c r="H366" s="67"/>
      <c r="I366" s="69"/>
      <c r="J366" s="69"/>
      <c r="K366" s="71"/>
      <c r="L366" s="66"/>
      <c r="M366" s="67"/>
      <c r="N366" s="66"/>
      <c r="O366" s="67"/>
      <c r="P366" s="68"/>
      <c r="Q366" s="66"/>
      <c r="R366" s="66"/>
      <c r="S366" s="67"/>
      <c r="T366" s="66"/>
      <c r="U366" s="67"/>
      <c r="V366" s="69"/>
      <c r="W366" s="69"/>
    </row>
    <row r="367" spans="6:23" x14ac:dyDescent="0.25">
      <c r="F367" s="70"/>
      <c r="G367" s="70"/>
      <c r="H367" s="67"/>
      <c r="I367" s="69"/>
      <c r="J367" s="69"/>
      <c r="K367" s="71"/>
      <c r="L367" s="66"/>
      <c r="M367" s="67"/>
      <c r="N367" s="66"/>
      <c r="O367" s="67"/>
      <c r="P367" s="68"/>
      <c r="Q367" s="66"/>
      <c r="R367" s="66"/>
      <c r="S367" s="67"/>
      <c r="T367" s="66"/>
      <c r="U367" s="67"/>
      <c r="V367" s="69"/>
      <c r="W367" s="69"/>
    </row>
    <row r="368" spans="6:23" x14ac:dyDescent="0.25">
      <c r="F368" s="70"/>
      <c r="G368" s="70"/>
      <c r="H368" s="67"/>
      <c r="I368" s="69"/>
      <c r="J368" s="69"/>
      <c r="K368" s="71"/>
      <c r="L368" s="66"/>
      <c r="M368" s="67"/>
      <c r="N368" s="66"/>
      <c r="O368" s="67"/>
      <c r="P368" s="68"/>
      <c r="Q368" s="66"/>
      <c r="R368" s="66"/>
      <c r="S368" s="67"/>
      <c r="T368" s="66"/>
      <c r="U368" s="67"/>
      <c r="V368" s="69"/>
      <c r="W368" s="69"/>
    </row>
    <row r="369" spans="6:23" x14ac:dyDescent="0.25">
      <c r="F369" s="70"/>
      <c r="G369" s="70"/>
      <c r="H369" s="67"/>
      <c r="I369" s="69"/>
      <c r="J369" s="69"/>
      <c r="K369" s="71"/>
      <c r="L369" s="66"/>
      <c r="M369" s="67"/>
      <c r="N369" s="66"/>
      <c r="O369" s="67"/>
      <c r="P369" s="68"/>
      <c r="Q369" s="66"/>
      <c r="R369" s="66"/>
      <c r="S369" s="67"/>
      <c r="T369" s="66"/>
      <c r="U369" s="67"/>
      <c r="V369" s="69"/>
      <c r="W369" s="69"/>
    </row>
    <row r="370" spans="6:23" x14ac:dyDescent="0.25">
      <c r="F370" s="70"/>
      <c r="G370" s="70"/>
      <c r="H370" s="67"/>
      <c r="I370" s="69"/>
      <c r="J370" s="69"/>
      <c r="K370" s="71"/>
      <c r="L370" s="66"/>
      <c r="M370" s="67"/>
      <c r="N370" s="66"/>
      <c r="O370" s="67"/>
      <c r="P370" s="68"/>
      <c r="Q370" s="66"/>
      <c r="R370" s="66"/>
      <c r="S370" s="67"/>
      <c r="T370" s="66"/>
      <c r="U370" s="67"/>
      <c r="V370" s="69"/>
      <c r="W370" s="69"/>
    </row>
    <row r="371" spans="6:23" x14ac:dyDescent="0.25">
      <c r="F371" s="70"/>
      <c r="G371" s="70"/>
      <c r="H371" s="67"/>
      <c r="I371" s="69"/>
      <c r="J371" s="69"/>
      <c r="K371" s="71"/>
      <c r="L371" s="66"/>
      <c r="M371" s="67"/>
      <c r="N371" s="66"/>
      <c r="O371" s="67"/>
      <c r="P371" s="68"/>
      <c r="Q371" s="66"/>
      <c r="R371" s="66"/>
      <c r="S371" s="67"/>
      <c r="T371" s="66"/>
      <c r="U371" s="67"/>
      <c r="V371" s="69"/>
      <c r="W371" s="69"/>
    </row>
    <row r="372" spans="6:23" x14ac:dyDescent="0.25">
      <c r="F372" s="70"/>
      <c r="G372" s="70"/>
      <c r="H372" s="67"/>
      <c r="I372" s="69"/>
      <c r="J372" s="69"/>
      <c r="K372" s="71"/>
      <c r="L372" s="66"/>
      <c r="M372" s="67"/>
      <c r="N372" s="66"/>
      <c r="O372" s="67"/>
      <c r="P372" s="68"/>
      <c r="Q372" s="66"/>
      <c r="R372" s="66"/>
      <c r="S372" s="67"/>
      <c r="T372" s="66"/>
      <c r="U372" s="67"/>
      <c r="V372" s="69"/>
      <c r="W372" s="69"/>
    </row>
    <row r="373" spans="6:23" x14ac:dyDescent="0.25">
      <c r="F373" s="70"/>
      <c r="G373" s="70"/>
      <c r="H373" s="67"/>
      <c r="I373" s="69"/>
      <c r="J373" s="69"/>
      <c r="K373" s="71"/>
      <c r="L373" s="66"/>
      <c r="M373" s="67"/>
      <c r="N373" s="66"/>
      <c r="O373" s="67"/>
      <c r="P373" s="68"/>
      <c r="Q373" s="66"/>
      <c r="R373" s="66"/>
      <c r="S373" s="67"/>
      <c r="T373" s="66"/>
      <c r="U373" s="67"/>
      <c r="V373" s="69"/>
      <c r="W373" s="69"/>
    </row>
    <row r="374" spans="6:23" x14ac:dyDescent="0.25">
      <c r="F374" s="70"/>
      <c r="G374" s="70"/>
      <c r="H374" s="67"/>
      <c r="I374" s="69"/>
      <c r="J374" s="69"/>
      <c r="K374" s="71"/>
      <c r="L374" s="66"/>
      <c r="M374" s="67"/>
      <c r="N374" s="66"/>
      <c r="O374" s="67"/>
      <c r="P374" s="68"/>
      <c r="Q374" s="66"/>
      <c r="R374" s="66"/>
      <c r="S374" s="67"/>
      <c r="T374" s="66"/>
      <c r="U374" s="67"/>
      <c r="V374" s="69"/>
      <c r="W374" s="69"/>
    </row>
    <row r="375" spans="6:23" x14ac:dyDescent="0.25">
      <c r="F375" s="70"/>
      <c r="G375" s="70"/>
      <c r="H375" s="67"/>
      <c r="I375" s="69"/>
      <c r="J375" s="69"/>
      <c r="K375" s="71"/>
      <c r="L375" s="66"/>
      <c r="M375" s="67"/>
      <c r="N375" s="66"/>
      <c r="O375" s="67"/>
      <c r="P375" s="68"/>
      <c r="Q375" s="66"/>
      <c r="R375" s="66"/>
      <c r="S375" s="67"/>
      <c r="T375" s="66"/>
      <c r="U375" s="67"/>
      <c r="V375" s="69"/>
      <c r="W375" s="69"/>
    </row>
    <row r="376" spans="6:23" x14ac:dyDescent="0.25">
      <c r="F376" s="70"/>
      <c r="G376" s="70"/>
      <c r="H376" s="67"/>
      <c r="I376" s="69"/>
      <c r="J376" s="69"/>
      <c r="K376" s="71"/>
      <c r="L376" s="66"/>
      <c r="M376" s="67"/>
      <c r="N376" s="66"/>
      <c r="O376" s="67"/>
      <c r="P376" s="68"/>
      <c r="Q376" s="66"/>
      <c r="R376" s="66"/>
      <c r="S376" s="67"/>
      <c r="T376" s="66"/>
      <c r="U376" s="67"/>
      <c r="V376" s="69"/>
      <c r="W376" s="69"/>
    </row>
    <row r="377" spans="6:23" x14ac:dyDescent="0.25">
      <c r="F377" s="70"/>
      <c r="G377" s="70"/>
      <c r="H377" s="67"/>
      <c r="I377" s="69"/>
      <c r="J377" s="69"/>
      <c r="K377" s="71"/>
      <c r="L377" s="66"/>
      <c r="M377" s="67"/>
      <c r="N377" s="66"/>
      <c r="O377" s="67"/>
      <c r="P377" s="68"/>
      <c r="Q377" s="66"/>
      <c r="R377" s="66"/>
      <c r="S377" s="67"/>
      <c r="T377" s="66"/>
      <c r="U377" s="67"/>
      <c r="V377" s="69"/>
      <c r="W377" s="69"/>
    </row>
    <row r="378" spans="6:23" x14ac:dyDescent="0.25">
      <c r="F378" s="70"/>
      <c r="G378" s="70"/>
      <c r="H378" s="67"/>
      <c r="I378" s="69"/>
      <c r="J378" s="69"/>
      <c r="K378" s="71"/>
      <c r="L378" s="66"/>
      <c r="M378" s="67"/>
      <c r="N378" s="66"/>
      <c r="O378" s="67"/>
      <c r="P378" s="68"/>
      <c r="Q378" s="66"/>
      <c r="R378" s="66"/>
      <c r="S378" s="67"/>
      <c r="T378" s="66"/>
      <c r="U378" s="67"/>
      <c r="V378" s="69"/>
      <c r="W378" s="69"/>
    </row>
    <row r="379" spans="6:23" x14ac:dyDescent="0.25">
      <c r="F379" s="33"/>
      <c r="G379" s="33"/>
    </row>
    <row r="380" spans="6:23" x14ac:dyDescent="0.25">
      <c r="F380" s="33"/>
      <c r="G380" s="33"/>
    </row>
    <row r="381" spans="6:23" x14ac:dyDescent="0.25">
      <c r="F381" s="33"/>
      <c r="G381" s="33"/>
    </row>
    <row r="382" spans="6:23" x14ac:dyDescent="0.25">
      <c r="F382" s="33"/>
      <c r="G382" s="33"/>
    </row>
    <row r="383" spans="6:23" x14ac:dyDescent="0.25">
      <c r="F383" s="33"/>
      <c r="G383" s="33"/>
    </row>
    <row r="384" spans="6:23" x14ac:dyDescent="0.25">
      <c r="F384" s="33"/>
      <c r="G384" s="33"/>
    </row>
    <row r="385" spans="6:7" x14ac:dyDescent="0.25">
      <c r="F385" s="33"/>
      <c r="G385" s="33"/>
    </row>
    <row r="386" spans="6:7" x14ac:dyDescent="0.25">
      <c r="F386" s="33"/>
      <c r="G386" s="33"/>
    </row>
    <row r="387" spans="6:7" x14ac:dyDescent="0.25">
      <c r="F387" s="33"/>
      <c r="G387" s="33"/>
    </row>
    <row r="388" spans="6:7" x14ac:dyDescent="0.25">
      <c r="F388" s="33"/>
      <c r="G388" s="33"/>
    </row>
    <row r="389" spans="6:7" x14ac:dyDescent="0.25">
      <c r="F389" s="33"/>
      <c r="G389" s="33"/>
    </row>
    <row r="390" spans="6:7" x14ac:dyDescent="0.25">
      <c r="F390" s="33"/>
      <c r="G390" s="33"/>
    </row>
    <row r="391" spans="6:7" x14ac:dyDescent="0.25">
      <c r="F391" s="33"/>
      <c r="G391" s="33"/>
    </row>
    <row r="392" spans="6:7" x14ac:dyDescent="0.25">
      <c r="F392" s="33"/>
      <c r="G392" s="33"/>
    </row>
    <row r="393" spans="6:7" x14ac:dyDescent="0.25">
      <c r="F393" s="33"/>
      <c r="G393" s="33"/>
    </row>
    <row r="394" spans="6:7" x14ac:dyDescent="0.25">
      <c r="F394" s="33"/>
      <c r="G394" s="33"/>
    </row>
    <row r="395" spans="6:7" x14ac:dyDescent="0.25">
      <c r="F395" s="33"/>
      <c r="G395" s="33"/>
    </row>
    <row r="396" spans="6:7" x14ac:dyDescent="0.25">
      <c r="F396" s="33"/>
      <c r="G396" s="33"/>
    </row>
    <row r="397" spans="6:7" x14ac:dyDescent="0.25">
      <c r="F397" s="33"/>
      <c r="G397" s="33"/>
    </row>
    <row r="398" spans="6:7" x14ac:dyDescent="0.25">
      <c r="F398" s="33"/>
      <c r="G398" s="33"/>
    </row>
    <row r="399" spans="6:7" x14ac:dyDescent="0.25">
      <c r="F399" s="33"/>
      <c r="G399" s="33"/>
    </row>
    <row r="400" spans="6:7" x14ac:dyDescent="0.25">
      <c r="F400" s="33"/>
      <c r="G400" s="33"/>
    </row>
    <row r="401" spans="6:7" x14ac:dyDescent="0.25">
      <c r="F401" s="33"/>
      <c r="G401" s="33"/>
    </row>
    <row r="402" spans="6:7" x14ac:dyDescent="0.25">
      <c r="F402" s="33"/>
      <c r="G402" s="33"/>
    </row>
    <row r="403" spans="6:7" x14ac:dyDescent="0.25">
      <c r="F403" s="33"/>
      <c r="G403" s="33"/>
    </row>
    <row r="404" spans="6:7" x14ac:dyDescent="0.25">
      <c r="F404" s="33"/>
      <c r="G404" s="33"/>
    </row>
    <row r="405" spans="6:7" x14ac:dyDescent="0.25">
      <c r="F405" s="33"/>
      <c r="G405" s="33"/>
    </row>
    <row r="406" spans="6:7" x14ac:dyDescent="0.25">
      <c r="F406" s="33"/>
      <c r="G406" s="33"/>
    </row>
    <row r="407" spans="6:7" x14ac:dyDescent="0.25">
      <c r="F407" s="33"/>
      <c r="G407" s="33"/>
    </row>
    <row r="408" spans="6:7" x14ac:dyDescent="0.25">
      <c r="F408" s="33"/>
      <c r="G408" s="33"/>
    </row>
    <row r="409" spans="6:7" x14ac:dyDescent="0.25">
      <c r="F409" s="33"/>
      <c r="G409" s="33"/>
    </row>
    <row r="410" spans="6:7" x14ac:dyDescent="0.25">
      <c r="F410" s="33"/>
      <c r="G410" s="33"/>
    </row>
    <row r="411" spans="6:7" x14ac:dyDescent="0.25">
      <c r="F411" s="33"/>
      <c r="G411" s="33"/>
    </row>
    <row r="412" spans="6:7" x14ac:dyDescent="0.25">
      <c r="F412" s="33"/>
      <c r="G412" s="33"/>
    </row>
    <row r="413" spans="6:7" x14ac:dyDescent="0.25">
      <c r="F413" s="33"/>
      <c r="G413" s="33"/>
    </row>
    <row r="414" spans="6:7" x14ac:dyDescent="0.25">
      <c r="F414" s="33"/>
      <c r="G414" s="33"/>
    </row>
    <row r="415" spans="6:7" x14ac:dyDescent="0.25">
      <c r="F415" s="33"/>
      <c r="G415" s="33"/>
    </row>
    <row r="416" spans="6:7" x14ac:dyDescent="0.25">
      <c r="F416" s="33"/>
      <c r="G416" s="33"/>
    </row>
    <row r="417" spans="6:7" x14ac:dyDescent="0.25">
      <c r="F417" s="33"/>
      <c r="G417" s="33"/>
    </row>
    <row r="418" spans="6:7" x14ac:dyDescent="0.25">
      <c r="F418" s="33"/>
      <c r="G418" s="33"/>
    </row>
    <row r="419" spans="6:7" x14ac:dyDescent="0.25">
      <c r="F419" s="33"/>
      <c r="G419" s="33"/>
    </row>
    <row r="420" spans="6:7" x14ac:dyDescent="0.25">
      <c r="F420" s="33"/>
      <c r="G420" s="33"/>
    </row>
    <row r="421" spans="6:7" x14ac:dyDescent="0.25">
      <c r="F421" s="33"/>
      <c r="G421" s="33"/>
    </row>
    <row r="422" spans="6:7" x14ac:dyDescent="0.25">
      <c r="F422" s="33"/>
      <c r="G422" s="33"/>
    </row>
    <row r="423" spans="6:7" x14ac:dyDescent="0.25">
      <c r="F423" s="33"/>
      <c r="G423" s="33"/>
    </row>
    <row r="424" spans="6:7" x14ac:dyDescent="0.25">
      <c r="F424" s="33"/>
      <c r="G424" s="33"/>
    </row>
    <row r="425" spans="6:7" x14ac:dyDescent="0.25">
      <c r="F425" s="33"/>
      <c r="G425" s="33"/>
    </row>
    <row r="426" spans="6:7" x14ac:dyDescent="0.25">
      <c r="F426" s="33"/>
      <c r="G426" s="33"/>
    </row>
    <row r="427" spans="6:7" x14ac:dyDescent="0.25">
      <c r="F427" s="33"/>
      <c r="G427" s="33"/>
    </row>
    <row r="428" spans="6:7" x14ac:dyDescent="0.25">
      <c r="F428" s="33"/>
      <c r="G428" s="33"/>
    </row>
    <row r="429" spans="6:7" x14ac:dyDescent="0.25">
      <c r="F429" s="33"/>
      <c r="G429" s="33"/>
    </row>
    <row r="430" spans="6:7" x14ac:dyDescent="0.25">
      <c r="F430" s="33"/>
      <c r="G430" s="33"/>
    </row>
    <row r="431" spans="6:7" x14ac:dyDescent="0.25">
      <c r="F431" s="33"/>
      <c r="G431" s="33"/>
    </row>
    <row r="432" spans="6:7" x14ac:dyDescent="0.25">
      <c r="F432" s="33"/>
      <c r="G432" s="33"/>
    </row>
    <row r="433" spans="6:7" x14ac:dyDescent="0.25">
      <c r="F433" s="33"/>
      <c r="G433" s="33"/>
    </row>
    <row r="434" spans="6:7" x14ac:dyDescent="0.25">
      <c r="F434" s="33"/>
      <c r="G434" s="33"/>
    </row>
    <row r="435" spans="6:7" x14ac:dyDescent="0.25">
      <c r="F435" s="33"/>
      <c r="G435" s="33"/>
    </row>
    <row r="436" spans="6:7" x14ac:dyDescent="0.25">
      <c r="F436" s="33"/>
      <c r="G436" s="33"/>
    </row>
    <row r="437" spans="6:7" x14ac:dyDescent="0.25">
      <c r="F437" s="33"/>
      <c r="G437" s="33"/>
    </row>
    <row r="438" spans="6:7" x14ac:dyDescent="0.25">
      <c r="F438" s="33"/>
      <c r="G438" s="33"/>
    </row>
    <row r="439" spans="6:7" x14ac:dyDescent="0.25">
      <c r="F439" s="33"/>
      <c r="G439" s="33"/>
    </row>
    <row r="440" spans="6:7" x14ac:dyDescent="0.25">
      <c r="F440" s="33"/>
      <c r="G440" s="33"/>
    </row>
    <row r="441" spans="6:7" x14ac:dyDescent="0.25">
      <c r="F441" s="33"/>
      <c r="G441" s="33"/>
    </row>
    <row r="442" spans="6:7" x14ac:dyDescent="0.25">
      <c r="F442" s="33"/>
      <c r="G442" s="33"/>
    </row>
    <row r="443" spans="6:7" x14ac:dyDescent="0.25">
      <c r="F443" s="33"/>
      <c r="G443" s="33"/>
    </row>
    <row r="444" spans="6:7" x14ac:dyDescent="0.25">
      <c r="F444" s="33"/>
      <c r="G444" s="33"/>
    </row>
    <row r="445" spans="6:7" x14ac:dyDescent="0.25">
      <c r="F445" s="33"/>
      <c r="G445" s="33"/>
    </row>
    <row r="446" spans="6:7" x14ac:dyDescent="0.25">
      <c r="F446" s="33"/>
      <c r="G446" s="33"/>
    </row>
    <row r="447" spans="6:7" x14ac:dyDescent="0.25">
      <c r="F447" s="33"/>
      <c r="G447" s="33"/>
    </row>
    <row r="448" spans="6:7" x14ac:dyDescent="0.25">
      <c r="F448" s="33"/>
      <c r="G448" s="33"/>
    </row>
    <row r="449" spans="6:7" x14ac:dyDescent="0.25">
      <c r="F449" s="33"/>
      <c r="G449" s="33"/>
    </row>
    <row r="450" spans="6:7" x14ac:dyDescent="0.25">
      <c r="F450" s="33"/>
      <c r="G450" s="33"/>
    </row>
    <row r="451" spans="6:7" x14ac:dyDescent="0.25">
      <c r="F451" s="33"/>
      <c r="G451" s="33"/>
    </row>
    <row r="452" spans="6:7" x14ac:dyDescent="0.25">
      <c r="F452" s="33"/>
      <c r="G452" s="33"/>
    </row>
    <row r="453" spans="6:7" x14ac:dyDescent="0.25">
      <c r="F453" s="33"/>
      <c r="G453" s="33"/>
    </row>
    <row r="454" spans="6:7" x14ac:dyDescent="0.25">
      <c r="F454" s="33"/>
      <c r="G454" s="33"/>
    </row>
    <row r="455" spans="6:7" x14ac:dyDescent="0.25">
      <c r="F455" s="33"/>
      <c r="G455" s="33"/>
    </row>
    <row r="456" spans="6:7" x14ac:dyDescent="0.25">
      <c r="F456" s="33"/>
      <c r="G456" s="33"/>
    </row>
    <row r="457" spans="6:7" x14ac:dyDescent="0.25">
      <c r="F457" s="33"/>
      <c r="G457" s="33"/>
    </row>
    <row r="458" spans="6:7" x14ac:dyDescent="0.25">
      <c r="F458" s="33"/>
      <c r="G458" s="33"/>
    </row>
    <row r="459" spans="6:7" x14ac:dyDescent="0.25">
      <c r="F459" s="33"/>
      <c r="G459" s="33"/>
    </row>
    <row r="460" spans="6:7" x14ac:dyDescent="0.25">
      <c r="F460" s="33"/>
      <c r="G460" s="33"/>
    </row>
    <row r="461" spans="6:7" x14ac:dyDescent="0.25">
      <c r="F461" s="33"/>
      <c r="G461" s="33"/>
    </row>
    <row r="462" spans="6:7" x14ac:dyDescent="0.25">
      <c r="F462" s="33"/>
      <c r="G462" s="33"/>
    </row>
    <row r="463" spans="6:7" x14ac:dyDescent="0.25">
      <c r="F463" s="33"/>
      <c r="G463" s="33"/>
    </row>
    <row r="464" spans="6:7" x14ac:dyDescent="0.25">
      <c r="F464" s="33"/>
      <c r="G464" s="33"/>
    </row>
    <row r="465" spans="6:7" x14ac:dyDescent="0.25">
      <c r="F465" s="33"/>
      <c r="G465" s="33"/>
    </row>
    <row r="466" spans="6:7" x14ac:dyDescent="0.25">
      <c r="F466" s="33"/>
      <c r="G466" s="33"/>
    </row>
    <row r="467" spans="6:7" x14ac:dyDescent="0.25">
      <c r="F467" s="33"/>
      <c r="G467" s="33"/>
    </row>
    <row r="468" spans="6:7" x14ac:dyDescent="0.25">
      <c r="F468" s="33"/>
      <c r="G468" s="33"/>
    </row>
    <row r="469" spans="6:7" x14ac:dyDescent="0.25">
      <c r="F469" s="33"/>
      <c r="G469" s="33"/>
    </row>
    <row r="470" spans="6:7" x14ac:dyDescent="0.25">
      <c r="F470" s="33"/>
      <c r="G470" s="33"/>
    </row>
    <row r="471" spans="6:7" x14ac:dyDescent="0.25">
      <c r="F471" s="33"/>
      <c r="G471" s="33"/>
    </row>
    <row r="472" spans="6:7" x14ac:dyDescent="0.25">
      <c r="F472" s="33"/>
      <c r="G472" s="33"/>
    </row>
    <row r="473" spans="6:7" x14ac:dyDescent="0.25">
      <c r="F473" s="33"/>
      <c r="G473" s="33"/>
    </row>
    <row r="474" spans="6:7" x14ac:dyDescent="0.25">
      <c r="F474" s="33"/>
      <c r="G474" s="33"/>
    </row>
    <row r="475" spans="6:7" x14ac:dyDescent="0.25">
      <c r="F475" s="33"/>
      <c r="G475" s="33"/>
    </row>
    <row r="476" spans="6:7" x14ac:dyDescent="0.25">
      <c r="F476" s="33"/>
      <c r="G476" s="33"/>
    </row>
    <row r="477" spans="6:7" x14ac:dyDescent="0.25">
      <c r="F477" s="33"/>
      <c r="G477" s="33"/>
    </row>
    <row r="478" spans="6:7" x14ac:dyDescent="0.25">
      <c r="F478" s="33"/>
      <c r="G478" s="33"/>
    </row>
    <row r="479" spans="6:7" x14ac:dyDescent="0.25">
      <c r="F479" s="33"/>
      <c r="G479" s="33"/>
    </row>
    <row r="480" spans="6:7" x14ac:dyDescent="0.25">
      <c r="F480" s="33"/>
      <c r="G480" s="33"/>
    </row>
    <row r="481" spans="6:7" x14ac:dyDescent="0.25">
      <c r="F481" s="33"/>
      <c r="G481" s="33"/>
    </row>
    <row r="482" spans="6:7" x14ac:dyDescent="0.25">
      <c r="F482" s="33"/>
      <c r="G482" s="33"/>
    </row>
    <row r="483" spans="6:7" x14ac:dyDescent="0.25">
      <c r="F483" s="33"/>
      <c r="G483" s="33"/>
    </row>
    <row r="484" spans="6:7" x14ac:dyDescent="0.25">
      <c r="F484" s="33"/>
      <c r="G484" s="33"/>
    </row>
    <row r="485" spans="6:7" x14ac:dyDescent="0.25">
      <c r="F485" s="33"/>
      <c r="G485" s="33"/>
    </row>
    <row r="486" spans="6:7" x14ac:dyDescent="0.25">
      <c r="F486" s="33"/>
      <c r="G486" s="33"/>
    </row>
    <row r="487" spans="6:7" x14ac:dyDescent="0.25">
      <c r="F487" s="33"/>
      <c r="G487" s="33"/>
    </row>
    <row r="488" spans="6:7" x14ac:dyDescent="0.25">
      <c r="F488" s="33"/>
      <c r="G488" s="33"/>
    </row>
    <row r="489" spans="6:7" x14ac:dyDescent="0.25">
      <c r="F489" s="33"/>
      <c r="G489" s="33"/>
    </row>
    <row r="490" spans="6:7" x14ac:dyDescent="0.25">
      <c r="F490" s="33"/>
      <c r="G490" s="33"/>
    </row>
    <row r="491" spans="6:7" x14ac:dyDescent="0.25">
      <c r="F491" s="33"/>
      <c r="G491" s="33"/>
    </row>
    <row r="492" spans="6:7" x14ac:dyDescent="0.25">
      <c r="F492" s="33"/>
      <c r="G492" s="33"/>
    </row>
    <row r="493" spans="6:7" x14ac:dyDescent="0.25">
      <c r="F493" s="33"/>
      <c r="G493" s="33"/>
    </row>
    <row r="494" spans="6:7" x14ac:dyDescent="0.25">
      <c r="F494" s="33"/>
      <c r="G494" s="33"/>
    </row>
    <row r="495" spans="6:7" x14ac:dyDescent="0.25">
      <c r="F495" s="33"/>
      <c r="G495" s="33"/>
    </row>
    <row r="496" spans="6:7" x14ac:dyDescent="0.25">
      <c r="F496" s="33"/>
      <c r="G496" s="33"/>
    </row>
    <row r="497" spans="6:7" x14ac:dyDescent="0.25">
      <c r="F497" s="33"/>
      <c r="G497" s="33"/>
    </row>
    <row r="498" spans="6:7" x14ac:dyDescent="0.25">
      <c r="F498" s="33"/>
      <c r="G498" s="33"/>
    </row>
    <row r="499" spans="6:7" x14ac:dyDescent="0.25">
      <c r="F499" s="33"/>
      <c r="G499" s="33"/>
    </row>
    <row r="500" spans="6:7" x14ac:dyDescent="0.25">
      <c r="F500" s="33"/>
      <c r="G500" s="33"/>
    </row>
    <row r="501" spans="6:7" x14ac:dyDescent="0.25">
      <c r="F501" s="33"/>
      <c r="G501" s="33"/>
    </row>
    <row r="502" spans="6:7" x14ac:dyDescent="0.25">
      <c r="F502" s="33"/>
      <c r="G502" s="33"/>
    </row>
    <row r="503" spans="6:7" x14ac:dyDescent="0.25">
      <c r="F503" s="33"/>
      <c r="G503" s="33"/>
    </row>
    <row r="504" spans="6:7" x14ac:dyDescent="0.25">
      <c r="F504" s="33"/>
      <c r="G504" s="33"/>
    </row>
    <row r="505" spans="6:7" x14ac:dyDescent="0.25">
      <c r="F505" s="33"/>
      <c r="G505" s="33"/>
    </row>
    <row r="506" spans="6:7" x14ac:dyDescent="0.25">
      <c r="F506" s="33"/>
      <c r="G506" s="33"/>
    </row>
    <row r="507" spans="6:7" x14ac:dyDescent="0.25">
      <c r="F507" s="33"/>
      <c r="G507" s="33"/>
    </row>
    <row r="508" spans="6:7" x14ac:dyDescent="0.25">
      <c r="F508" s="33"/>
      <c r="G508" s="33"/>
    </row>
    <row r="509" spans="6:7" x14ac:dyDescent="0.25">
      <c r="F509" s="33"/>
      <c r="G509" s="33"/>
    </row>
    <row r="510" spans="6:7" x14ac:dyDescent="0.25">
      <c r="F510" s="33"/>
      <c r="G510" s="33"/>
    </row>
    <row r="511" spans="6:7" x14ac:dyDescent="0.25">
      <c r="F511" s="33"/>
      <c r="G511" s="33"/>
    </row>
    <row r="512" spans="6:7" x14ac:dyDescent="0.25">
      <c r="F512" s="33"/>
      <c r="G512" s="33"/>
    </row>
    <row r="513" spans="6:7" x14ac:dyDescent="0.25">
      <c r="F513" s="33"/>
      <c r="G513" s="33"/>
    </row>
    <row r="514" spans="6:7" x14ac:dyDescent="0.25">
      <c r="F514" s="33"/>
      <c r="G514" s="33"/>
    </row>
    <row r="515" spans="6:7" x14ac:dyDescent="0.25">
      <c r="F515" s="33"/>
      <c r="G515" s="33"/>
    </row>
    <row r="516" spans="6:7" x14ac:dyDescent="0.25">
      <c r="F516" s="33"/>
      <c r="G516" s="33"/>
    </row>
    <row r="517" spans="6:7" x14ac:dyDescent="0.25">
      <c r="F517" s="33"/>
      <c r="G517" s="33"/>
    </row>
    <row r="518" spans="6:7" x14ac:dyDescent="0.25">
      <c r="F518" s="33"/>
      <c r="G518" s="33"/>
    </row>
    <row r="519" spans="6:7" x14ac:dyDescent="0.25">
      <c r="F519" s="33"/>
      <c r="G519" s="33"/>
    </row>
    <row r="520" spans="6:7" x14ac:dyDescent="0.25">
      <c r="F520" s="33"/>
      <c r="G520" s="33"/>
    </row>
    <row r="521" spans="6:7" x14ac:dyDescent="0.25">
      <c r="F521" s="33"/>
      <c r="G521" s="33"/>
    </row>
    <row r="522" spans="6:7" x14ac:dyDescent="0.25">
      <c r="F522" s="33"/>
      <c r="G522" s="33"/>
    </row>
    <row r="523" spans="6:7" x14ac:dyDescent="0.25">
      <c r="F523" s="33"/>
      <c r="G523" s="33"/>
    </row>
    <row r="524" spans="6:7" x14ac:dyDescent="0.25">
      <c r="F524" s="33"/>
      <c r="G524" s="33"/>
    </row>
    <row r="525" spans="6:7" x14ac:dyDescent="0.25">
      <c r="F525" s="33"/>
      <c r="G525" s="33"/>
    </row>
    <row r="526" spans="6:7" x14ac:dyDescent="0.25">
      <c r="F526" s="33"/>
      <c r="G526" s="33"/>
    </row>
    <row r="527" spans="6:7" x14ac:dyDescent="0.25">
      <c r="F527" s="33"/>
      <c r="G527" s="33"/>
    </row>
    <row r="528" spans="6:7" x14ac:dyDescent="0.25">
      <c r="F528" s="33"/>
      <c r="G528" s="33"/>
    </row>
    <row r="529" spans="6:7" x14ac:dyDescent="0.25">
      <c r="F529" s="33"/>
      <c r="G529" s="33"/>
    </row>
    <row r="530" spans="6:7" x14ac:dyDescent="0.25">
      <c r="F530" s="33"/>
      <c r="G530" s="33"/>
    </row>
    <row r="531" spans="6:7" x14ac:dyDescent="0.25">
      <c r="F531" s="33"/>
      <c r="G531" s="33"/>
    </row>
    <row r="532" spans="6:7" x14ac:dyDescent="0.25">
      <c r="F532" s="33"/>
      <c r="G532" s="33"/>
    </row>
    <row r="533" spans="6:7" x14ac:dyDescent="0.25">
      <c r="F533" s="33"/>
      <c r="G533" s="33"/>
    </row>
    <row r="534" spans="6:7" x14ac:dyDescent="0.25">
      <c r="F534" s="33"/>
      <c r="G534" s="33"/>
    </row>
    <row r="535" spans="6:7" x14ac:dyDescent="0.25">
      <c r="F535" s="33"/>
      <c r="G535" s="33"/>
    </row>
    <row r="536" spans="6:7" x14ac:dyDescent="0.25">
      <c r="F536" s="33"/>
      <c r="G536" s="33"/>
    </row>
    <row r="537" spans="6:7" x14ac:dyDescent="0.25">
      <c r="F537" s="33"/>
      <c r="G537" s="33"/>
    </row>
    <row r="538" spans="6:7" x14ac:dyDescent="0.25">
      <c r="F538" s="33"/>
      <c r="G538" s="33"/>
    </row>
    <row r="539" spans="6:7" x14ac:dyDescent="0.25">
      <c r="F539" s="33"/>
      <c r="G539" s="33"/>
    </row>
    <row r="540" spans="6:7" x14ac:dyDescent="0.25">
      <c r="F540" s="33"/>
      <c r="G540" s="33"/>
    </row>
    <row r="541" spans="6:7" x14ac:dyDescent="0.25">
      <c r="F541" s="33"/>
      <c r="G541" s="33"/>
    </row>
    <row r="542" spans="6:7" x14ac:dyDescent="0.25">
      <c r="F542" s="33"/>
      <c r="G542" s="33"/>
    </row>
    <row r="543" spans="6:7" x14ac:dyDescent="0.25">
      <c r="F543" s="33"/>
      <c r="G543" s="33"/>
    </row>
    <row r="544" spans="6:7" x14ac:dyDescent="0.25">
      <c r="F544" s="33"/>
      <c r="G544" s="33"/>
    </row>
    <row r="545" spans="6:7" x14ac:dyDescent="0.25">
      <c r="F545" s="33"/>
      <c r="G545" s="33"/>
    </row>
    <row r="546" spans="6:7" x14ac:dyDescent="0.25">
      <c r="F546" s="33"/>
      <c r="G546" s="33"/>
    </row>
    <row r="547" spans="6:7" x14ac:dyDescent="0.25">
      <c r="F547" s="33"/>
      <c r="G547" s="33"/>
    </row>
    <row r="548" spans="6:7" x14ac:dyDescent="0.25">
      <c r="F548" s="33"/>
      <c r="G548" s="33"/>
    </row>
    <row r="549" spans="6:7" x14ac:dyDescent="0.25">
      <c r="F549" s="33"/>
      <c r="G549" s="33"/>
    </row>
    <row r="550" spans="6:7" x14ac:dyDescent="0.25">
      <c r="F550" s="33"/>
      <c r="G550" s="33"/>
    </row>
    <row r="551" spans="6:7" x14ac:dyDescent="0.25">
      <c r="F551" s="33"/>
      <c r="G551" s="33"/>
    </row>
    <row r="552" spans="6:7" x14ac:dyDescent="0.25">
      <c r="F552" s="33"/>
      <c r="G552" s="33"/>
    </row>
    <row r="553" spans="6:7" x14ac:dyDescent="0.25">
      <c r="F553" s="33"/>
      <c r="G553" s="33"/>
    </row>
    <row r="554" spans="6:7" x14ac:dyDescent="0.25">
      <c r="F554" s="33"/>
      <c r="G554" s="33"/>
    </row>
    <row r="555" spans="6:7" x14ac:dyDescent="0.25">
      <c r="F555" s="33"/>
      <c r="G555" s="33"/>
    </row>
    <row r="556" spans="6:7" x14ac:dyDescent="0.25">
      <c r="F556" s="33"/>
      <c r="G556" s="33"/>
    </row>
    <row r="557" spans="6:7" x14ac:dyDescent="0.25">
      <c r="F557" s="33"/>
      <c r="G557" s="33"/>
    </row>
    <row r="558" spans="6:7" x14ac:dyDescent="0.25">
      <c r="F558" s="33"/>
      <c r="G558" s="33"/>
    </row>
    <row r="559" spans="6:7" x14ac:dyDescent="0.25">
      <c r="F559" s="33"/>
      <c r="G559" s="33"/>
    </row>
    <row r="560" spans="6:7" x14ac:dyDescent="0.25">
      <c r="F560" s="33"/>
      <c r="G560" s="33"/>
    </row>
    <row r="561" spans="6:7" x14ac:dyDescent="0.25">
      <c r="F561" s="33"/>
      <c r="G561" s="33"/>
    </row>
    <row r="562" spans="6:7" x14ac:dyDescent="0.25">
      <c r="F562" s="33"/>
      <c r="G562" s="33"/>
    </row>
    <row r="563" spans="6:7" x14ac:dyDescent="0.25">
      <c r="F563" s="33"/>
      <c r="G563" s="33"/>
    </row>
    <row r="564" spans="6:7" x14ac:dyDescent="0.25">
      <c r="F564" s="33"/>
      <c r="G564" s="33"/>
    </row>
    <row r="565" spans="6:7" x14ac:dyDescent="0.25">
      <c r="F565" s="33"/>
      <c r="G565" s="33"/>
    </row>
    <row r="566" spans="6:7" x14ac:dyDescent="0.25">
      <c r="F566" s="33"/>
      <c r="G566" s="33"/>
    </row>
    <row r="567" spans="6:7" x14ac:dyDescent="0.25">
      <c r="F567" s="33"/>
      <c r="G567" s="33"/>
    </row>
    <row r="568" spans="6:7" x14ac:dyDescent="0.25">
      <c r="F568" s="33"/>
      <c r="G568" s="33"/>
    </row>
    <row r="569" spans="6:7" x14ac:dyDescent="0.25">
      <c r="F569" s="33"/>
      <c r="G569" s="33"/>
    </row>
    <row r="570" spans="6:7" x14ac:dyDescent="0.25">
      <c r="F570" s="33"/>
      <c r="G570" s="33"/>
    </row>
    <row r="571" spans="6:7" x14ac:dyDescent="0.25">
      <c r="F571" s="33"/>
      <c r="G571" s="33"/>
    </row>
    <row r="572" spans="6:7" x14ac:dyDescent="0.25">
      <c r="F572" s="33"/>
      <c r="G572" s="33"/>
    </row>
    <row r="573" spans="6:7" x14ac:dyDescent="0.25">
      <c r="F573" s="33"/>
      <c r="G573" s="33"/>
    </row>
    <row r="574" spans="6:7" x14ac:dyDescent="0.25">
      <c r="F574" s="33"/>
      <c r="G574" s="33"/>
    </row>
    <row r="575" spans="6:7" x14ac:dyDescent="0.25">
      <c r="F575" s="33"/>
      <c r="G575" s="33"/>
    </row>
    <row r="576" spans="6:7" x14ac:dyDescent="0.25">
      <c r="F576" s="33"/>
      <c r="G576" s="33"/>
    </row>
    <row r="577" spans="6:7" x14ac:dyDescent="0.25">
      <c r="F577" s="33"/>
      <c r="G577" s="33"/>
    </row>
    <row r="578" spans="6:7" x14ac:dyDescent="0.25">
      <c r="F578" s="33"/>
      <c r="G578" s="33"/>
    </row>
    <row r="579" spans="6:7" x14ac:dyDescent="0.25">
      <c r="F579" s="33"/>
      <c r="G579" s="33"/>
    </row>
    <row r="580" spans="6:7" x14ac:dyDescent="0.25">
      <c r="F580" s="33"/>
      <c r="G580" s="33"/>
    </row>
    <row r="581" spans="6:7" x14ac:dyDescent="0.25">
      <c r="F581" s="33"/>
      <c r="G581" s="33"/>
    </row>
    <row r="582" spans="6:7" x14ac:dyDescent="0.25">
      <c r="F582" s="33"/>
      <c r="G582" s="33"/>
    </row>
    <row r="583" spans="6:7" x14ac:dyDescent="0.25">
      <c r="F583" s="33"/>
      <c r="G583" s="33"/>
    </row>
    <row r="584" spans="6:7" x14ac:dyDescent="0.25">
      <c r="F584" s="33"/>
      <c r="G584" s="33"/>
    </row>
    <row r="585" spans="6:7" x14ac:dyDescent="0.25">
      <c r="F585" s="33"/>
      <c r="G585" s="33"/>
    </row>
    <row r="586" spans="6:7" x14ac:dyDescent="0.25">
      <c r="F586" s="33"/>
      <c r="G586" s="33"/>
    </row>
    <row r="587" spans="6:7" x14ac:dyDescent="0.25">
      <c r="F587" s="33"/>
      <c r="G587" s="33"/>
    </row>
    <row r="588" spans="6:7" x14ac:dyDescent="0.25">
      <c r="F588" s="33"/>
      <c r="G588" s="33"/>
    </row>
    <row r="589" spans="6:7" x14ac:dyDescent="0.25">
      <c r="F589" s="33"/>
      <c r="G589" s="33"/>
    </row>
    <row r="590" spans="6:7" x14ac:dyDescent="0.25">
      <c r="F590" s="33"/>
      <c r="G590" s="33"/>
    </row>
    <row r="591" spans="6:7" x14ac:dyDescent="0.25">
      <c r="F591" s="33"/>
      <c r="G591" s="33"/>
    </row>
    <row r="592" spans="6:7" x14ac:dyDescent="0.25">
      <c r="F592" s="33"/>
      <c r="G592" s="33"/>
    </row>
    <row r="593" spans="6:7" x14ac:dyDescent="0.25">
      <c r="F593" s="33"/>
      <c r="G593" s="33"/>
    </row>
    <row r="594" spans="6:7" x14ac:dyDescent="0.25">
      <c r="F594" s="33"/>
      <c r="G594" s="33"/>
    </row>
    <row r="595" spans="6:7" x14ac:dyDescent="0.25">
      <c r="F595" s="33"/>
      <c r="G595" s="33"/>
    </row>
    <row r="596" spans="6:7" x14ac:dyDescent="0.25">
      <c r="F596" s="33"/>
      <c r="G596" s="33"/>
    </row>
    <row r="597" spans="6:7" x14ac:dyDescent="0.25">
      <c r="F597" s="33"/>
      <c r="G597" s="33"/>
    </row>
    <row r="598" spans="6:7" x14ac:dyDescent="0.25">
      <c r="F598" s="33"/>
      <c r="G598" s="33"/>
    </row>
    <row r="599" spans="6:7" x14ac:dyDescent="0.25">
      <c r="F599" s="33"/>
      <c r="G599" s="33"/>
    </row>
    <row r="600" spans="6:7" x14ac:dyDescent="0.25">
      <c r="F600" s="33"/>
      <c r="G600" s="33"/>
    </row>
    <row r="601" spans="6:7" x14ac:dyDescent="0.25">
      <c r="F601" s="33"/>
      <c r="G601" s="33"/>
    </row>
    <row r="602" spans="6:7" x14ac:dyDescent="0.25">
      <c r="F602" s="33"/>
      <c r="G602" s="33"/>
    </row>
    <row r="603" spans="6:7" x14ac:dyDescent="0.25">
      <c r="F603" s="33"/>
      <c r="G603" s="33"/>
    </row>
    <row r="604" spans="6:7" x14ac:dyDescent="0.25">
      <c r="F604" s="33"/>
      <c r="G604" s="33"/>
    </row>
    <row r="605" spans="6:7" x14ac:dyDescent="0.25">
      <c r="F605" s="33"/>
      <c r="G605" s="33"/>
    </row>
    <row r="606" spans="6:7" x14ac:dyDescent="0.25">
      <c r="F606" s="33"/>
      <c r="G606" s="33"/>
    </row>
    <row r="607" spans="6:7" x14ac:dyDescent="0.25">
      <c r="F607" s="33"/>
      <c r="G607" s="33"/>
    </row>
    <row r="608" spans="6:7" x14ac:dyDescent="0.25">
      <c r="F608" s="33"/>
      <c r="G608" s="33"/>
    </row>
    <row r="609" spans="6:7" x14ac:dyDescent="0.25">
      <c r="F609" s="33"/>
      <c r="G609" s="33"/>
    </row>
    <row r="610" spans="6:7" x14ac:dyDescent="0.25">
      <c r="F610" s="33"/>
      <c r="G610" s="33"/>
    </row>
    <row r="611" spans="6:7" x14ac:dyDescent="0.25">
      <c r="F611" s="33"/>
      <c r="G611" s="33"/>
    </row>
    <row r="612" spans="6:7" x14ac:dyDescent="0.25">
      <c r="F612" s="33"/>
      <c r="G612" s="33"/>
    </row>
    <row r="613" spans="6:7" x14ac:dyDescent="0.25">
      <c r="F613" s="33"/>
      <c r="G613" s="33"/>
    </row>
    <row r="614" spans="6:7" x14ac:dyDescent="0.25">
      <c r="F614" s="33"/>
      <c r="G614" s="33"/>
    </row>
    <row r="615" spans="6:7" x14ac:dyDescent="0.25">
      <c r="F615" s="33"/>
      <c r="G615" s="33"/>
    </row>
    <row r="616" spans="6:7" x14ac:dyDescent="0.25">
      <c r="F616" s="33"/>
      <c r="G616" s="33"/>
    </row>
    <row r="617" spans="6:7" x14ac:dyDescent="0.25">
      <c r="F617" s="33"/>
      <c r="G617" s="33"/>
    </row>
    <row r="618" spans="6:7" x14ac:dyDescent="0.25">
      <c r="F618" s="33"/>
      <c r="G618" s="33"/>
    </row>
    <row r="619" spans="6:7" x14ac:dyDescent="0.25">
      <c r="F619" s="33"/>
      <c r="G619" s="33"/>
    </row>
    <row r="620" spans="6:7" x14ac:dyDescent="0.25">
      <c r="F620" s="33"/>
      <c r="G620" s="33"/>
    </row>
    <row r="621" spans="6:7" x14ac:dyDescent="0.25">
      <c r="F621" s="33"/>
      <c r="G621" s="33"/>
    </row>
    <row r="622" spans="6:7" x14ac:dyDescent="0.25">
      <c r="F622" s="33"/>
      <c r="G622" s="33"/>
    </row>
    <row r="623" spans="6:7" x14ac:dyDescent="0.25">
      <c r="F623" s="33"/>
      <c r="G623" s="33"/>
    </row>
    <row r="624" spans="6:7" x14ac:dyDescent="0.25">
      <c r="F624" s="33"/>
      <c r="G624" s="33"/>
    </row>
    <row r="625" spans="6:7" x14ac:dyDescent="0.25">
      <c r="F625" s="33"/>
      <c r="G625" s="33"/>
    </row>
    <row r="626" spans="6:7" x14ac:dyDescent="0.25">
      <c r="F626" s="33"/>
      <c r="G626" s="33"/>
    </row>
    <row r="627" spans="6:7" x14ac:dyDescent="0.25">
      <c r="F627" s="33"/>
      <c r="G627" s="33"/>
    </row>
    <row r="628" spans="6:7" x14ac:dyDescent="0.25">
      <c r="F628" s="33"/>
      <c r="G628" s="33"/>
    </row>
    <row r="629" spans="6:7" x14ac:dyDescent="0.25">
      <c r="F629" s="33"/>
      <c r="G629" s="33"/>
    </row>
    <row r="630" spans="6:7" x14ac:dyDescent="0.25">
      <c r="F630" s="33"/>
      <c r="G630" s="33"/>
    </row>
    <row r="631" spans="6:7" x14ac:dyDescent="0.25">
      <c r="F631" s="33"/>
      <c r="G631" s="33"/>
    </row>
    <row r="632" spans="6:7" x14ac:dyDescent="0.25">
      <c r="F632" s="33"/>
      <c r="G632" s="33"/>
    </row>
    <row r="633" spans="6:7" x14ac:dyDescent="0.25">
      <c r="F633" s="33"/>
      <c r="G633" s="33"/>
    </row>
    <row r="634" spans="6:7" x14ac:dyDescent="0.25">
      <c r="F634" s="33"/>
      <c r="G634" s="33"/>
    </row>
    <row r="635" spans="6:7" x14ac:dyDescent="0.25">
      <c r="F635" s="33"/>
      <c r="G635" s="33"/>
    </row>
    <row r="636" spans="6:7" x14ac:dyDescent="0.25">
      <c r="F636" s="33"/>
      <c r="G636" s="33"/>
    </row>
    <row r="637" spans="6:7" x14ac:dyDescent="0.25">
      <c r="F637" s="33"/>
      <c r="G637" s="33"/>
    </row>
    <row r="638" spans="6:7" x14ac:dyDescent="0.25">
      <c r="F638" s="33"/>
      <c r="G638" s="33"/>
    </row>
    <row r="639" spans="6:7" x14ac:dyDescent="0.25">
      <c r="F639" s="33"/>
      <c r="G639" s="33"/>
    </row>
    <row r="640" spans="6:7" x14ac:dyDescent="0.25">
      <c r="F640" s="33"/>
      <c r="G640" s="33"/>
    </row>
    <row r="641" spans="6:7" x14ac:dyDescent="0.25">
      <c r="F641" s="33"/>
      <c r="G641" s="33"/>
    </row>
    <row r="642" spans="6:7" x14ac:dyDescent="0.25">
      <c r="F642" s="33"/>
      <c r="G642" s="33"/>
    </row>
    <row r="643" spans="6:7" x14ac:dyDescent="0.25">
      <c r="F643" s="33"/>
      <c r="G643" s="33"/>
    </row>
    <row r="644" spans="6:7" x14ac:dyDescent="0.25">
      <c r="F644" s="33"/>
      <c r="G644" s="33"/>
    </row>
    <row r="645" spans="6:7" x14ac:dyDescent="0.25">
      <c r="F645" s="33"/>
      <c r="G645" s="33"/>
    </row>
    <row r="646" spans="6:7" x14ac:dyDescent="0.25">
      <c r="F646" s="33"/>
      <c r="G646" s="33"/>
    </row>
    <row r="647" spans="6:7" x14ac:dyDescent="0.25">
      <c r="F647" s="33"/>
      <c r="G647" s="33"/>
    </row>
    <row r="648" spans="6:7" x14ac:dyDescent="0.25">
      <c r="F648" s="33"/>
      <c r="G648" s="33"/>
    </row>
    <row r="649" spans="6:7" x14ac:dyDescent="0.25">
      <c r="F649" s="33"/>
      <c r="G649" s="33"/>
    </row>
    <row r="650" spans="6:7" x14ac:dyDescent="0.25">
      <c r="F650" s="33"/>
      <c r="G650" s="33"/>
    </row>
    <row r="651" spans="6:7" x14ac:dyDescent="0.25">
      <c r="F651" s="33"/>
      <c r="G651" s="33"/>
    </row>
    <row r="652" spans="6:7" x14ac:dyDescent="0.25">
      <c r="F652" s="33"/>
      <c r="G652" s="33"/>
    </row>
    <row r="653" spans="6:7" x14ac:dyDescent="0.25">
      <c r="F653" s="33"/>
      <c r="G653" s="33"/>
    </row>
    <row r="654" spans="6:7" x14ac:dyDescent="0.25">
      <c r="F654" s="33"/>
      <c r="G654" s="33"/>
    </row>
    <row r="655" spans="6:7" x14ac:dyDescent="0.25">
      <c r="F655" s="33"/>
      <c r="G655" s="33"/>
    </row>
    <row r="656" spans="6:7" x14ac:dyDescent="0.25">
      <c r="F656" s="33"/>
      <c r="G656" s="33"/>
    </row>
    <row r="657" spans="6:7" x14ac:dyDescent="0.25">
      <c r="F657" s="33"/>
      <c r="G657" s="33"/>
    </row>
    <row r="658" spans="6:7" x14ac:dyDescent="0.25">
      <c r="F658" s="33"/>
      <c r="G658" s="33"/>
    </row>
    <row r="659" spans="6:7" x14ac:dyDescent="0.25">
      <c r="F659" s="33"/>
      <c r="G659" s="33"/>
    </row>
    <row r="660" spans="6:7" x14ac:dyDescent="0.25">
      <c r="F660" s="33"/>
      <c r="G660" s="33"/>
    </row>
    <row r="661" spans="6:7" x14ac:dyDescent="0.25">
      <c r="F661" s="33"/>
      <c r="G661" s="33"/>
    </row>
    <row r="662" spans="6:7" x14ac:dyDescent="0.25">
      <c r="F662" s="33"/>
      <c r="G662" s="33"/>
    </row>
    <row r="663" spans="6:7" x14ac:dyDescent="0.25">
      <c r="F663" s="33"/>
      <c r="G663" s="33"/>
    </row>
    <row r="664" spans="6:7" x14ac:dyDescent="0.25">
      <c r="F664" s="33"/>
      <c r="G664" s="33"/>
    </row>
    <row r="665" spans="6:7" x14ac:dyDescent="0.25">
      <c r="F665" s="33"/>
      <c r="G665" s="33"/>
    </row>
    <row r="666" spans="6:7" x14ac:dyDescent="0.25">
      <c r="F666" s="33"/>
      <c r="G666" s="33"/>
    </row>
    <row r="667" spans="6:7" x14ac:dyDescent="0.25">
      <c r="F667" s="33"/>
      <c r="G667" s="33"/>
    </row>
    <row r="668" spans="6:7" x14ac:dyDescent="0.25">
      <c r="F668" s="33"/>
      <c r="G668" s="33"/>
    </row>
    <row r="669" spans="6:7" x14ac:dyDescent="0.25">
      <c r="F669" s="33"/>
      <c r="G669" s="33"/>
    </row>
    <row r="670" spans="6:7" x14ac:dyDescent="0.25">
      <c r="F670" s="33"/>
      <c r="G670" s="33"/>
    </row>
    <row r="671" spans="6:7" x14ac:dyDescent="0.25">
      <c r="F671" s="33"/>
      <c r="G671" s="33"/>
    </row>
    <row r="672" spans="6:7" x14ac:dyDescent="0.25">
      <c r="F672" s="33"/>
      <c r="G672" s="33"/>
    </row>
    <row r="673" spans="6:7" x14ac:dyDescent="0.25">
      <c r="F673" s="33"/>
      <c r="G673" s="33"/>
    </row>
    <row r="674" spans="6:7" x14ac:dyDescent="0.25">
      <c r="F674" s="33"/>
      <c r="G674" s="33"/>
    </row>
    <row r="675" spans="6:7" x14ac:dyDescent="0.25">
      <c r="F675" s="33"/>
      <c r="G675" s="33"/>
    </row>
    <row r="676" spans="6:7" x14ac:dyDescent="0.25">
      <c r="F676" s="33"/>
      <c r="G676" s="33"/>
    </row>
    <row r="677" spans="6:7" x14ac:dyDescent="0.25">
      <c r="F677" s="33"/>
      <c r="G677" s="33"/>
    </row>
    <row r="678" spans="6:7" x14ac:dyDescent="0.25">
      <c r="F678" s="33"/>
      <c r="G678" s="33"/>
    </row>
    <row r="679" spans="6:7" x14ac:dyDescent="0.25">
      <c r="F679" s="33"/>
      <c r="G679" s="33"/>
    </row>
    <row r="680" spans="6:7" x14ac:dyDescent="0.25">
      <c r="F680" s="33"/>
      <c r="G680" s="33"/>
    </row>
    <row r="681" spans="6:7" x14ac:dyDescent="0.25">
      <c r="F681" s="33"/>
      <c r="G681" s="33"/>
    </row>
    <row r="682" spans="6:7" x14ac:dyDescent="0.25">
      <c r="F682" s="33"/>
      <c r="G682" s="33"/>
    </row>
    <row r="683" spans="6:7" x14ac:dyDescent="0.25">
      <c r="F683" s="33"/>
      <c r="G683" s="33"/>
    </row>
    <row r="684" spans="6:7" x14ac:dyDescent="0.25">
      <c r="F684" s="33"/>
      <c r="G684" s="33"/>
    </row>
    <row r="685" spans="6:7" x14ac:dyDescent="0.25">
      <c r="F685" s="33"/>
      <c r="G685" s="33"/>
    </row>
    <row r="686" spans="6:7" x14ac:dyDescent="0.25">
      <c r="F686" s="33"/>
      <c r="G686" s="33"/>
    </row>
    <row r="687" spans="6:7" x14ac:dyDescent="0.25">
      <c r="F687" s="33"/>
      <c r="G687" s="33"/>
    </row>
    <row r="688" spans="6:7" x14ac:dyDescent="0.25">
      <c r="F688" s="33"/>
      <c r="G688" s="33"/>
    </row>
    <row r="689" spans="6:7" x14ac:dyDescent="0.25">
      <c r="F689" s="33"/>
      <c r="G689" s="33"/>
    </row>
    <row r="690" spans="6:7" x14ac:dyDescent="0.25">
      <c r="F690" s="33"/>
      <c r="G690" s="33"/>
    </row>
    <row r="691" spans="6:7" x14ac:dyDescent="0.25">
      <c r="F691" s="33"/>
      <c r="G691" s="33"/>
    </row>
    <row r="692" spans="6:7" x14ac:dyDescent="0.25">
      <c r="F692" s="33"/>
      <c r="G692" s="33"/>
    </row>
    <row r="693" spans="6:7" x14ac:dyDescent="0.25">
      <c r="F693" s="33"/>
      <c r="G693" s="33"/>
    </row>
    <row r="694" spans="6:7" x14ac:dyDescent="0.25">
      <c r="F694" s="33"/>
      <c r="G694" s="33"/>
    </row>
    <row r="695" spans="6:7" x14ac:dyDescent="0.25">
      <c r="F695" s="33"/>
      <c r="G695" s="33"/>
    </row>
    <row r="696" spans="6:7" x14ac:dyDescent="0.25">
      <c r="F696" s="33"/>
      <c r="G696" s="33"/>
    </row>
    <row r="697" spans="6:7" x14ac:dyDescent="0.25">
      <c r="F697" s="33"/>
      <c r="G697" s="33"/>
    </row>
    <row r="698" spans="6:7" x14ac:dyDescent="0.25">
      <c r="F698" s="33"/>
      <c r="G698" s="33"/>
    </row>
    <row r="699" spans="6:7" x14ac:dyDescent="0.25">
      <c r="F699" s="33"/>
      <c r="G699" s="33"/>
    </row>
    <row r="700" spans="6:7" x14ac:dyDescent="0.25">
      <c r="F700" s="33"/>
      <c r="G700" s="33"/>
    </row>
    <row r="701" spans="6:7" x14ac:dyDescent="0.25">
      <c r="F701" s="33"/>
      <c r="G701" s="33"/>
    </row>
    <row r="702" spans="6:7" x14ac:dyDescent="0.25">
      <c r="F702" s="33"/>
      <c r="G702" s="33"/>
    </row>
    <row r="703" spans="6:7" x14ac:dyDescent="0.25">
      <c r="F703" s="33"/>
      <c r="G703" s="33"/>
    </row>
    <row r="704" spans="6:7" x14ac:dyDescent="0.25">
      <c r="F704" s="33"/>
      <c r="G704" s="33"/>
    </row>
    <row r="705" spans="6:7" x14ac:dyDescent="0.25">
      <c r="F705" s="33"/>
      <c r="G705" s="33"/>
    </row>
    <row r="706" spans="6:7" x14ac:dyDescent="0.25">
      <c r="F706" s="33"/>
      <c r="G706" s="33"/>
    </row>
    <row r="707" spans="6:7" x14ac:dyDescent="0.25">
      <c r="F707" s="33"/>
      <c r="G707" s="33"/>
    </row>
    <row r="708" spans="6:7" x14ac:dyDescent="0.25">
      <c r="F708" s="33"/>
      <c r="G708" s="33"/>
    </row>
    <row r="709" spans="6:7" x14ac:dyDescent="0.25">
      <c r="F709" s="33"/>
      <c r="G709" s="33"/>
    </row>
    <row r="710" spans="6:7" x14ac:dyDescent="0.25">
      <c r="F710" s="33"/>
      <c r="G710" s="33"/>
    </row>
    <row r="711" spans="6:7" x14ac:dyDescent="0.25">
      <c r="F711" s="33"/>
      <c r="G711" s="33"/>
    </row>
    <row r="712" spans="6:7" x14ac:dyDescent="0.25">
      <c r="F712" s="33"/>
      <c r="G712" s="33"/>
    </row>
    <row r="713" spans="6:7" x14ac:dyDescent="0.25">
      <c r="F713" s="33"/>
      <c r="G713" s="33"/>
    </row>
    <row r="714" spans="6:7" x14ac:dyDescent="0.25">
      <c r="F714" s="33"/>
      <c r="G714" s="33"/>
    </row>
    <row r="715" spans="6:7" x14ac:dyDescent="0.25">
      <c r="F715" s="33"/>
      <c r="G715" s="33"/>
    </row>
    <row r="716" spans="6:7" x14ac:dyDescent="0.25">
      <c r="F716" s="33"/>
      <c r="G716" s="33"/>
    </row>
    <row r="717" spans="6:7" x14ac:dyDescent="0.25">
      <c r="F717" s="33"/>
      <c r="G717" s="33"/>
    </row>
    <row r="718" spans="6:7" x14ac:dyDescent="0.25">
      <c r="F718" s="33"/>
      <c r="G718" s="33"/>
    </row>
    <row r="719" spans="6:7" x14ac:dyDescent="0.25">
      <c r="F719" s="33"/>
      <c r="G719" s="33"/>
    </row>
    <row r="720" spans="6:7" x14ac:dyDescent="0.25">
      <c r="F720" s="33"/>
      <c r="G720" s="33"/>
    </row>
    <row r="721" spans="6:7" x14ac:dyDescent="0.25">
      <c r="F721" s="33"/>
      <c r="G721" s="33"/>
    </row>
    <row r="722" spans="6:7" x14ac:dyDescent="0.25">
      <c r="F722" s="33"/>
      <c r="G722" s="33"/>
    </row>
    <row r="723" spans="6:7" x14ac:dyDescent="0.25">
      <c r="F723" s="33"/>
      <c r="G723" s="33"/>
    </row>
    <row r="724" spans="6:7" x14ac:dyDescent="0.25">
      <c r="F724" s="33"/>
      <c r="G724" s="33"/>
    </row>
    <row r="725" spans="6:7" x14ac:dyDescent="0.25">
      <c r="F725" s="33"/>
      <c r="G725" s="33"/>
    </row>
    <row r="726" spans="6:7" x14ac:dyDescent="0.25">
      <c r="F726" s="33"/>
      <c r="G726" s="33"/>
    </row>
    <row r="727" spans="6:7" x14ac:dyDescent="0.25">
      <c r="F727" s="33"/>
      <c r="G727" s="33"/>
    </row>
    <row r="728" spans="6:7" x14ac:dyDescent="0.25">
      <c r="F728" s="33"/>
      <c r="G728" s="33"/>
    </row>
    <row r="729" spans="6:7" x14ac:dyDescent="0.25">
      <c r="F729" s="33"/>
      <c r="G729" s="33"/>
    </row>
    <row r="730" spans="6:7" x14ac:dyDescent="0.25">
      <c r="F730" s="33"/>
      <c r="G730" s="33"/>
    </row>
    <row r="731" spans="6:7" x14ac:dyDescent="0.25">
      <c r="F731" s="33"/>
      <c r="G731" s="33"/>
    </row>
    <row r="732" spans="6:7" x14ac:dyDescent="0.25">
      <c r="F732" s="33"/>
      <c r="G732" s="33"/>
    </row>
    <row r="733" spans="6:7" x14ac:dyDescent="0.25">
      <c r="F733" s="33"/>
      <c r="G733" s="33"/>
    </row>
    <row r="734" spans="6:7" x14ac:dyDescent="0.25">
      <c r="F734" s="33"/>
      <c r="G734" s="33"/>
    </row>
    <row r="735" spans="6:7" x14ac:dyDescent="0.25">
      <c r="F735" s="33"/>
      <c r="G735" s="33"/>
    </row>
    <row r="736" spans="6:7" x14ac:dyDescent="0.25">
      <c r="F736" s="33"/>
      <c r="G736" s="33"/>
    </row>
    <row r="737" spans="6:7" x14ac:dyDescent="0.25">
      <c r="F737" s="33"/>
      <c r="G737" s="33"/>
    </row>
    <row r="738" spans="6:7" x14ac:dyDescent="0.25">
      <c r="F738" s="33"/>
      <c r="G738" s="33"/>
    </row>
    <row r="739" spans="6:7" x14ac:dyDescent="0.25">
      <c r="F739" s="33"/>
      <c r="G739" s="33"/>
    </row>
    <row r="740" spans="6:7" x14ac:dyDescent="0.25">
      <c r="F740" s="33"/>
      <c r="G740" s="33"/>
    </row>
    <row r="741" spans="6:7" x14ac:dyDescent="0.25">
      <c r="F741" s="33"/>
      <c r="G741" s="33"/>
    </row>
    <row r="742" spans="6:7" x14ac:dyDescent="0.25">
      <c r="F742" s="33"/>
      <c r="G742" s="33"/>
    </row>
    <row r="743" spans="6:7" x14ac:dyDescent="0.25">
      <c r="F743" s="33"/>
      <c r="G743" s="33"/>
    </row>
    <row r="744" spans="6:7" x14ac:dyDescent="0.25">
      <c r="F744" s="33"/>
      <c r="G744" s="33"/>
    </row>
    <row r="745" spans="6:7" x14ac:dyDescent="0.25">
      <c r="F745" s="33"/>
      <c r="G745" s="33"/>
    </row>
    <row r="746" spans="6:7" x14ac:dyDescent="0.25">
      <c r="F746" s="33"/>
      <c r="G746" s="33"/>
    </row>
    <row r="747" spans="6:7" x14ac:dyDescent="0.25">
      <c r="F747" s="33"/>
      <c r="G747" s="33"/>
    </row>
    <row r="748" spans="6:7" x14ac:dyDescent="0.25">
      <c r="F748" s="33"/>
      <c r="G748" s="33"/>
    </row>
    <row r="749" spans="6:7" x14ac:dyDescent="0.25">
      <c r="F749" s="33"/>
      <c r="G749" s="33"/>
    </row>
    <row r="750" spans="6:7" x14ac:dyDescent="0.25">
      <c r="F750" s="33"/>
      <c r="G750" s="33"/>
    </row>
    <row r="751" spans="6:7" x14ac:dyDescent="0.25">
      <c r="F751" s="33"/>
      <c r="G751" s="33"/>
    </row>
    <row r="752" spans="6:7" x14ac:dyDescent="0.25">
      <c r="F752" s="33"/>
      <c r="G752" s="33"/>
    </row>
    <row r="753" spans="6:7" x14ac:dyDescent="0.25">
      <c r="F753" s="33"/>
      <c r="G753" s="33"/>
    </row>
    <row r="754" spans="6:7" x14ac:dyDescent="0.25">
      <c r="F754" s="33"/>
      <c r="G754" s="33"/>
    </row>
    <row r="755" spans="6:7" x14ac:dyDescent="0.25">
      <c r="F755" s="33"/>
      <c r="G755" s="33"/>
    </row>
    <row r="756" spans="6:7" x14ac:dyDescent="0.25">
      <c r="F756" s="33"/>
      <c r="G756" s="33"/>
    </row>
    <row r="757" spans="6:7" x14ac:dyDescent="0.25">
      <c r="F757" s="33"/>
      <c r="G757" s="33"/>
    </row>
    <row r="758" spans="6:7" x14ac:dyDescent="0.25">
      <c r="F758" s="33"/>
      <c r="G758" s="33"/>
    </row>
    <row r="759" spans="6:7" x14ac:dyDescent="0.25">
      <c r="F759" s="33"/>
      <c r="G759" s="33"/>
    </row>
    <row r="760" spans="6:7" x14ac:dyDescent="0.25">
      <c r="F760" s="33"/>
      <c r="G760" s="33"/>
    </row>
    <row r="761" spans="6:7" x14ac:dyDescent="0.25">
      <c r="F761" s="33"/>
      <c r="G761" s="33"/>
    </row>
    <row r="762" spans="6:7" x14ac:dyDescent="0.25">
      <c r="F762" s="33"/>
      <c r="G762" s="33"/>
    </row>
    <row r="763" spans="6:7" x14ac:dyDescent="0.25">
      <c r="F763" s="33"/>
      <c r="G763" s="33"/>
    </row>
    <row r="764" spans="6:7" x14ac:dyDescent="0.25">
      <c r="F764" s="33"/>
      <c r="G764" s="33"/>
    </row>
    <row r="765" spans="6:7" x14ac:dyDescent="0.25">
      <c r="F765" s="33"/>
      <c r="G765" s="33"/>
    </row>
    <row r="766" spans="6:7" x14ac:dyDescent="0.25">
      <c r="F766" s="33"/>
      <c r="G766" s="33"/>
    </row>
    <row r="767" spans="6:7" x14ac:dyDescent="0.25">
      <c r="F767" s="33"/>
      <c r="G767" s="33"/>
    </row>
    <row r="768" spans="6:7" x14ac:dyDescent="0.25">
      <c r="F768" s="33"/>
      <c r="G768" s="33"/>
    </row>
    <row r="769" spans="6:7" x14ac:dyDescent="0.25">
      <c r="F769" s="33"/>
      <c r="G769" s="33"/>
    </row>
    <row r="770" spans="6:7" x14ac:dyDescent="0.25">
      <c r="F770" s="33"/>
      <c r="G770" s="33"/>
    </row>
    <row r="771" spans="6:7" x14ac:dyDescent="0.25">
      <c r="F771" s="33"/>
      <c r="G771" s="33"/>
    </row>
    <row r="772" spans="6:7" x14ac:dyDescent="0.25">
      <c r="F772" s="33"/>
      <c r="G772" s="33"/>
    </row>
    <row r="773" spans="6:7" x14ac:dyDescent="0.25">
      <c r="F773" s="33"/>
      <c r="G773" s="33"/>
    </row>
    <row r="774" spans="6:7" x14ac:dyDescent="0.25">
      <c r="F774" s="33"/>
      <c r="G774" s="33"/>
    </row>
    <row r="775" spans="6:7" x14ac:dyDescent="0.25">
      <c r="F775" s="33"/>
      <c r="G775" s="33"/>
    </row>
    <row r="776" spans="6:7" x14ac:dyDescent="0.25">
      <c r="F776" s="33"/>
      <c r="G776" s="33"/>
    </row>
    <row r="777" spans="6:7" x14ac:dyDescent="0.25">
      <c r="F777" s="33"/>
      <c r="G777" s="33"/>
    </row>
    <row r="778" spans="6:7" x14ac:dyDescent="0.25">
      <c r="F778" s="33"/>
      <c r="G778" s="33"/>
    </row>
    <row r="779" spans="6:7" x14ac:dyDescent="0.25">
      <c r="F779" s="33"/>
      <c r="G779" s="33"/>
    </row>
    <row r="780" spans="6:7" x14ac:dyDescent="0.25">
      <c r="F780" s="33"/>
      <c r="G780" s="33"/>
    </row>
    <row r="781" spans="6:7" x14ac:dyDescent="0.25">
      <c r="F781" s="33"/>
      <c r="G781" s="33"/>
    </row>
    <row r="782" spans="6:7" x14ac:dyDescent="0.25">
      <c r="F782" s="33"/>
      <c r="G782" s="33"/>
    </row>
    <row r="783" spans="6:7" x14ac:dyDescent="0.25">
      <c r="F783" s="33"/>
      <c r="G783" s="33"/>
    </row>
    <row r="784" spans="6:7" x14ac:dyDescent="0.25">
      <c r="F784" s="33"/>
      <c r="G784" s="33"/>
    </row>
    <row r="785" spans="6:7" x14ac:dyDescent="0.25">
      <c r="F785" s="33"/>
      <c r="G785" s="33"/>
    </row>
    <row r="786" spans="6:7" x14ac:dyDescent="0.25">
      <c r="F786" s="33"/>
      <c r="G786" s="33"/>
    </row>
    <row r="787" spans="6:7" x14ac:dyDescent="0.25">
      <c r="F787" s="33"/>
      <c r="G787" s="33"/>
    </row>
    <row r="788" spans="6:7" x14ac:dyDescent="0.25">
      <c r="F788" s="33"/>
      <c r="G788" s="33"/>
    </row>
    <row r="789" spans="6:7" x14ac:dyDescent="0.25">
      <c r="F789" s="33"/>
      <c r="G789" s="33"/>
    </row>
    <row r="790" spans="6:7" x14ac:dyDescent="0.25">
      <c r="F790" s="33"/>
      <c r="G790" s="33"/>
    </row>
    <row r="791" spans="6:7" x14ac:dyDescent="0.25">
      <c r="F791" s="33"/>
      <c r="G791" s="33"/>
    </row>
    <row r="792" spans="6:7" x14ac:dyDescent="0.25">
      <c r="F792" s="33"/>
      <c r="G792" s="33"/>
    </row>
    <row r="793" spans="6:7" x14ac:dyDescent="0.25">
      <c r="F793" s="33"/>
      <c r="G793" s="33"/>
    </row>
    <row r="794" spans="6:7" x14ac:dyDescent="0.25">
      <c r="F794" s="33"/>
      <c r="G794" s="33"/>
    </row>
    <row r="795" spans="6:7" x14ac:dyDescent="0.25">
      <c r="F795" s="33"/>
      <c r="G795" s="33"/>
    </row>
    <row r="796" spans="6:7" x14ac:dyDescent="0.25">
      <c r="F796" s="33"/>
      <c r="G796" s="33"/>
    </row>
    <row r="797" spans="6:7" x14ac:dyDescent="0.25">
      <c r="F797" s="33"/>
      <c r="G797" s="33"/>
    </row>
    <row r="798" spans="6:7" x14ac:dyDescent="0.25">
      <c r="F798" s="33"/>
      <c r="G798" s="33"/>
    </row>
    <row r="799" spans="6:7" x14ac:dyDescent="0.25">
      <c r="F799" s="33"/>
      <c r="G799" s="33"/>
    </row>
    <row r="800" spans="6:7" x14ac:dyDescent="0.25">
      <c r="F800" s="33"/>
      <c r="G800" s="33"/>
    </row>
    <row r="801" spans="6:7" x14ac:dyDescent="0.25">
      <c r="F801" s="33"/>
      <c r="G801" s="33"/>
    </row>
    <row r="802" spans="6:7" x14ac:dyDescent="0.25">
      <c r="F802" s="33"/>
      <c r="G802" s="33"/>
    </row>
    <row r="803" spans="6:7" x14ac:dyDescent="0.25">
      <c r="F803" s="33"/>
      <c r="G803" s="33"/>
    </row>
    <row r="804" spans="6:7" x14ac:dyDescent="0.25">
      <c r="F804" s="33"/>
      <c r="G804" s="33"/>
    </row>
    <row r="805" spans="6:7" x14ac:dyDescent="0.25">
      <c r="F805" s="33"/>
      <c r="G805" s="33"/>
    </row>
    <row r="806" spans="6:7" x14ac:dyDescent="0.25">
      <c r="F806" s="33"/>
      <c r="G806" s="33"/>
    </row>
    <row r="807" spans="6:7" x14ac:dyDescent="0.25">
      <c r="F807" s="33"/>
      <c r="G807" s="33"/>
    </row>
    <row r="808" spans="6:7" x14ac:dyDescent="0.25">
      <c r="F808" s="33"/>
      <c r="G808" s="33"/>
    </row>
    <row r="809" spans="6:7" x14ac:dyDescent="0.25">
      <c r="F809" s="33"/>
      <c r="G809" s="33"/>
    </row>
    <row r="810" spans="6:7" x14ac:dyDescent="0.25">
      <c r="F810" s="33"/>
      <c r="G810" s="33"/>
    </row>
    <row r="811" spans="6:7" x14ac:dyDescent="0.25">
      <c r="F811" s="33"/>
      <c r="G811" s="33"/>
    </row>
    <row r="812" spans="6:7" x14ac:dyDescent="0.25">
      <c r="F812" s="33"/>
      <c r="G812" s="33"/>
    </row>
    <row r="813" spans="6:7" x14ac:dyDescent="0.25">
      <c r="F813" s="33"/>
      <c r="G813" s="33"/>
    </row>
    <row r="814" spans="6:7" x14ac:dyDescent="0.25">
      <c r="F814" s="33"/>
      <c r="G814" s="33"/>
    </row>
    <row r="815" spans="6:7" x14ac:dyDescent="0.25">
      <c r="F815" s="33"/>
      <c r="G815" s="33"/>
    </row>
    <row r="816" spans="6:7" x14ac:dyDescent="0.25">
      <c r="F816" s="33"/>
      <c r="G816" s="33"/>
    </row>
    <row r="817" spans="6:7" x14ac:dyDescent="0.25">
      <c r="F817" s="33"/>
      <c r="G817" s="33"/>
    </row>
    <row r="818" spans="6:7" x14ac:dyDescent="0.25">
      <c r="F818" s="33"/>
      <c r="G818" s="33"/>
    </row>
    <row r="819" spans="6:7" x14ac:dyDescent="0.25">
      <c r="F819" s="33"/>
      <c r="G819" s="33"/>
    </row>
    <row r="820" spans="6:7" x14ac:dyDescent="0.25">
      <c r="F820" s="33"/>
      <c r="G820" s="33"/>
    </row>
    <row r="821" spans="6:7" x14ac:dyDescent="0.25">
      <c r="F821" s="33"/>
      <c r="G821" s="33"/>
    </row>
    <row r="822" spans="6:7" x14ac:dyDescent="0.25">
      <c r="F822" s="33"/>
      <c r="G822" s="33"/>
    </row>
    <row r="823" spans="6:7" x14ac:dyDescent="0.25">
      <c r="F823" s="33"/>
      <c r="G823" s="33"/>
    </row>
    <row r="824" spans="6:7" x14ac:dyDescent="0.25">
      <c r="F824" s="33"/>
      <c r="G824" s="33"/>
    </row>
    <row r="825" spans="6:7" x14ac:dyDescent="0.25">
      <c r="F825" s="33"/>
      <c r="G825" s="33"/>
    </row>
    <row r="826" spans="6:7" x14ac:dyDescent="0.25">
      <c r="F826" s="33"/>
      <c r="G826" s="33"/>
    </row>
    <row r="827" spans="6:7" x14ac:dyDescent="0.25">
      <c r="F827" s="33"/>
      <c r="G827" s="33"/>
    </row>
    <row r="828" spans="6:7" x14ac:dyDescent="0.25">
      <c r="F828" s="33"/>
      <c r="G828" s="33"/>
    </row>
    <row r="829" spans="6:7" x14ac:dyDescent="0.25">
      <c r="F829" s="33"/>
      <c r="G829" s="33"/>
    </row>
    <row r="830" spans="6:7" x14ac:dyDescent="0.25">
      <c r="F830" s="33"/>
      <c r="G830" s="33"/>
    </row>
    <row r="831" spans="6:7" x14ac:dyDescent="0.25">
      <c r="F831" s="33"/>
      <c r="G831" s="33"/>
    </row>
    <row r="832" spans="6:7" x14ac:dyDescent="0.25">
      <c r="F832" s="33"/>
      <c r="G832" s="33"/>
    </row>
    <row r="833" spans="6:7" x14ac:dyDescent="0.25">
      <c r="F833" s="33"/>
      <c r="G833" s="33"/>
    </row>
    <row r="834" spans="6:7" x14ac:dyDescent="0.25">
      <c r="F834" s="33"/>
      <c r="G834" s="33"/>
    </row>
    <row r="835" spans="6:7" x14ac:dyDescent="0.25">
      <c r="F835" s="33"/>
      <c r="G835" s="33"/>
    </row>
    <row r="836" spans="6:7" x14ac:dyDescent="0.25">
      <c r="F836" s="33"/>
      <c r="G836" s="33"/>
    </row>
    <row r="837" spans="6:7" x14ac:dyDescent="0.25">
      <c r="F837" s="33"/>
      <c r="G837" s="33"/>
    </row>
    <row r="838" spans="6:7" x14ac:dyDescent="0.25">
      <c r="F838" s="33"/>
      <c r="G838" s="33"/>
    </row>
    <row r="839" spans="6:7" x14ac:dyDescent="0.25">
      <c r="F839" s="33"/>
      <c r="G839" s="33"/>
    </row>
    <row r="840" spans="6:7" x14ac:dyDescent="0.25">
      <c r="F840" s="33"/>
      <c r="G840" s="33"/>
    </row>
    <row r="841" spans="6:7" x14ac:dyDescent="0.25">
      <c r="F841" s="33"/>
      <c r="G841" s="33"/>
    </row>
    <row r="842" spans="6:7" x14ac:dyDescent="0.25">
      <c r="F842" s="33"/>
      <c r="G842" s="33"/>
    </row>
    <row r="843" spans="6:7" x14ac:dyDescent="0.25">
      <c r="F843" s="33"/>
      <c r="G843" s="33"/>
    </row>
    <row r="844" spans="6:7" x14ac:dyDescent="0.25">
      <c r="F844" s="33"/>
      <c r="G844" s="33"/>
    </row>
    <row r="845" spans="6:7" x14ac:dyDescent="0.25">
      <c r="F845" s="33"/>
      <c r="G845" s="33"/>
    </row>
    <row r="846" spans="6:7" x14ac:dyDescent="0.25">
      <c r="F846" s="33"/>
      <c r="G846" s="33"/>
    </row>
    <row r="847" spans="6:7" x14ac:dyDescent="0.25">
      <c r="F847" s="33"/>
      <c r="G847" s="33"/>
    </row>
    <row r="848" spans="6:7" x14ac:dyDescent="0.25">
      <c r="F848" s="33"/>
      <c r="G848" s="33"/>
    </row>
    <row r="849" spans="6:7" x14ac:dyDescent="0.25">
      <c r="F849" s="33"/>
      <c r="G849" s="33"/>
    </row>
    <row r="850" spans="6:7" x14ac:dyDescent="0.25">
      <c r="F850" s="33"/>
      <c r="G850" s="33"/>
    </row>
    <row r="851" spans="6:7" x14ac:dyDescent="0.25">
      <c r="F851" s="33"/>
      <c r="G851" s="33"/>
    </row>
    <row r="852" spans="6:7" x14ac:dyDescent="0.25">
      <c r="F852" s="33"/>
      <c r="G852" s="33"/>
    </row>
    <row r="853" spans="6:7" x14ac:dyDescent="0.25">
      <c r="F853" s="33"/>
      <c r="G853" s="33"/>
    </row>
    <row r="854" spans="6:7" x14ac:dyDescent="0.25">
      <c r="F854" s="33"/>
      <c r="G854" s="33"/>
    </row>
    <row r="855" spans="6:7" x14ac:dyDescent="0.25">
      <c r="F855" s="33"/>
      <c r="G855" s="33"/>
    </row>
    <row r="856" spans="6:7" x14ac:dyDescent="0.25">
      <c r="F856" s="33"/>
      <c r="G856" s="33"/>
    </row>
    <row r="857" spans="6:7" x14ac:dyDescent="0.25">
      <c r="F857" s="33"/>
      <c r="G857" s="33"/>
    </row>
    <row r="858" spans="6:7" x14ac:dyDescent="0.25">
      <c r="F858" s="33"/>
      <c r="G858" s="33"/>
    </row>
    <row r="859" spans="6:7" x14ac:dyDescent="0.25">
      <c r="F859" s="33"/>
      <c r="G859" s="33"/>
    </row>
    <row r="860" spans="6:7" x14ac:dyDescent="0.25">
      <c r="F860" s="33"/>
      <c r="G860" s="33"/>
    </row>
    <row r="861" spans="6:7" x14ac:dyDescent="0.25">
      <c r="F861" s="33"/>
      <c r="G861" s="33"/>
    </row>
    <row r="862" spans="6:7" x14ac:dyDescent="0.25">
      <c r="F862" s="33"/>
      <c r="G862" s="33"/>
    </row>
    <row r="863" spans="6:7" x14ac:dyDescent="0.25">
      <c r="F863" s="33"/>
      <c r="G863" s="33"/>
    </row>
    <row r="864" spans="6:7" x14ac:dyDescent="0.25">
      <c r="F864" s="33"/>
      <c r="G864" s="33"/>
    </row>
    <row r="865" spans="6:7" x14ac:dyDescent="0.25">
      <c r="F865" s="33"/>
      <c r="G865" s="33"/>
    </row>
    <row r="866" spans="6:7" x14ac:dyDescent="0.25">
      <c r="F866" s="33"/>
      <c r="G866" s="33"/>
    </row>
    <row r="867" spans="6:7" x14ac:dyDescent="0.25">
      <c r="F867" s="33"/>
      <c r="G867" s="33"/>
    </row>
    <row r="868" spans="6:7" x14ac:dyDescent="0.25">
      <c r="F868" s="33"/>
      <c r="G868" s="33"/>
    </row>
    <row r="869" spans="6:7" x14ac:dyDescent="0.25">
      <c r="F869" s="33"/>
      <c r="G869" s="33"/>
    </row>
    <row r="870" spans="6:7" x14ac:dyDescent="0.25">
      <c r="F870" s="33"/>
      <c r="G870" s="33"/>
    </row>
    <row r="871" spans="6:7" x14ac:dyDescent="0.25">
      <c r="F871" s="33"/>
      <c r="G871" s="33"/>
    </row>
    <row r="872" spans="6:7" x14ac:dyDescent="0.25">
      <c r="F872" s="33"/>
      <c r="G872" s="33"/>
    </row>
    <row r="873" spans="6:7" x14ac:dyDescent="0.25">
      <c r="F873" s="33"/>
      <c r="G873" s="33"/>
    </row>
    <row r="874" spans="6:7" x14ac:dyDescent="0.25">
      <c r="F874" s="33"/>
      <c r="G874" s="33"/>
    </row>
    <row r="875" spans="6:7" x14ac:dyDescent="0.25">
      <c r="F875" s="33"/>
      <c r="G875" s="33"/>
    </row>
    <row r="876" spans="6:7" x14ac:dyDescent="0.25">
      <c r="F876" s="33"/>
      <c r="G876" s="33"/>
    </row>
    <row r="877" spans="6:7" x14ac:dyDescent="0.25">
      <c r="F877" s="33"/>
      <c r="G877" s="33"/>
    </row>
    <row r="878" spans="6:7" x14ac:dyDescent="0.25">
      <c r="F878" s="33"/>
      <c r="G878" s="33"/>
    </row>
    <row r="879" spans="6:7" x14ac:dyDescent="0.25">
      <c r="F879" s="33"/>
      <c r="G879" s="33"/>
    </row>
    <row r="880" spans="6:7" x14ac:dyDescent="0.25">
      <c r="F880" s="33"/>
      <c r="G880" s="33"/>
    </row>
    <row r="881" spans="6:7" x14ac:dyDescent="0.25">
      <c r="F881" s="33"/>
      <c r="G881" s="33"/>
    </row>
    <row r="882" spans="6:7" x14ac:dyDescent="0.25">
      <c r="F882" s="33"/>
      <c r="G882" s="33"/>
    </row>
    <row r="883" spans="6:7" x14ac:dyDescent="0.25">
      <c r="F883" s="33"/>
      <c r="G883" s="33"/>
    </row>
    <row r="884" spans="6:7" x14ac:dyDescent="0.25">
      <c r="F884" s="33"/>
      <c r="G884" s="33"/>
    </row>
    <row r="885" spans="6:7" x14ac:dyDescent="0.25">
      <c r="F885" s="33"/>
      <c r="G885" s="33"/>
    </row>
    <row r="886" spans="6:7" x14ac:dyDescent="0.25">
      <c r="F886" s="33"/>
      <c r="G886" s="33"/>
    </row>
    <row r="887" spans="6:7" x14ac:dyDescent="0.25">
      <c r="F887" s="33"/>
      <c r="G887" s="33"/>
    </row>
    <row r="888" spans="6:7" x14ac:dyDescent="0.25">
      <c r="F888" s="33"/>
      <c r="G888" s="33"/>
    </row>
    <row r="889" spans="6:7" x14ac:dyDescent="0.25">
      <c r="F889" s="33"/>
      <c r="G889" s="33"/>
    </row>
    <row r="890" spans="6:7" x14ac:dyDescent="0.25">
      <c r="F890" s="33"/>
      <c r="G890" s="33"/>
    </row>
    <row r="891" spans="6:7" x14ac:dyDescent="0.25">
      <c r="F891" s="33"/>
      <c r="G891" s="33"/>
    </row>
    <row r="892" spans="6:7" x14ac:dyDescent="0.25">
      <c r="F892" s="33"/>
      <c r="G892" s="33"/>
    </row>
    <row r="893" spans="6:7" x14ac:dyDescent="0.25">
      <c r="F893" s="33"/>
      <c r="G893" s="33"/>
    </row>
    <row r="894" spans="6:7" x14ac:dyDescent="0.25">
      <c r="F894" s="33"/>
      <c r="G894" s="33"/>
    </row>
    <row r="895" spans="6:7" x14ac:dyDescent="0.25">
      <c r="F895" s="33"/>
      <c r="G895" s="33"/>
    </row>
    <row r="896" spans="6:7" x14ac:dyDescent="0.25">
      <c r="F896" s="33"/>
      <c r="G896" s="33"/>
    </row>
    <row r="897" spans="6:7" x14ac:dyDescent="0.25">
      <c r="F897" s="33"/>
      <c r="G897" s="33"/>
    </row>
    <row r="898" spans="6:7" x14ac:dyDescent="0.25">
      <c r="F898" s="33"/>
      <c r="G898" s="33"/>
    </row>
    <row r="899" spans="6:7" x14ac:dyDescent="0.25">
      <c r="F899" s="33"/>
      <c r="G899" s="33"/>
    </row>
    <row r="900" spans="6:7" x14ac:dyDescent="0.25">
      <c r="F900" s="33"/>
      <c r="G900" s="33"/>
    </row>
    <row r="901" spans="6:7" x14ac:dyDescent="0.25">
      <c r="F901" s="33"/>
      <c r="G901" s="33"/>
    </row>
    <row r="902" spans="6:7" x14ac:dyDescent="0.25">
      <c r="F902" s="33"/>
      <c r="G902" s="33"/>
    </row>
    <row r="903" spans="6:7" x14ac:dyDescent="0.25">
      <c r="F903" s="33"/>
      <c r="G903" s="33"/>
    </row>
    <row r="904" spans="6:7" x14ac:dyDescent="0.25">
      <c r="F904" s="33"/>
      <c r="G904" s="33"/>
    </row>
    <row r="905" spans="6:7" x14ac:dyDescent="0.25">
      <c r="F905" s="33"/>
      <c r="G905" s="33"/>
    </row>
    <row r="906" spans="6:7" x14ac:dyDescent="0.25">
      <c r="F906" s="33"/>
      <c r="G906" s="33"/>
    </row>
    <row r="907" spans="6:7" x14ac:dyDescent="0.25">
      <c r="F907" s="33"/>
      <c r="G907" s="33"/>
    </row>
    <row r="908" spans="6:7" x14ac:dyDescent="0.25">
      <c r="F908" s="33"/>
      <c r="G908" s="33"/>
    </row>
    <row r="909" spans="6:7" x14ac:dyDescent="0.25">
      <c r="F909" s="33"/>
      <c r="G909" s="33"/>
    </row>
    <row r="910" spans="6:7" x14ac:dyDescent="0.25">
      <c r="F910" s="33"/>
      <c r="G910" s="33"/>
    </row>
    <row r="911" spans="6:7" x14ac:dyDescent="0.25">
      <c r="F911" s="33"/>
      <c r="G911" s="33"/>
    </row>
    <row r="912" spans="6:7" x14ac:dyDescent="0.25">
      <c r="F912" s="33"/>
      <c r="G912" s="33"/>
    </row>
    <row r="913" spans="6:7" x14ac:dyDescent="0.25">
      <c r="F913" s="33"/>
      <c r="G913" s="33"/>
    </row>
    <row r="914" spans="6:7" x14ac:dyDescent="0.25">
      <c r="F914" s="33"/>
      <c r="G914" s="33"/>
    </row>
    <row r="915" spans="6:7" x14ac:dyDescent="0.25">
      <c r="F915" s="33"/>
      <c r="G915" s="33"/>
    </row>
    <row r="916" spans="6:7" x14ac:dyDescent="0.25">
      <c r="F916" s="33"/>
      <c r="G916" s="33"/>
    </row>
    <row r="917" spans="6:7" x14ac:dyDescent="0.25">
      <c r="F917" s="33"/>
      <c r="G917" s="33"/>
    </row>
    <row r="918" spans="6:7" x14ac:dyDescent="0.25">
      <c r="F918" s="33"/>
      <c r="G918" s="33"/>
    </row>
    <row r="919" spans="6:7" x14ac:dyDescent="0.25">
      <c r="F919" s="33"/>
      <c r="G919" s="33"/>
    </row>
    <row r="920" spans="6:7" x14ac:dyDescent="0.25">
      <c r="F920" s="33"/>
      <c r="G920" s="33"/>
    </row>
    <row r="921" spans="6:7" x14ac:dyDescent="0.25">
      <c r="F921" s="33"/>
      <c r="G921" s="33"/>
    </row>
    <row r="922" spans="6:7" x14ac:dyDescent="0.25">
      <c r="F922" s="33"/>
      <c r="G922" s="33"/>
    </row>
    <row r="923" spans="6:7" x14ac:dyDescent="0.25">
      <c r="F923" s="33"/>
      <c r="G923" s="33"/>
    </row>
    <row r="924" spans="6:7" x14ac:dyDescent="0.25">
      <c r="F924" s="33"/>
      <c r="G924" s="33"/>
    </row>
    <row r="925" spans="6:7" x14ac:dyDescent="0.25">
      <c r="F925" s="33"/>
      <c r="G925" s="33"/>
    </row>
    <row r="926" spans="6:7" x14ac:dyDescent="0.25">
      <c r="F926" s="33"/>
      <c r="G926" s="33"/>
    </row>
    <row r="927" spans="6:7" x14ac:dyDescent="0.25">
      <c r="F927" s="33"/>
      <c r="G927" s="33"/>
    </row>
    <row r="928" spans="6:7" x14ac:dyDescent="0.25">
      <c r="F928" s="33"/>
      <c r="G928" s="33"/>
    </row>
    <row r="929" spans="6:7" x14ac:dyDescent="0.25">
      <c r="F929" s="33"/>
      <c r="G929" s="33"/>
    </row>
    <row r="930" spans="6:7" x14ac:dyDescent="0.25">
      <c r="F930" s="33"/>
      <c r="G930" s="33"/>
    </row>
    <row r="931" spans="6:7" x14ac:dyDescent="0.25">
      <c r="F931" s="33"/>
      <c r="G931" s="33"/>
    </row>
    <row r="932" spans="6:7" x14ac:dyDescent="0.25">
      <c r="F932" s="33"/>
      <c r="G932" s="33"/>
    </row>
    <row r="933" spans="6:7" x14ac:dyDescent="0.25">
      <c r="F933" s="33"/>
      <c r="G933" s="33"/>
    </row>
    <row r="934" spans="6:7" x14ac:dyDescent="0.25">
      <c r="F934" s="33"/>
      <c r="G934" s="33"/>
    </row>
    <row r="935" spans="6:7" x14ac:dyDescent="0.25">
      <c r="F935" s="33"/>
      <c r="G935" s="33"/>
    </row>
    <row r="936" spans="6:7" x14ac:dyDescent="0.25">
      <c r="F936" s="33"/>
      <c r="G936" s="33"/>
    </row>
    <row r="937" spans="6:7" x14ac:dyDescent="0.25">
      <c r="F937" s="33"/>
      <c r="G937" s="33"/>
    </row>
    <row r="938" spans="6:7" x14ac:dyDescent="0.25">
      <c r="F938" s="33"/>
      <c r="G938" s="33"/>
    </row>
    <row r="939" spans="6:7" x14ac:dyDescent="0.25">
      <c r="F939" s="33"/>
      <c r="G939" s="33"/>
    </row>
    <row r="940" spans="6:7" x14ac:dyDescent="0.25">
      <c r="F940" s="33"/>
      <c r="G940" s="33"/>
    </row>
    <row r="941" spans="6:7" x14ac:dyDescent="0.25">
      <c r="F941" s="33"/>
      <c r="G941" s="33"/>
    </row>
    <row r="942" spans="6:7" x14ac:dyDescent="0.25">
      <c r="F942" s="33"/>
      <c r="G942" s="33"/>
    </row>
    <row r="943" spans="6:7" x14ac:dyDescent="0.25">
      <c r="F943" s="33"/>
      <c r="G943" s="33"/>
    </row>
    <row r="944" spans="6:7" x14ac:dyDescent="0.25">
      <c r="F944" s="33"/>
      <c r="G944" s="33"/>
    </row>
    <row r="945" spans="6:7" x14ac:dyDescent="0.25">
      <c r="F945" s="33"/>
      <c r="G945" s="33"/>
    </row>
    <row r="946" spans="6:7" x14ac:dyDescent="0.25">
      <c r="F946" s="33"/>
      <c r="G946" s="33"/>
    </row>
    <row r="947" spans="6:7" x14ac:dyDescent="0.25">
      <c r="F947" s="33"/>
      <c r="G947" s="33"/>
    </row>
    <row r="948" spans="6:7" x14ac:dyDescent="0.25">
      <c r="F948" s="33"/>
      <c r="G948" s="33"/>
    </row>
    <row r="949" spans="6:7" x14ac:dyDescent="0.25">
      <c r="F949" s="33"/>
      <c r="G949" s="33"/>
    </row>
    <row r="950" spans="6:7" x14ac:dyDescent="0.25">
      <c r="F950" s="33"/>
      <c r="G950" s="33"/>
    </row>
    <row r="951" spans="6:7" x14ac:dyDescent="0.25">
      <c r="F951" s="33"/>
      <c r="G951" s="33"/>
    </row>
    <row r="952" spans="6:7" x14ac:dyDescent="0.25">
      <c r="F952" s="33"/>
      <c r="G952" s="33"/>
    </row>
    <row r="953" spans="6:7" x14ac:dyDescent="0.25">
      <c r="F953" s="33"/>
      <c r="G953" s="33"/>
    </row>
    <row r="954" spans="6:7" x14ac:dyDescent="0.25">
      <c r="F954" s="33"/>
      <c r="G954" s="33"/>
    </row>
    <row r="955" spans="6:7" x14ac:dyDescent="0.25">
      <c r="F955" s="33"/>
      <c r="G955" s="33"/>
    </row>
    <row r="956" spans="6:7" x14ac:dyDescent="0.25">
      <c r="F956" s="33"/>
      <c r="G956" s="33"/>
    </row>
    <row r="957" spans="6:7" x14ac:dyDescent="0.25">
      <c r="F957" s="33"/>
      <c r="G957" s="33"/>
    </row>
    <row r="958" spans="6:7" x14ac:dyDescent="0.25">
      <c r="F958" s="33"/>
      <c r="G958" s="33"/>
    </row>
    <row r="959" spans="6:7" x14ac:dyDescent="0.25">
      <c r="F959" s="33"/>
      <c r="G959" s="33"/>
    </row>
    <row r="960" spans="6:7" x14ac:dyDescent="0.25">
      <c r="F960" s="33"/>
      <c r="G960" s="33"/>
    </row>
    <row r="961" spans="6:7" x14ac:dyDescent="0.25">
      <c r="F961" s="33"/>
      <c r="G961" s="33"/>
    </row>
    <row r="962" spans="6:7" x14ac:dyDescent="0.25">
      <c r="F962" s="33"/>
      <c r="G962" s="33"/>
    </row>
    <row r="963" spans="6:7" x14ac:dyDescent="0.25">
      <c r="F963" s="33"/>
      <c r="G963" s="33"/>
    </row>
    <row r="964" spans="6:7" x14ac:dyDescent="0.25">
      <c r="F964" s="33"/>
      <c r="G964" s="33"/>
    </row>
    <row r="965" spans="6:7" x14ac:dyDescent="0.25">
      <c r="F965" s="33"/>
      <c r="G965" s="33"/>
    </row>
    <row r="966" spans="6:7" x14ac:dyDescent="0.25">
      <c r="F966" s="33"/>
      <c r="G966" s="33"/>
    </row>
    <row r="967" spans="6:7" x14ac:dyDescent="0.25">
      <c r="F967" s="33"/>
      <c r="G967" s="33"/>
    </row>
    <row r="968" spans="6:7" x14ac:dyDescent="0.25">
      <c r="F968" s="33"/>
      <c r="G968" s="33"/>
    </row>
    <row r="969" spans="6:7" x14ac:dyDescent="0.25">
      <c r="F969" s="33"/>
      <c r="G969" s="33"/>
    </row>
    <row r="970" spans="6:7" x14ac:dyDescent="0.25">
      <c r="F970" s="33"/>
      <c r="G970" s="33"/>
    </row>
    <row r="971" spans="6:7" x14ac:dyDescent="0.25">
      <c r="F971" s="33"/>
      <c r="G971" s="33"/>
    </row>
    <row r="972" spans="6:7" x14ac:dyDescent="0.25">
      <c r="F972" s="33"/>
      <c r="G972" s="33"/>
    </row>
    <row r="973" spans="6:7" x14ac:dyDescent="0.25">
      <c r="F973" s="33"/>
      <c r="G973" s="33"/>
    </row>
    <row r="974" spans="6:7" x14ac:dyDescent="0.25">
      <c r="F974" s="33"/>
      <c r="G974" s="33"/>
    </row>
    <row r="975" spans="6:7" x14ac:dyDescent="0.25">
      <c r="F975" s="33"/>
      <c r="G975" s="33"/>
    </row>
    <row r="976" spans="6:7" x14ac:dyDescent="0.25">
      <c r="F976" s="33"/>
      <c r="G976" s="33"/>
    </row>
    <row r="977" spans="6:7" x14ac:dyDescent="0.25">
      <c r="F977" s="33"/>
      <c r="G977" s="33"/>
    </row>
    <row r="978" spans="6:7" x14ac:dyDescent="0.25">
      <c r="F978" s="33"/>
      <c r="G978" s="33"/>
    </row>
    <row r="979" spans="6:7" x14ac:dyDescent="0.25">
      <c r="F979" s="33"/>
      <c r="G979" s="33"/>
    </row>
    <row r="980" spans="6:7" x14ac:dyDescent="0.25">
      <c r="F980" s="33"/>
      <c r="G980" s="33"/>
    </row>
    <row r="981" spans="6:7" x14ac:dyDescent="0.25">
      <c r="F981" s="33"/>
      <c r="G981" s="33"/>
    </row>
    <row r="982" spans="6:7" x14ac:dyDescent="0.25">
      <c r="F982" s="33"/>
      <c r="G982" s="33"/>
    </row>
    <row r="983" spans="6:7" x14ac:dyDescent="0.25">
      <c r="F983" s="33"/>
      <c r="G983" s="33"/>
    </row>
    <row r="984" spans="6:7" x14ac:dyDescent="0.25">
      <c r="F984" s="33"/>
      <c r="G984" s="33"/>
    </row>
    <row r="985" spans="6:7" x14ac:dyDescent="0.25">
      <c r="F985" s="33"/>
      <c r="G985" s="33"/>
    </row>
    <row r="986" spans="6:7" x14ac:dyDescent="0.25">
      <c r="F986" s="33"/>
      <c r="G986" s="33"/>
    </row>
    <row r="987" spans="6:7" x14ac:dyDescent="0.25">
      <c r="F987" s="33"/>
      <c r="G987" s="33"/>
    </row>
    <row r="988" spans="6:7" x14ac:dyDescent="0.25">
      <c r="F988" s="33"/>
      <c r="G988" s="33"/>
    </row>
    <row r="989" spans="6:7" x14ac:dyDescent="0.25">
      <c r="F989" s="33"/>
      <c r="G989" s="33"/>
    </row>
    <row r="990" spans="6:7" x14ac:dyDescent="0.25">
      <c r="F990" s="33"/>
      <c r="G990" s="33"/>
    </row>
    <row r="991" spans="6:7" x14ac:dyDescent="0.25">
      <c r="F991" s="33"/>
      <c r="G991" s="33"/>
    </row>
    <row r="992" spans="6:7" x14ac:dyDescent="0.25">
      <c r="F992" s="33"/>
      <c r="G992" s="33"/>
    </row>
    <row r="993" spans="6:7" x14ac:dyDescent="0.25">
      <c r="F993" s="33"/>
      <c r="G993" s="33"/>
    </row>
    <row r="994" spans="6:7" x14ac:dyDescent="0.25">
      <c r="F994" s="33"/>
      <c r="G994" s="33"/>
    </row>
    <row r="995" spans="6:7" x14ac:dyDescent="0.25">
      <c r="F995" s="33"/>
      <c r="G995" s="33"/>
    </row>
    <row r="996" spans="6:7" x14ac:dyDescent="0.25">
      <c r="F996" s="33"/>
      <c r="G996" s="33"/>
    </row>
    <row r="997" spans="6:7" x14ac:dyDescent="0.25">
      <c r="F997" s="33"/>
      <c r="G997" s="33"/>
    </row>
    <row r="998" spans="6:7" x14ac:dyDescent="0.25">
      <c r="F998" s="33"/>
      <c r="G998" s="33"/>
    </row>
    <row r="999" spans="6:7" x14ac:dyDescent="0.25">
      <c r="F999" s="33"/>
      <c r="G999" s="33"/>
    </row>
    <row r="1000" spans="6:7" x14ac:dyDescent="0.25">
      <c r="F1000" s="33"/>
      <c r="G1000" s="33"/>
    </row>
    <row r="1001" spans="6:7" x14ac:dyDescent="0.25">
      <c r="F1001" s="33"/>
      <c r="G1001" s="33"/>
    </row>
    <row r="1002" spans="6:7" x14ac:dyDescent="0.25">
      <c r="F1002" s="33"/>
      <c r="G1002" s="33"/>
    </row>
    <row r="1003" spans="6:7" x14ac:dyDescent="0.25">
      <c r="F1003" s="33"/>
      <c r="G1003" s="33"/>
    </row>
    <row r="1004" spans="6:7" x14ac:dyDescent="0.25">
      <c r="F1004" s="33"/>
      <c r="G1004" s="33"/>
    </row>
    <row r="1005" spans="6:7" x14ac:dyDescent="0.25">
      <c r="F1005" s="33"/>
      <c r="G1005" s="33"/>
    </row>
    <row r="1006" spans="6:7" x14ac:dyDescent="0.25">
      <c r="F1006" s="33"/>
      <c r="G1006" s="33"/>
    </row>
    <row r="1007" spans="6:7" x14ac:dyDescent="0.25">
      <c r="F1007" s="33"/>
      <c r="G1007" s="33"/>
    </row>
    <row r="1008" spans="6:7" x14ac:dyDescent="0.25">
      <c r="F1008" s="33"/>
      <c r="G1008" s="33"/>
    </row>
    <row r="1009" spans="6:7" x14ac:dyDescent="0.25">
      <c r="F1009" s="33"/>
      <c r="G1009" s="33"/>
    </row>
    <row r="1010" spans="6:7" x14ac:dyDescent="0.25">
      <c r="F1010" s="33"/>
      <c r="G1010" s="33"/>
    </row>
    <row r="1011" spans="6:7" x14ac:dyDescent="0.25">
      <c r="F1011" s="33"/>
      <c r="G1011" s="33"/>
    </row>
    <row r="1012" spans="6:7" x14ac:dyDescent="0.25">
      <c r="F1012" s="33"/>
      <c r="G1012" s="33"/>
    </row>
    <row r="1013" spans="6:7" x14ac:dyDescent="0.25">
      <c r="F1013" s="33"/>
      <c r="G1013" s="33"/>
    </row>
    <row r="1014" spans="6:7" x14ac:dyDescent="0.25">
      <c r="F1014" s="33"/>
      <c r="G1014" s="33"/>
    </row>
    <row r="1015" spans="6:7" x14ac:dyDescent="0.25">
      <c r="F1015" s="33"/>
      <c r="G1015" s="33"/>
    </row>
    <row r="1016" spans="6:7" x14ac:dyDescent="0.25">
      <c r="F1016" s="33"/>
      <c r="G1016" s="33"/>
    </row>
    <row r="1017" spans="6:7" x14ac:dyDescent="0.25">
      <c r="F1017" s="33"/>
      <c r="G1017" s="33"/>
    </row>
    <row r="1018" spans="6:7" x14ac:dyDescent="0.25">
      <c r="F1018" s="33"/>
      <c r="G1018" s="33"/>
    </row>
    <row r="1019" spans="6:7" x14ac:dyDescent="0.25">
      <c r="F1019" s="33"/>
      <c r="G1019" s="33"/>
    </row>
    <row r="1020" spans="6:7" x14ac:dyDescent="0.25">
      <c r="F1020" s="33"/>
      <c r="G1020" s="33"/>
    </row>
    <row r="1021" spans="6:7" x14ac:dyDescent="0.25">
      <c r="F1021" s="33"/>
      <c r="G1021" s="33"/>
    </row>
    <row r="1022" spans="6:7" x14ac:dyDescent="0.25">
      <c r="F1022" s="33"/>
      <c r="G1022" s="33"/>
    </row>
    <row r="1023" spans="6:7" x14ac:dyDescent="0.25">
      <c r="F1023" s="33"/>
      <c r="G1023" s="33"/>
    </row>
    <row r="1024" spans="6:7" x14ac:dyDescent="0.25">
      <c r="F1024" s="33"/>
      <c r="G1024" s="33"/>
    </row>
    <row r="1025" spans="6:7" x14ac:dyDescent="0.25">
      <c r="F1025" s="33"/>
      <c r="G1025" s="33"/>
    </row>
    <row r="1026" spans="6:7" x14ac:dyDescent="0.25">
      <c r="F1026" s="33"/>
      <c r="G1026" s="33"/>
    </row>
    <row r="1027" spans="6:7" x14ac:dyDescent="0.25">
      <c r="F1027" s="33"/>
      <c r="G1027" s="33"/>
    </row>
    <row r="1028" spans="6:7" x14ac:dyDescent="0.25">
      <c r="F1028" s="33"/>
      <c r="G1028" s="33"/>
    </row>
    <row r="1029" spans="6:7" x14ac:dyDescent="0.25">
      <c r="F1029" s="33"/>
      <c r="G1029" s="33"/>
    </row>
    <row r="1030" spans="6:7" x14ac:dyDescent="0.25">
      <c r="F1030" s="33"/>
      <c r="G1030" s="33"/>
    </row>
    <row r="1031" spans="6:7" x14ac:dyDescent="0.25">
      <c r="F1031" s="33"/>
      <c r="G1031" s="33"/>
    </row>
    <row r="1032" spans="6:7" x14ac:dyDescent="0.25">
      <c r="F1032" s="33"/>
      <c r="G1032" s="33"/>
    </row>
    <row r="1033" spans="6:7" x14ac:dyDescent="0.25">
      <c r="F1033" s="33"/>
      <c r="G1033" s="33"/>
    </row>
    <row r="1034" spans="6:7" x14ac:dyDescent="0.25">
      <c r="F1034" s="33"/>
      <c r="G1034" s="33"/>
    </row>
    <row r="1035" spans="6:7" x14ac:dyDescent="0.25">
      <c r="F1035" s="33"/>
      <c r="G1035" s="33"/>
    </row>
    <row r="1036" spans="6:7" x14ac:dyDescent="0.25">
      <c r="F1036" s="33"/>
      <c r="G1036" s="33"/>
    </row>
    <row r="1037" spans="6:7" x14ac:dyDescent="0.25">
      <c r="F1037" s="33"/>
      <c r="G1037" s="33"/>
    </row>
    <row r="1038" spans="6:7" x14ac:dyDescent="0.25">
      <c r="F1038" s="33"/>
      <c r="G1038" s="33"/>
    </row>
    <row r="1039" spans="6:7" x14ac:dyDescent="0.25">
      <c r="F1039" s="33"/>
      <c r="G1039" s="33"/>
    </row>
    <row r="1040" spans="6:7" x14ac:dyDescent="0.25">
      <c r="F1040" s="33"/>
      <c r="G1040" s="33"/>
    </row>
    <row r="1041" spans="6:7" x14ac:dyDescent="0.25">
      <c r="F1041" s="33"/>
      <c r="G1041" s="33"/>
    </row>
    <row r="1042" spans="6:7" x14ac:dyDescent="0.25">
      <c r="F1042" s="33"/>
      <c r="G1042" s="33"/>
    </row>
    <row r="1043" spans="6:7" x14ac:dyDescent="0.25">
      <c r="F1043" s="33"/>
      <c r="G1043" s="33"/>
    </row>
    <row r="1044" spans="6:7" x14ac:dyDescent="0.25">
      <c r="F1044" s="33"/>
      <c r="G1044" s="33"/>
    </row>
    <row r="1045" spans="6:7" x14ac:dyDescent="0.25">
      <c r="F1045" s="33"/>
      <c r="G1045" s="33"/>
    </row>
    <row r="1046" spans="6:7" x14ac:dyDescent="0.25">
      <c r="F1046" s="33"/>
      <c r="G1046" s="33"/>
    </row>
    <row r="1047" spans="6:7" x14ac:dyDescent="0.25">
      <c r="F1047" s="33"/>
      <c r="G1047" s="33"/>
    </row>
    <row r="1048" spans="6:7" x14ac:dyDescent="0.25">
      <c r="F1048" s="33"/>
      <c r="G1048" s="33"/>
    </row>
    <row r="1049" spans="6:7" x14ac:dyDescent="0.25">
      <c r="F1049" s="33"/>
      <c r="G1049" s="33"/>
    </row>
    <row r="1050" spans="6:7" x14ac:dyDescent="0.25">
      <c r="F1050" s="33"/>
      <c r="G1050" s="33"/>
    </row>
    <row r="1051" spans="6:7" x14ac:dyDescent="0.25">
      <c r="F1051" s="33"/>
      <c r="G1051" s="33"/>
    </row>
    <row r="1052" spans="6:7" x14ac:dyDescent="0.25">
      <c r="F1052" s="33"/>
      <c r="G1052" s="33"/>
    </row>
    <row r="1053" spans="6:7" x14ac:dyDescent="0.25">
      <c r="F1053" s="33"/>
      <c r="G1053" s="33"/>
    </row>
    <row r="1054" spans="6:7" x14ac:dyDescent="0.25">
      <c r="F1054" s="33"/>
      <c r="G1054" s="33"/>
    </row>
    <row r="1055" spans="6:7" x14ac:dyDescent="0.25">
      <c r="F1055" s="33"/>
      <c r="G1055" s="33"/>
    </row>
    <row r="1056" spans="6:7" x14ac:dyDescent="0.25">
      <c r="F1056" s="33"/>
      <c r="G1056" s="33"/>
    </row>
    <row r="1057" spans="6:7" x14ac:dyDescent="0.25">
      <c r="F1057" s="33"/>
      <c r="G1057" s="33"/>
    </row>
    <row r="1058" spans="6:7" x14ac:dyDescent="0.25">
      <c r="F1058" s="33"/>
      <c r="G1058" s="33"/>
    </row>
    <row r="1059" spans="6:7" x14ac:dyDescent="0.25">
      <c r="F1059" s="33"/>
      <c r="G1059" s="33"/>
    </row>
    <row r="1060" spans="6:7" x14ac:dyDescent="0.25">
      <c r="F1060" s="33"/>
      <c r="G1060" s="33"/>
    </row>
    <row r="1061" spans="6:7" x14ac:dyDescent="0.25">
      <c r="F1061" s="33"/>
      <c r="G1061" s="33"/>
    </row>
    <row r="1062" spans="6:7" x14ac:dyDescent="0.25">
      <c r="F1062" s="33"/>
      <c r="G1062" s="33"/>
    </row>
    <row r="1063" spans="6:7" x14ac:dyDescent="0.25">
      <c r="F1063" s="33"/>
      <c r="G1063" s="33"/>
    </row>
    <row r="1064" spans="6:7" x14ac:dyDescent="0.25">
      <c r="F1064" s="33"/>
      <c r="G1064" s="33"/>
    </row>
    <row r="1065" spans="6:7" x14ac:dyDescent="0.25">
      <c r="F1065" s="33"/>
      <c r="G1065" s="33"/>
    </row>
    <row r="1066" spans="6:7" x14ac:dyDescent="0.25">
      <c r="F1066" s="33"/>
      <c r="G1066" s="33"/>
    </row>
    <row r="1067" spans="6:7" x14ac:dyDescent="0.25">
      <c r="F1067" s="33"/>
      <c r="G1067" s="33"/>
    </row>
    <row r="1068" spans="6:7" x14ac:dyDescent="0.25">
      <c r="F1068" s="33"/>
      <c r="G1068" s="33"/>
    </row>
    <row r="1069" spans="6:7" x14ac:dyDescent="0.25">
      <c r="F1069" s="33"/>
      <c r="G1069" s="33"/>
    </row>
    <row r="1070" spans="6:7" x14ac:dyDescent="0.25">
      <c r="F1070" s="33"/>
      <c r="G1070" s="33"/>
    </row>
    <row r="1071" spans="6:7" x14ac:dyDescent="0.25">
      <c r="F1071" s="33"/>
      <c r="G1071" s="33"/>
    </row>
    <row r="1072" spans="6:7" x14ac:dyDescent="0.25">
      <c r="F1072" s="33"/>
      <c r="G1072" s="33"/>
    </row>
    <row r="1073" spans="6:7" x14ac:dyDescent="0.25">
      <c r="F1073" s="33"/>
      <c r="G1073" s="33"/>
    </row>
    <row r="1074" spans="6:7" x14ac:dyDescent="0.25">
      <c r="F1074" s="33"/>
      <c r="G1074" s="33"/>
    </row>
    <row r="1075" spans="6:7" x14ac:dyDescent="0.25">
      <c r="F1075" s="33"/>
      <c r="G1075" s="33"/>
    </row>
    <row r="1076" spans="6:7" x14ac:dyDescent="0.25">
      <c r="F1076" s="33"/>
      <c r="G1076" s="33"/>
    </row>
    <row r="1077" spans="6:7" x14ac:dyDescent="0.25">
      <c r="F1077" s="33"/>
      <c r="G1077" s="33"/>
    </row>
    <row r="1078" spans="6:7" x14ac:dyDescent="0.25">
      <c r="F1078" s="33"/>
      <c r="G1078" s="33"/>
    </row>
    <row r="1079" spans="6:7" x14ac:dyDescent="0.25">
      <c r="F1079" s="33"/>
      <c r="G1079" s="33"/>
    </row>
    <row r="1080" spans="6:7" x14ac:dyDescent="0.25">
      <c r="F1080" s="33"/>
      <c r="G1080" s="33"/>
    </row>
    <row r="1081" spans="6:7" x14ac:dyDescent="0.25">
      <c r="F1081" s="33"/>
      <c r="G1081" s="33"/>
    </row>
    <row r="1082" spans="6:7" x14ac:dyDescent="0.25">
      <c r="F1082" s="33"/>
      <c r="G1082" s="33"/>
    </row>
    <row r="1083" spans="6:7" x14ac:dyDescent="0.25">
      <c r="F1083" s="33"/>
      <c r="G1083" s="33"/>
    </row>
    <row r="1084" spans="6:7" x14ac:dyDescent="0.25">
      <c r="F1084" s="33"/>
      <c r="G1084" s="33"/>
    </row>
    <row r="1085" spans="6:7" x14ac:dyDescent="0.25">
      <c r="F1085" s="33"/>
      <c r="G1085" s="33"/>
    </row>
    <row r="1086" spans="6:7" x14ac:dyDescent="0.25">
      <c r="F1086" s="33"/>
      <c r="G1086" s="33"/>
    </row>
    <row r="1087" spans="6:7" x14ac:dyDescent="0.25">
      <c r="F1087" s="33"/>
      <c r="G1087" s="33"/>
    </row>
    <row r="1088" spans="6:7" x14ac:dyDescent="0.25">
      <c r="F1088" s="33"/>
      <c r="G1088" s="33"/>
    </row>
    <row r="1089" spans="6:7" x14ac:dyDescent="0.25">
      <c r="F1089" s="33"/>
      <c r="G1089" s="33"/>
    </row>
    <row r="1090" spans="6:7" x14ac:dyDescent="0.25">
      <c r="F1090" s="33"/>
      <c r="G1090" s="33"/>
    </row>
    <row r="1091" spans="6:7" x14ac:dyDescent="0.25">
      <c r="F1091" s="33"/>
      <c r="G1091" s="33"/>
    </row>
    <row r="1092" spans="6:7" x14ac:dyDescent="0.25">
      <c r="F1092" s="33"/>
      <c r="G1092" s="33"/>
    </row>
    <row r="1093" spans="6:7" x14ac:dyDescent="0.25">
      <c r="F1093" s="33"/>
      <c r="G1093" s="33"/>
    </row>
    <row r="1094" spans="6:7" x14ac:dyDescent="0.25">
      <c r="F1094" s="33"/>
      <c r="G1094" s="33"/>
    </row>
    <row r="1095" spans="6:7" x14ac:dyDescent="0.25">
      <c r="F1095" s="33"/>
      <c r="G1095" s="33"/>
    </row>
    <row r="1096" spans="6:7" x14ac:dyDescent="0.25">
      <c r="F1096" s="33"/>
      <c r="G1096" s="33"/>
    </row>
    <row r="1097" spans="6:7" x14ac:dyDescent="0.25">
      <c r="F1097" s="33"/>
      <c r="G1097" s="33"/>
    </row>
    <row r="1098" spans="6:7" x14ac:dyDescent="0.25">
      <c r="F1098" s="33"/>
      <c r="G1098" s="33"/>
    </row>
    <row r="1099" spans="6:7" x14ac:dyDescent="0.25">
      <c r="F1099" s="33"/>
      <c r="G1099" s="33"/>
    </row>
    <row r="1100" spans="6:7" x14ac:dyDescent="0.25">
      <c r="F1100" s="33"/>
      <c r="G1100" s="33"/>
    </row>
    <row r="1101" spans="6:7" x14ac:dyDescent="0.25">
      <c r="F1101" s="33"/>
      <c r="G1101" s="33"/>
    </row>
    <row r="1102" spans="6:7" x14ac:dyDescent="0.25">
      <c r="F1102" s="33"/>
      <c r="G1102" s="33"/>
    </row>
    <row r="1103" spans="6:7" x14ac:dyDescent="0.25">
      <c r="F1103" s="33"/>
      <c r="G1103" s="33"/>
    </row>
    <row r="1104" spans="6:7" x14ac:dyDescent="0.25">
      <c r="F1104" s="33"/>
      <c r="G1104" s="33"/>
    </row>
    <row r="1105" spans="6:7" x14ac:dyDescent="0.25">
      <c r="F1105" s="33"/>
      <c r="G1105" s="33"/>
    </row>
    <row r="1106" spans="6:7" x14ac:dyDescent="0.25">
      <c r="F1106" s="33"/>
      <c r="G1106" s="33"/>
    </row>
    <row r="1107" spans="6:7" x14ac:dyDescent="0.25">
      <c r="F1107" s="33"/>
      <c r="G1107" s="33"/>
    </row>
    <row r="1108" spans="6:7" x14ac:dyDescent="0.25">
      <c r="F1108" s="33"/>
      <c r="G1108" s="33"/>
    </row>
    <row r="1109" spans="6:7" x14ac:dyDescent="0.25">
      <c r="F1109" s="33"/>
      <c r="G1109" s="33"/>
    </row>
    <row r="1110" spans="6:7" x14ac:dyDescent="0.25">
      <c r="F1110" s="33"/>
      <c r="G1110" s="33"/>
    </row>
    <row r="1111" spans="6:7" x14ac:dyDescent="0.25">
      <c r="F1111" s="33"/>
      <c r="G1111" s="33"/>
    </row>
    <row r="1112" spans="6:7" x14ac:dyDescent="0.25">
      <c r="F1112" s="33"/>
      <c r="G1112" s="33"/>
    </row>
    <row r="1113" spans="6:7" x14ac:dyDescent="0.25">
      <c r="F1113" s="33"/>
      <c r="G1113" s="33"/>
    </row>
    <row r="1114" spans="6:7" x14ac:dyDescent="0.25">
      <c r="F1114" s="33"/>
      <c r="G1114" s="33"/>
    </row>
    <row r="1115" spans="6:7" x14ac:dyDescent="0.25">
      <c r="F1115" s="33"/>
      <c r="G1115" s="33"/>
    </row>
    <row r="1116" spans="6:7" x14ac:dyDescent="0.25">
      <c r="F1116" s="33"/>
      <c r="G1116" s="33"/>
    </row>
    <row r="1117" spans="6:7" x14ac:dyDescent="0.25">
      <c r="F1117" s="33"/>
      <c r="G1117" s="33"/>
    </row>
    <row r="1118" spans="6:7" x14ac:dyDescent="0.25">
      <c r="F1118" s="33"/>
      <c r="G1118" s="33"/>
    </row>
    <row r="1119" spans="6:7" x14ac:dyDescent="0.25">
      <c r="F1119" s="33"/>
      <c r="G1119" s="33"/>
    </row>
    <row r="1120" spans="6:7" x14ac:dyDescent="0.25">
      <c r="F1120" s="33"/>
      <c r="G1120" s="33"/>
    </row>
    <row r="1121" spans="6:7" x14ac:dyDescent="0.25">
      <c r="F1121" s="33"/>
      <c r="G1121" s="33"/>
    </row>
    <row r="1122" spans="6:7" x14ac:dyDescent="0.25">
      <c r="F1122" s="33"/>
      <c r="G1122" s="33"/>
    </row>
    <row r="1123" spans="6:7" x14ac:dyDescent="0.25">
      <c r="F1123" s="33"/>
      <c r="G1123" s="33"/>
    </row>
    <row r="1124" spans="6:7" x14ac:dyDescent="0.25">
      <c r="F1124" s="33"/>
      <c r="G1124" s="33"/>
    </row>
    <row r="1125" spans="6:7" x14ac:dyDescent="0.25">
      <c r="F1125" s="33"/>
      <c r="G1125" s="33"/>
    </row>
    <row r="1126" spans="6:7" x14ac:dyDescent="0.25">
      <c r="F1126" s="33"/>
      <c r="G1126" s="33"/>
    </row>
    <row r="1127" spans="6:7" x14ac:dyDescent="0.25">
      <c r="F1127" s="33"/>
      <c r="G1127" s="33"/>
    </row>
    <row r="1128" spans="6:7" x14ac:dyDescent="0.25">
      <c r="F1128" s="33"/>
      <c r="G1128" s="33"/>
    </row>
    <row r="1129" spans="6:7" x14ac:dyDescent="0.25">
      <c r="F1129" s="33"/>
      <c r="G1129" s="33"/>
    </row>
    <row r="1130" spans="6:7" x14ac:dyDescent="0.25">
      <c r="F1130" s="33"/>
      <c r="G1130" s="33"/>
    </row>
    <row r="1131" spans="6:7" x14ac:dyDescent="0.25">
      <c r="F1131" s="33"/>
      <c r="G1131" s="33"/>
    </row>
    <row r="1132" spans="6:7" x14ac:dyDescent="0.25">
      <c r="F1132" s="33"/>
      <c r="G1132" s="33"/>
    </row>
    <row r="1133" spans="6:7" x14ac:dyDescent="0.25">
      <c r="F1133" s="33"/>
      <c r="G1133" s="33"/>
    </row>
    <row r="1134" spans="6:7" x14ac:dyDescent="0.25">
      <c r="F1134" s="33"/>
      <c r="G1134" s="33"/>
    </row>
    <row r="1135" spans="6:7" x14ac:dyDescent="0.25">
      <c r="F1135" s="33"/>
      <c r="G1135" s="33"/>
    </row>
    <row r="1136" spans="6:7" x14ac:dyDescent="0.25">
      <c r="F1136" s="33"/>
      <c r="G1136" s="33"/>
    </row>
    <row r="1137" spans="6:7" x14ac:dyDescent="0.25">
      <c r="F1137" s="33"/>
      <c r="G1137" s="33"/>
    </row>
    <row r="1138" spans="6:7" x14ac:dyDescent="0.25">
      <c r="F1138" s="33"/>
      <c r="G1138" s="33"/>
    </row>
    <row r="1139" spans="6:7" x14ac:dyDescent="0.25">
      <c r="F1139" s="33"/>
      <c r="G1139" s="33"/>
    </row>
    <row r="1140" spans="6:7" x14ac:dyDescent="0.25">
      <c r="F1140" s="33"/>
      <c r="G1140" s="33"/>
    </row>
    <row r="1141" spans="6:7" x14ac:dyDescent="0.25">
      <c r="F1141" s="33"/>
      <c r="G1141" s="33"/>
    </row>
    <row r="1142" spans="6:7" x14ac:dyDescent="0.25">
      <c r="F1142" s="33"/>
      <c r="G1142" s="33"/>
    </row>
    <row r="1143" spans="6:7" x14ac:dyDescent="0.25">
      <c r="F1143" s="33"/>
      <c r="G1143" s="33"/>
    </row>
    <row r="1144" spans="6:7" x14ac:dyDescent="0.25">
      <c r="F1144" s="33"/>
      <c r="G1144" s="33"/>
    </row>
    <row r="1145" spans="6:7" x14ac:dyDescent="0.25">
      <c r="F1145" s="33"/>
      <c r="G1145" s="33"/>
    </row>
    <row r="1146" spans="6:7" x14ac:dyDescent="0.25">
      <c r="F1146" s="33"/>
      <c r="G1146" s="33"/>
    </row>
    <row r="1147" spans="6:7" x14ac:dyDescent="0.25">
      <c r="F1147" s="33"/>
      <c r="G1147" s="33"/>
    </row>
    <row r="1148" spans="6:7" x14ac:dyDescent="0.25">
      <c r="F1148" s="33"/>
      <c r="G1148" s="33"/>
    </row>
    <row r="1149" spans="6:7" x14ac:dyDescent="0.25">
      <c r="F1149" s="33"/>
      <c r="G1149" s="33"/>
    </row>
    <row r="1150" spans="6:7" x14ac:dyDescent="0.25">
      <c r="F1150" s="33"/>
      <c r="G1150" s="33"/>
    </row>
    <row r="1151" spans="6:7" x14ac:dyDescent="0.25">
      <c r="F1151" s="33"/>
      <c r="G1151" s="33"/>
    </row>
    <row r="1152" spans="6:7" x14ac:dyDescent="0.25">
      <c r="F1152" s="33"/>
      <c r="G1152" s="33"/>
    </row>
    <row r="1153" spans="6:7" x14ac:dyDescent="0.25">
      <c r="F1153" s="33"/>
      <c r="G1153" s="33"/>
    </row>
    <row r="1154" spans="6:7" x14ac:dyDescent="0.25">
      <c r="F1154" s="33"/>
      <c r="G1154" s="33"/>
    </row>
    <row r="1155" spans="6:7" x14ac:dyDescent="0.25">
      <c r="F1155" s="33"/>
      <c r="G1155" s="33"/>
    </row>
    <row r="1156" spans="6:7" x14ac:dyDescent="0.25">
      <c r="F1156" s="33"/>
      <c r="G1156" s="33"/>
    </row>
    <row r="1157" spans="6:7" x14ac:dyDescent="0.25">
      <c r="F1157" s="33"/>
      <c r="G1157" s="33"/>
    </row>
    <row r="1158" spans="6:7" x14ac:dyDescent="0.25">
      <c r="F1158" s="33"/>
      <c r="G1158" s="33"/>
    </row>
    <row r="1159" spans="6:7" x14ac:dyDescent="0.25">
      <c r="F1159" s="33"/>
      <c r="G1159" s="33"/>
    </row>
    <row r="1160" spans="6:7" x14ac:dyDescent="0.25">
      <c r="F1160" s="33"/>
      <c r="G1160" s="33"/>
    </row>
    <row r="1161" spans="6:7" x14ac:dyDescent="0.25">
      <c r="F1161" s="33"/>
      <c r="G1161" s="33"/>
    </row>
    <row r="1162" spans="6:7" x14ac:dyDescent="0.25">
      <c r="F1162" s="33"/>
      <c r="G1162" s="33"/>
    </row>
    <row r="1163" spans="6:7" x14ac:dyDescent="0.25">
      <c r="F1163" s="33"/>
      <c r="G1163" s="33"/>
    </row>
    <row r="1164" spans="6:7" x14ac:dyDescent="0.25">
      <c r="F1164" s="33"/>
      <c r="G1164" s="33"/>
    </row>
    <row r="1165" spans="6:7" x14ac:dyDescent="0.25">
      <c r="F1165" s="33"/>
      <c r="G1165" s="33"/>
    </row>
    <row r="1166" spans="6:7" x14ac:dyDescent="0.25">
      <c r="F1166" s="33"/>
      <c r="G1166" s="33"/>
    </row>
    <row r="1167" spans="6:7" x14ac:dyDescent="0.25">
      <c r="F1167" s="33"/>
      <c r="G1167" s="33"/>
    </row>
    <row r="1168" spans="6:7" x14ac:dyDescent="0.25">
      <c r="F1168" s="33"/>
      <c r="G1168" s="33"/>
    </row>
    <row r="1169" spans="6:7" x14ac:dyDescent="0.25">
      <c r="F1169" s="33"/>
      <c r="G1169" s="33"/>
    </row>
    <row r="1170" spans="6:7" x14ac:dyDescent="0.25">
      <c r="F1170" s="33"/>
      <c r="G1170" s="33"/>
    </row>
    <row r="1171" spans="6:7" x14ac:dyDescent="0.25">
      <c r="F1171" s="33"/>
      <c r="G1171" s="33"/>
    </row>
    <row r="1172" spans="6:7" x14ac:dyDescent="0.25">
      <c r="F1172" s="33"/>
      <c r="G1172" s="33"/>
    </row>
    <row r="1173" spans="6:7" x14ac:dyDescent="0.25">
      <c r="F1173" s="33"/>
      <c r="G1173" s="33"/>
    </row>
    <row r="1174" spans="6:7" x14ac:dyDescent="0.25">
      <c r="F1174" s="33"/>
      <c r="G1174" s="33"/>
    </row>
    <row r="1175" spans="6:7" x14ac:dyDescent="0.25">
      <c r="F1175" s="33"/>
      <c r="G1175" s="33"/>
    </row>
    <row r="1176" spans="6:7" x14ac:dyDescent="0.25">
      <c r="F1176" s="33"/>
      <c r="G1176" s="33"/>
    </row>
    <row r="1177" spans="6:7" x14ac:dyDescent="0.25">
      <c r="F1177" s="33"/>
      <c r="G1177" s="33"/>
    </row>
    <row r="1178" spans="6:7" x14ac:dyDescent="0.25">
      <c r="F1178" s="33"/>
      <c r="G1178" s="33"/>
    </row>
    <row r="1179" spans="6:7" x14ac:dyDescent="0.25">
      <c r="F1179" s="33"/>
      <c r="G1179" s="33"/>
    </row>
    <row r="1180" spans="6:7" x14ac:dyDescent="0.25">
      <c r="F1180" s="33"/>
      <c r="G1180" s="33"/>
    </row>
    <row r="1181" spans="6:7" x14ac:dyDescent="0.25">
      <c r="F1181" s="33"/>
      <c r="G1181" s="33"/>
    </row>
    <row r="1182" spans="6:7" x14ac:dyDescent="0.25">
      <c r="F1182" s="33"/>
      <c r="G1182" s="33"/>
    </row>
    <row r="1183" spans="6:7" x14ac:dyDescent="0.25">
      <c r="F1183" s="33"/>
      <c r="G1183" s="33"/>
    </row>
    <row r="1184" spans="6:7" x14ac:dyDescent="0.25">
      <c r="F1184" s="33"/>
      <c r="G1184" s="33"/>
    </row>
    <row r="1185" spans="6:7" x14ac:dyDescent="0.25">
      <c r="F1185" s="33"/>
      <c r="G1185" s="33"/>
    </row>
    <row r="1186" spans="6:7" x14ac:dyDescent="0.25">
      <c r="F1186" s="33"/>
      <c r="G1186" s="33"/>
    </row>
    <row r="1187" spans="6:7" x14ac:dyDescent="0.25">
      <c r="F1187" s="33"/>
      <c r="G1187" s="33"/>
    </row>
    <row r="1188" spans="6:7" x14ac:dyDescent="0.25">
      <c r="F1188" s="33"/>
      <c r="G1188" s="33"/>
    </row>
    <row r="1189" spans="6:7" x14ac:dyDescent="0.25">
      <c r="F1189" s="33"/>
      <c r="G1189" s="33"/>
    </row>
    <row r="1190" spans="6:7" x14ac:dyDescent="0.25">
      <c r="F1190" s="33"/>
      <c r="G1190" s="33"/>
    </row>
    <row r="1191" spans="6:7" x14ac:dyDescent="0.25">
      <c r="F1191" s="33"/>
      <c r="G1191" s="33"/>
    </row>
    <row r="1192" spans="6:7" x14ac:dyDescent="0.25">
      <c r="F1192" s="33"/>
      <c r="G1192" s="33"/>
    </row>
    <row r="1193" spans="6:7" x14ac:dyDescent="0.25">
      <c r="F1193" s="33"/>
      <c r="G1193" s="33"/>
    </row>
    <row r="1194" spans="6:7" x14ac:dyDescent="0.25">
      <c r="F1194" s="33"/>
      <c r="G1194" s="33"/>
    </row>
    <row r="1195" spans="6:7" x14ac:dyDescent="0.25">
      <c r="F1195" s="33"/>
      <c r="G1195" s="33"/>
    </row>
    <row r="1196" spans="6:7" x14ac:dyDescent="0.25">
      <c r="F1196" s="33"/>
      <c r="G1196" s="33"/>
    </row>
    <row r="1197" spans="6:7" x14ac:dyDescent="0.25">
      <c r="F1197" s="33"/>
      <c r="G1197" s="33"/>
    </row>
    <row r="1198" spans="6:7" x14ac:dyDescent="0.25">
      <c r="F1198" s="33"/>
      <c r="G1198" s="33"/>
    </row>
    <row r="1199" spans="6:7" x14ac:dyDescent="0.25">
      <c r="F1199" s="33"/>
      <c r="G1199" s="33"/>
    </row>
    <row r="1200" spans="6:7" x14ac:dyDescent="0.25">
      <c r="F1200" s="33"/>
      <c r="G1200" s="33"/>
    </row>
    <row r="1201" spans="6:7" x14ac:dyDescent="0.25">
      <c r="F1201" s="33"/>
      <c r="G1201" s="33"/>
    </row>
    <row r="1202" spans="6:7" x14ac:dyDescent="0.25">
      <c r="F1202" s="33"/>
      <c r="G1202" s="33"/>
    </row>
    <row r="1203" spans="6:7" x14ac:dyDescent="0.25">
      <c r="F1203" s="33"/>
      <c r="G1203" s="33"/>
    </row>
    <row r="1204" spans="6:7" x14ac:dyDescent="0.25">
      <c r="F1204" s="33"/>
      <c r="G1204" s="33"/>
    </row>
    <row r="1205" spans="6:7" x14ac:dyDescent="0.25">
      <c r="F1205" s="33"/>
      <c r="G1205" s="33"/>
    </row>
    <row r="1206" spans="6:7" x14ac:dyDescent="0.25">
      <c r="F1206" s="33"/>
      <c r="G1206" s="33"/>
    </row>
    <row r="1207" spans="6:7" x14ac:dyDescent="0.25">
      <c r="F1207" s="33"/>
      <c r="G1207" s="33"/>
    </row>
    <row r="1208" spans="6:7" x14ac:dyDescent="0.25">
      <c r="F1208" s="33"/>
      <c r="G1208" s="33"/>
    </row>
    <row r="1209" spans="6:7" x14ac:dyDescent="0.25">
      <c r="F1209" s="33"/>
      <c r="G1209" s="33"/>
    </row>
    <row r="1210" spans="6:7" x14ac:dyDescent="0.25">
      <c r="F1210" s="33"/>
      <c r="G1210" s="33"/>
    </row>
    <row r="1211" spans="6:7" x14ac:dyDescent="0.25">
      <c r="F1211" s="33"/>
      <c r="G1211" s="33"/>
    </row>
    <row r="1212" spans="6:7" x14ac:dyDescent="0.25">
      <c r="F1212" s="33"/>
      <c r="G1212" s="33"/>
    </row>
    <row r="1213" spans="6:7" x14ac:dyDescent="0.25">
      <c r="F1213" s="33"/>
      <c r="G1213" s="33"/>
    </row>
    <row r="1214" spans="6:7" x14ac:dyDescent="0.25">
      <c r="F1214" s="33"/>
      <c r="G1214" s="33"/>
    </row>
    <row r="1215" spans="6:7" x14ac:dyDescent="0.25">
      <c r="F1215" s="33"/>
      <c r="G1215" s="33"/>
    </row>
    <row r="1216" spans="6:7" x14ac:dyDescent="0.25">
      <c r="F1216" s="33"/>
      <c r="G1216" s="33"/>
    </row>
    <row r="1217" spans="6:7" x14ac:dyDescent="0.25">
      <c r="F1217" s="33"/>
      <c r="G1217" s="33"/>
    </row>
    <row r="1218" spans="6:7" x14ac:dyDescent="0.25">
      <c r="F1218" s="33"/>
      <c r="G1218" s="33"/>
    </row>
    <row r="1219" spans="6:7" x14ac:dyDescent="0.25">
      <c r="F1219" s="33"/>
      <c r="G1219" s="33"/>
    </row>
    <row r="1220" spans="6:7" x14ac:dyDescent="0.25">
      <c r="F1220" s="33"/>
      <c r="G1220" s="33"/>
    </row>
    <row r="1221" spans="6:7" x14ac:dyDescent="0.25">
      <c r="F1221" s="33"/>
      <c r="G1221" s="33"/>
    </row>
    <row r="1222" spans="6:7" x14ac:dyDescent="0.25">
      <c r="F1222" s="33"/>
      <c r="G1222" s="33"/>
    </row>
    <row r="1223" spans="6:7" x14ac:dyDescent="0.25">
      <c r="F1223" s="33"/>
      <c r="G1223" s="33"/>
    </row>
    <row r="1224" spans="6:7" x14ac:dyDescent="0.25">
      <c r="F1224" s="33"/>
      <c r="G1224" s="33"/>
    </row>
    <row r="1225" spans="6:7" x14ac:dyDescent="0.25">
      <c r="F1225" s="33"/>
      <c r="G1225" s="33"/>
    </row>
    <row r="1226" spans="6:7" x14ac:dyDescent="0.25">
      <c r="F1226" s="33"/>
      <c r="G1226" s="33"/>
    </row>
    <row r="1227" spans="6:7" x14ac:dyDescent="0.25">
      <c r="F1227" s="33"/>
      <c r="G1227" s="33"/>
    </row>
    <row r="1228" spans="6:7" x14ac:dyDescent="0.25">
      <c r="F1228" s="33"/>
      <c r="G1228" s="33"/>
    </row>
    <row r="1229" spans="6:7" x14ac:dyDescent="0.25">
      <c r="F1229" s="33"/>
      <c r="G1229" s="33"/>
    </row>
    <row r="1230" spans="6:7" x14ac:dyDescent="0.25">
      <c r="F1230" s="33"/>
      <c r="G1230" s="33"/>
    </row>
    <row r="1231" spans="6:7" x14ac:dyDescent="0.25">
      <c r="F1231" s="33"/>
      <c r="G1231" s="33"/>
    </row>
    <row r="1232" spans="6:7" x14ac:dyDescent="0.25">
      <c r="F1232" s="33"/>
      <c r="G1232" s="33"/>
    </row>
    <row r="1233" spans="6:7" x14ac:dyDescent="0.25">
      <c r="F1233" s="33"/>
      <c r="G1233" s="33"/>
    </row>
    <row r="1234" spans="6:7" x14ac:dyDescent="0.25">
      <c r="F1234" s="33"/>
      <c r="G1234" s="33"/>
    </row>
    <row r="1235" spans="6:7" x14ac:dyDescent="0.25">
      <c r="F1235" s="33"/>
      <c r="G1235" s="33"/>
    </row>
    <row r="1236" spans="6:7" x14ac:dyDescent="0.25">
      <c r="F1236" s="33"/>
      <c r="G1236" s="33"/>
    </row>
    <row r="1237" spans="6:7" x14ac:dyDescent="0.25">
      <c r="F1237" s="33"/>
      <c r="G1237" s="33"/>
    </row>
    <row r="1238" spans="6:7" x14ac:dyDescent="0.25">
      <c r="F1238" s="33"/>
      <c r="G1238" s="33"/>
    </row>
    <row r="1239" spans="6:7" x14ac:dyDescent="0.25">
      <c r="F1239" s="33"/>
      <c r="G1239" s="33"/>
    </row>
    <row r="1240" spans="6:7" x14ac:dyDescent="0.25">
      <c r="F1240" s="33"/>
      <c r="G1240" s="33"/>
    </row>
    <row r="1241" spans="6:7" x14ac:dyDescent="0.25">
      <c r="F1241" s="33"/>
      <c r="G1241" s="33"/>
    </row>
    <row r="1242" spans="6:7" x14ac:dyDescent="0.25">
      <c r="F1242" s="33"/>
      <c r="G1242" s="33"/>
    </row>
    <row r="1243" spans="6:7" x14ac:dyDescent="0.25">
      <c r="F1243" s="33"/>
      <c r="G1243" s="33"/>
    </row>
    <row r="1244" spans="6:7" x14ac:dyDescent="0.25">
      <c r="F1244" s="33"/>
      <c r="G1244" s="33"/>
    </row>
    <row r="1245" spans="6:7" x14ac:dyDescent="0.25">
      <c r="F1245" s="33"/>
      <c r="G1245" s="33"/>
    </row>
    <row r="1246" spans="6:7" x14ac:dyDescent="0.25">
      <c r="F1246" s="33"/>
      <c r="G1246" s="33"/>
    </row>
    <row r="1247" spans="6:7" x14ac:dyDescent="0.25">
      <c r="F1247" s="33"/>
      <c r="G1247" s="33"/>
    </row>
    <row r="1248" spans="6:7" x14ac:dyDescent="0.25">
      <c r="F1248" s="33"/>
      <c r="G1248" s="33"/>
    </row>
    <row r="1249" spans="6:7" x14ac:dyDescent="0.25">
      <c r="F1249" s="33"/>
      <c r="G1249" s="33"/>
    </row>
    <row r="1250" spans="6:7" x14ac:dyDescent="0.25">
      <c r="F1250" s="33"/>
      <c r="G1250" s="33"/>
    </row>
    <row r="1251" spans="6:7" x14ac:dyDescent="0.25">
      <c r="F1251" s="33"/>
      <c r="G1251" s="33"/>
    </row>
    <row r="1252" spans="6:7" x14ac:dyDescent="0.25">
      <c r="F1252" s="33"/>
      <c r="G1252" s="33"/>
    </row>
    <row r="1253" spans="6:7" x14ac:dyDescent="0.25">
      <c r="F1253" s="33"/>
      <c r="G1253" s="33"/>
    </row>
    <row r="1254" spans="6:7" x14ac:dyDescent="0.25">
      <c r="F1254" s="33"/>
      <c r="G1254" s="33"/>
    </row>
    <row r="1255" spans="6:7" x14ac:dyDescent="0.25">
      <c r="F1255" s="33"/>
      <c r="G1255" s="33"/>
    </row>
    <row r="1256" spans="6:7" x14ac:dyDescent="0.25">
      <c r="F1256" s="33"/>
      <c r="G1256" s="33"/>
    </row>
    <row r="1257" spans="6:7" x14ac:dyDescent="0.25">
      <c r="F1257" s="33"/>
      <c r="G1257" s="33"/>
    </row>
    <row r="1258" spans="6:7" x14ac:dyDescent="0.25">
      <c r="F1258" s="33"/>
      <c r="G1258" s="33"/>
    </row>
    <row r="1259" spans="6:7" x14ac:dyDescent="0.25">
      <c r="F1259" s="33"/>
      <c r="G1259" s="33"/>
    </row>
    <row r="1260" spans="6:7" x14ac:dyDescent="0.25">
      <c r="F1260" s="33"/>
      <c r="G1260" s="33"/>
    </row>
    <row r="1261" spans="6:7" x14ac:dyDescent="0.25">
      <c r="F1261" s="33"/>
      <c r="G1261" s="33"/>
    </row>
    <row r="1262" spans="6:7" x14ac:dyDescent="0.25">
      <c r="F1262" s="33"/>
      <c r="G1262" s="33"/>
    </row>
    <row r="1263" spans="6:7" x14ac:dyDescent="0.25">
      <c r="F1263" s="33"/>
      <c r="G1263" s="33"/>
    </row>
    <row r="1264" spans="6:7" x14ac:dyDescent="0.25">
      <c r="F1264" s="33"/>
      <c r="G1264" s="33"/>
    </row>
    <row r="1265" spans="6:7" x14ac:dyDescent="0.25">
      <c r="F1265" s="33"/>
      <c r="G1265" s="33"/>
    </row>
    <row r="1266" spans="6:7" x14ac:dyDescent="0.25">
      <c r="F1266" s="33"/>
      <c r="G1266" s="33"/>
    </row>
    <row r="1267" spans="6:7" x14ac:dyDescent="0.25">
      <c r="F1267" s="33"/>
      <c r="G1267" s="33"/>
    </row>
    <row r="1268" spans="6:7" x14ac:dyDescent="0.25">
      <c r="F1268" s="33"/>
      <c r="G1268" s="33"/>
    </row>
    <row r="1269" spans="6:7" x14ac:dyDescent="0.25">
      <c r="F1269" s="33"/>
      <c r="G1269" s="33"/>
    </row>
    <row r="1270" spans="6:7" x14ac:dyDescent="0.25">
      <c r="F1270" s="33"/>
      <c r="G1270" s="33"/>
    </row>
    <row r="1271" spans="6:7" x14ac:dyDescent="0.25">
      <c r="F1271" s="33"/>
      <c r="G1271" s="33"/>
    </row>
    <row r="1272" spans="6:7" x14ac:dyDescent="0.25">
      <c r="F1272" s="33"/>
      <c r="G1272" s="33"/>
    </row>
    <row r="1273" spans="6:7" x14ac:dyDescent="0.25">
      <c r="F1273" s="33"/>
      <c r="G1273" s="33"/>
    </row>
    <row r="1274" spans="6:7" x14ac:dyDescent="0.25">
      <c r="F1274" s="33"/>
      <c r="G1274" s="33"/>
    </row>
    <row r="1275" spans="6:7" x14ac:dyDescent="0.25">
      <c r="F1275" s="33"/>
      <c r="G1275" s="33"/>
    </row>
    <row r="1276" spans="6:7" x14ac:dyDescent="0.25">
      <c r="F1276" s="33"/>
      <c r="G1276" s="33"/>
    </row>
    <row r="1277" spans="6:7" x14ac:dyDescent="0.25">
      <c r="F1277" s="33"/>
      <c r="G1277" s="33"/>
    </row>
    <row r="1278" spans="6:7" x14ac:dyDescent="0.25">
      <c r="F1278" s="33"/>
      <c r="G1278" s="33"/>
    </row>
    <row r="1279" spans="6:7" x14ac:dyDescent="0.25">
      <c r="F1279" s="33"/>
      <c r="G1279" s="33"/>
    </row>
    <row r="1280" spans="6:7" x14ac:dyDescent="0.25">
      <c r="F1280" s="33"/>
      <c r="G1280" s="33"/>
    </row>
    <row r="1281" spans="6:7" x14ac:dyDescent="0.25">
      <c r="F1281" s="33"/>
      <c r="G1281" s="33"/>
    </row>
    <row r="1282" spans="6:7" x14ac:dyDescent="0.25">
      <c r="F1282" s="33"/>
      <c r="G1282" s="33"/>
    </row>
    <row r="1283" spans="6:7" x14ac:dyDescent="0.25">
      <c r="F1283" s="33"/>
      <c r="G1283" s="33"/>
    </row>
    <row r="1284" spans="6:7" x14ac:dyDescent="0.25">
      <c r="F1284" s="33"/>
      <c r="G1284" s="33"/>
    </row>
    <row r="1285" spans="6:7" x14ac:dyDescent="0.25">
      <c r="F1285" s="33"/>
      <c r="G1285" s="33"/>
    </row>
    <row r="1286" spans="6:7" x14ac:dyDescent="0.25">
      <c r="F1286" s="33"/>
      <c r="G1286" s="33"/>
    </row>
    <row r="1287" spans="6:7" x14ac:dyDescent="0.25">
      <c r="F1287" s="33"/>
      <c r="G1287" s="33"/>
    </row>
    <row r="1288" spans="6:7" x14ac:dyDescent="0.25">
      <c r="F1288" s="33"/>
      <c r="G1288" s="33"/>
    </row>
    <row r="1289" spans="6:7" x14ac:dyDescent="0.25">
      <c r="F1289" s="33"/>
      <c r="G1289" s="33"/>
    </row>
    <row r="1290" spans="6:7" x14ac:dyDescent="0.25">
      <c r="F1290" s="33"/>
      <c r="G1290" s="33"/>
    </row>
    <row r="1291" spans="6:7" x14ac:dyDescent="0.25">
      <c r="F1291" s="33"/>
      <c r="G1291" s="33"/>
    </row>
    <row r="1292" spans="6:7" x14ac:dyDescent="0.25">
      <c r="F1292" s="33"/>
      <c r="G1292" s="33"/>
    </row>
    <row r="1293" spans="6:7" x14ac:dyDescent="0.25">
      <c r="F1293" s="33"/>
      <c r="G1293" s="33"/>
    </row>
    <row r="1294" spans="6:7" x14ac:dyDescent="0.25">
      <c r="F1294" s="33"/>
      <c r="G1294" s="33"/>
    </row>
    <row r="1295" spans="6:7" x14ac:dyDescent="0.25">
      <c r="F1295" s="33"/>
      <c r="G1295" s="33"/>
    </row>
    <row r="1296" spans="6:7" x14ac:dyDescent="0.25">
      <c r="F1296" s="33"/>
      <c r="G1296" s="33"/>
    </row>
    <row r="1297" spans="6:7" x14ac:dyDescent="0.25">
      <c r="F1297" s="33"/>
      <c r="G1297" s="33"/>
    </row>
    <row r="1298" spans="6:7" x14ac:dyDescent="0.25">
      <c r="F1298" s="33"/>
      <c r="G1298" s="33"/>
    </row>
    <row r="1299" spans="6:7" x14ac:dyDescent="0.25">
      <c r="F1299" s="33"/>
      <c r="G1299" s="33"/>
    </row>
    <row r="1300" spans="6:7" x14ac:dyDescent="0.25">
      <c r="F1300" s="33"/>
      <c r="G1300" s="33"/>
    </row>
    <row r="1301" spans="6:7" x14ac:dyDescent="0.25">
      <c r="F1301" s="33"/>
      <c r="G1301" s="33"/>
    </row>
    <row r="1302" spans="6:7" x14ac:dyDescent="0.25">
      <c r="F1302" s="33"/>
      <c r="G1302" s="33"/>
    </row>
    <row r="1303" spans="6:7" x14ac:dyDescent="0.25">
      <c r="F1303" s="33"/>
      <c r="G1303" s="33"/>
    </row>
    <row r="1304" spans="6:7" x14ac:dyDescent="0.25">
      <c r="F1304" s="33"/>
      <c r="G1304" s="33"/>
    </row>
    <row r="1305" spans="6:7" x14ac:dyDescent="0.25">
      <c r="F1305" s="33"/>
      <c r="G1305" s="33"/>
    </row>
    <row r="1306" spans="6:7" x14ac:dyDescent="0.25">
      <c r="F1306" s="33"/>
      <c r="G1306" s="33"/>
    </row>
    <row r="1307" spans="6:7" x14ac:dyDescent="0.25">
      <c r="F1307" s="33"/>
      <c r="G1307" s="33"/>
    </row>
    <row r="1308" spans="6:7" x14ac:dyDescent="0.25">
      <c r="F1308" s="33"/>
      <c r="G1308" s="33"/>
    </row>
    <row r="1309" spans="6:7" x14ac:dyDescent="0.25">
      <c r="F1309" s="33"/>
      <c r="G1309" s="33"/>
    </row>
    <row r="1310" spans="6:7" x14ac:dyDescent="0.25">
      <c r="F1310" s="33"/>
      <c r="G1310" s="33"/>
    </row>
    <row r="1311" spans="6:7" x14ac:dyDescent="0.25">
      <c r="F1311" s="33"/>
      <c r="G1311" s="33"/>
    </row>
    <row r="1312" spans="6:7" x14ac:dyDescent="0.25">
      <c r="F1312" s="33"/>
      <c r="G1312" s="33"/>
    </row>
    <row r="1313" spans="6:7" x14ac:dyDescent="0.25">
      <c r="F1313" s="33"/>
      <c r="G1313" s="33"/>
    </row>
    <row r="1314" spans="6:7" x14ac:dyDescent="0.25">
      <c r="F1314" s="33"/>
      <c r="G1314" s="33"/>
    </row>
    <row r="1315" spans="6:7" x14ac:dyDescent="0.25">
      <c r="F1315" s="33"/>
      <c r="G1315" s="33"/>
    </row>
    <row r="1316" spans="6:7" x14ac:dyDescent="0.25">
      <c r="F1316" s="33"/>
      <c r="G1316" s="33"/>
    </row>
    <row r="1317" spans="6:7" x14ac:dyDescent="0.25">
      <c r="F1317" s="33"/>
      <c r="G1317" s="33"/>
    </row>
    <row r="1318" spans="6:7" x14ac:dyDescent="0.25">
      <c r="F1318" s="33"/>
      <c r="G1318" s="33"/>
    </row>
    <row r="1319" spans="6:7" x14ac:dyDescent="0.25">
      <c r="F1319" s="33"/>
      <c r="G1319" s="33"/>
    </row>
    <row r="1320" spans="6:7" x14ac:dyDescent="0.25">
      <c r="F1320" s="33"/>
      <c r="G1320" s="33"/>
    </row>
    <row r="1321" spans="6:7" x14ac:dyDescent="0.25">
      <c r="F1321" s="33"/>
      <c r="G1321" s="33"/>
    </row>
    <row r="1322" spans="6:7" x14ac:dyDescent="0.25">
      <c r="F1322" s="33"/>
      <c r="G1322" s="33"/>
    </row>
    <row r="1323" spans="6:7" x14ac:dyDescent="0.25">
      <c r="F1323" s="33"/>
      <c r="G1323" s="33"/>
    </row>
    <row r="1324" spans="6:7" x14ac:dyDescent="0.25">
      <c r="F1324" s="33"/>
      <c r="G1324" s="33"/>
    </row>
    <row r="1325" spans="6:7" x14ac:dyDescent="0.25">
      <c r="F1325" s="33"/>
      <c r="G1325" s="33"/>
    </row>
    <row r="1326" spans="6:7" x14ac:dyDescent="0.25">
      <c r="F1326" s="33"/>
      <c r="G1326" s="33"/>
    </row>
    <row r="1327" spans="6:7" x14ac:dyDescent="0.25">
      <c r="F1327" s="33"/>
      <c r="G1327" s="33"/>
    </row>
    <row r="1328" spans="6:7" x14ac:dyDescent="0.25">
      <c r="F1328" s="33"/>
      <c r="G1328" s="33"/>
    </row>
    <row r="1329" spans="6:7" x14ac:dyDescent="0.25">
      <c r="F1329" s="33"/>
      <c r="G1329" s="33"/>
    </row>
    <row r="1330" spans="6:7" x14ac:dyDescent="0.25">
      <c r="F1330" s="33"/>
      <c r="G1330" s="33"/>
    </row>
    <row r="1331" spans="6:7" x14ac:dyDescent="0.25">
      <c r="F1331" s="33"/>
      <c r="G1331" s="33"/>
    </row>
    <row r="1332" spans="6:7" x14ac:dyDescent="0.25">
      <c r="F1332" s="33"/>
      <c r="G1332" s="33"/>
    </row>
    <row r="1333" spans="6:7" x14ac:dyDescent="0.25">
      <c r="F1333" s="33"/>
      <c r="G1333" s="33"/>
    </row>
    <row r="1334" spans="6:7" x14ac:dyDescent="0.25">
      <c r="F1334" s="33"/>
      <c r="G1334" s="33"/>
    </row>
    <row r="1335" spans="6:7" x14ac:dyDescent="0.25">
      <c r="F1335" s="33"/>
      <c r="G1335" s="33"/>
    </row>
    <row r="1336" spans="6:7" x14ac:dyDescent="0.25">
      <c r="F1336" s="33"/>
      <c r="G1336" s="33"/>
    </row>
    <row r="1337" spans="6:7" x14ac:dyDescent="0.25">
      <c r="F1337" s="33"/>
      <c r="G1337" s="33"/>
    </row>
    <row r="1338" spans="6:7" x14ac:dyDescent="0.25">
      <c r="F1338" s="33"/>
      <c r="G1338" s="33"/>
    </row>
    <row r="1339" spans="6:7" x14ac:dyDescent="0.25">
      <c r="F1339" s="33"/>
      <c r="G1339" s="33"/>
    </row>
    <row r="1340" spans="6:7" x14ac:dyDescent="0.25">
      <c r="F1340" s="33"/>
      <c r="G1340" s="33"/>
    </row>
    <row r="1341" spans="6:7" x14ac:dyDescent="0.25">
      <c r="F1341" s="33"/>
      <c r="G1341" s="33"/>
    </row>
    <row r="1342" spans="6:7" x14ac:dyDescent="0.25">
      <c r="F1342" s="33"/>
      <c r="G1342" s="33"/>
    </row>
    <row r="1343" spans="6:7" x14ac:dyDescent="0.25">
      <c r="F1343" s="33"/>
      <c r="G1343" s="33"/>
    </row>
    <row r="1344" spans="6:7" x14ac:dyDescent="0.25">
      <c r="F1344" s="33"/>
      <c r="G1344" s="33"/>
    </row>
    <row r="1345" spans="6:7" x14ac:dyDescent="0.25">
      <c r="F1345" s="33"/>
      <c r="G1345" s="33"/>
    </row>
    <row r="1346" spans="6:7" x14ac:dyDescent="0.25">
      <c r="F1346" s="33"/>
      <c r="G1346" s="33"/>
    </row>
    <row r="1347" spans="6:7" x14ac:dyDescent="0.25">
      <c r="F1347" s="33"/>
      <c r="G1347" s="33"/>
    </row>
    <row r="1348" spans="6:7" x14ac:dyDescent="0.25">
      <c r="F1348" s="33"/>
      <c r="G1348" s="33"/>
    </row>
    <row r="1349" spans="6:7" x14ac:dyDescent="0.25">
      <c r="F1349" s="33"/>
      <c r="G1349" s="33"/>
    </row>
    <row r="1350" spans="6:7" x14ac:dyDescent="0.25">
      <c r="F1350" s="33"/>
      <c r="G1350" s="33"/>
    </row>
    <row r="1351" spans="6:7" x14ac:dyDescent="0.25">
      <c r="F1351" s="33"/>
      <c r="G1351" s="33"/>
    </row>
    <row r="1352" spans="6:7" x14ac:dyDescent="0.25">
      <c r="F1352" s="33"/>
      <c r="G1352" s="33"/>
    </row>
    <row r="1353" spans="6:7" x14ac:dyDescent="0.25">
      <c r="F1353" s="33"/>
      <c r="G1353" s="33"/>
    </row>
    <row r="1354" spans="6:7" x14ac:dyDescent="0.25">
      <c r="F1354" s="33"/>
      <c r="G1354" s="33"/>
    </row>
    <row r="1355" spans="6:7" x14ac:dyDescent="0.25">
      <c r="F1355" s="33"/>
      <c r="G1355" s="33"/>
    </row>
    <row r="1356" spans="6:7" x14ac:dyDescent="0.25">
      <c r="F1356" s="33"/>
      <c r="G1356" s="33"/>
    </row>
    <row r="1357" spans="6:7" x14ac:dyDescent="0.25">
      <c r="F1357" s="33"/>
      <c r="G1357" s="33"/>
    </row>
    <row r="1358" spans="6:7" x14ac:dyDescent="0.25">
      <c r="F1358" s="33"/>
      <c r="G1358" s="33"/>
    </row>
    <row r="1359" spans="6:7" x14ac:dyDescent="0.25">
      <c r="F1359" s="33"/>
      <c r="G1359" s="33"/>
    </row>
    <row r="1360" spans="6:7" x14ac:dyDescent="0.25">
      <c r="F1360" s="33"/>
      <c r="G1360" s="33"/>
    </row>
    <row r="1361" spans="6:7" x14ac:dyDescent="0.25">
      <c r="F1361" s="33"/>
      <c r="G1361" s="33"/>
    </row>
    <row r="1362" spans="6:7" x14ac:dyDescent="0.25">
      <c r="F1362" s="33"/>
      <c r="G1362" s="33"/>
    </row>
    <row r="1363" spans="6:7" x14ac:dyDescent="0.25">
      <c r="F1363" s="33"/>
      <c r="G1363" s="33"/>
    </row>
    <row r="1364" spans="6:7" x14ac:dyDescent="0.25">
      <c r="F1364" s="33"/>
      <c r="G1364" s="33"/>
    </row>
    <row r="1365" spans="6:7" x14ac:dyDescent="0.25">
      <c r="F1365" s="33"/>
      <c r="G1365" s="33"/>
    </row>
    <row r="1366" spans="6:7" x14ac:dyDescent="0.25">
      <c r="F1366" s="33"/>
      <c r="G1366" s="33"/>
    </row>
    <row r="1367" spans="6:7" x14ac:dyDescent="0.25">
      <c r="F1367" s="33"/>
      <c r="G1367" s="33"/>
    </row>
    <row r="1368" spans="6:7" x14ac:dyDescent="0.25">
      <c r="F1368" s="33"/>
      <c r="G1368" s="33"/>
    </row>
    <row r="1369" spans="6:7" x14ac:dyDescent="0.25">
      <c r="F1369" s="33"/>
      <c r="G1369" s="33"/>
    </row>
    <row r="1370" spans="6:7" x14ac:dyDescent="0.25">
      <c r="F1370" s="33"/>
      <c r="G1370" s="33"/>
    </row>
    <row r="1371" spans="6:7" x14ac:dyDescent="0.25">
      <c r="F1371" s="33"/>
      <c r="G1371" s="33"/>
    </row>
    <row r="1372" spans="6:7" x14ac:dyDescent="0.25">
      <c r="F1372" s="33"/>
      <c r="G1372" s="33"/>
    </row>
    <row r="1373" spans="6:7" x14ac:dyDescent="0.25">
      <c r="F1373" s="33"/>
      <c r="G1373" s="33"/>
    </row>
    <row r="1374" spans="6:7" x14ac:dyDescent="0.25">
      <c r="F1374" s="33"/>
      <c r="G1374" s="33"/>
    </row>
    <row r="1375" spans="6:7" x14ac:dyDescent="0.25">
      <c r="F1375" s="33"/>
      <c r="G1375" s="33"/>
    </row>
    <row r="1376" spans="6:7" x14ac:dyDescent="0.25">
      <c r="F1376" s="33"/>
      <c r="G1376" s="33"/>
    </row>
    <row r="1377" spans="6:7" x14ac:dyDescent="0.25">
      <c r="F1377" s="33"/>
      <c r="G1377" s="33"/>
    </row>
    <row r="1378" spans="6:7" x14ac:dyDescent="0.25">
      <c r="F1378" s="33"/>
      <c r="G1378" s="33"/>
    </row>
    <row r="1379" spans="6:7" x14ac:dyDescent="0.25">
      <c r="F1379" s="33"/>
      <c r="G1379" s="33"/>
    </row>
    <row r="1380" spans="6:7" x14ac:dyDescent="0.25">
      <c r="F1380" s="33"/>
      <c r="G1380" s="33"/>
    </row>
    <row r="1381" spans="6:7" x14ac:dyDescent="0.25">
      <c r="F1381" s="33"/>
      <c r="G1381" s="33"/>
    </row>
    <row r="1382" spans="6:7" x14ac:dyDescent="0.25">
      <c r="F1382" s="33"/>
      <c r="G1382" s="33"/>
    </row>
    <row r="1383" spans="6:7" x14ac:dyDescent="0.25">
      <c r="F1383" s="33"/>
      <c r="G1383" s="33"/>
    </row>
    <row r="1384" spans="6:7" x14ac:dyDescent="0.25">
      <c r="F1384" s="33"/>
      <c r="G1384" s="33"/>
    </row>
    <row r="1385" spans="6:7" x14ac:dyDescent="0.25">
      <c r="F1385" s="33"/>
      <c r="G1385" s="33"/>
    </row>
    <row r="1386" spans="6:7" x14ac:dyDescent="0.25">
      <c r="F1386" s="33"/>
      <c r="G1386" s="33"/>
    </row>
    <row r="1387" spans="6:7" x14ac:dyDescent="0.25">
      <c r="F1387" s="33"/>
      <c r="G1387" s="33"/>
    </row>
    <row r="1388" spans="6:7" x14ac:dyDescent="0.25">
      <c r="F1388" s="33"/>
      <c r="G1388" s="33"/>
    </row>
    <row r="1389" spans="6:7" x14ac:dyDescent="0.25">
      <c r="F1389" s="33"/>
      <c r="G1389" s="33"/>
    </row>
    <row r="1390" spans="6:7" x14ac:dyDescent="0.25">
      <c r="F1390" s="33"/>
      <c r="G1390" s="33"/>
    </row>
    <row r="1391" spans="6:7" x14ac:dyDescent="0.25">
      <c r="F1391" s="33"/>
      <c r="G1391" s="33"/>
    </row>
    <row r="1392" spans="6:7" x14ac:dyDescent="0.25">
      <c r="F1392" s="33"/>
      <c r="G1392" s="33"/>
    </row>
    <row r="1393" spans="6:7" x14ac:dyDescent="0.25">
      <c r="F1393" s="33"/>
      <c r="G1393" s="33"/>
    </row>
    <row r="1394" spans="6:7" x14ac:dyDescent="0.25">
      <c r="F1394" s="33"/>
      <c r="G1394" s="33"/>
    </row>
    <row r="1395" spans="6:7" x14ac:dyDescent="0.25">
      <c r="F1395" s="33"/>
      <c r="G1395" s="33"/>
    </row>
    <row r="1396" spans="6:7" x14ac:dyDescent="0.25">
      <c r="F1396" s="33"/>
      <c r="G1396" s="33"/>
    </row>
    <row r="1397" spans="6:7" x14ac:dyDescent="0.25">
      <c r="F1397" s="33"/>
      <c r="G1397" s="33"/>
    </row>
    <row r="1398" spans="6:7" x14ac:dyDescent="0.25">
      <c r="F1398" s="33"/>
      <c r="G1398" s="33"/>
    </row>
    <row r="1399" spans="6:7" x14ac:dyDescent="0.25">
      <c r="F1399" s="33"/>
      <c r="G1399" s="33"/>
    </row>
    <row r="1400" spans="6:7" x14ac:dyDescent="0.25">
      <c r="F1400" s="33"/>
      <c r="G1400" s="33"/>
    </row>
    <row r="1401" spans="6:7" x14ac:dyDescent="0.25">
      <c r="F1401" s="33"/>
      <c r="G1401" s="33"/>
    </row>
    <row r="1402" spans="6:7" x14ac:dyDescent="0.25">
      <c r="F1402" s="33"/>
      <c r="G1402" s="33"/>
    </row>
    <row r="1403" spans="6:7" x14ac:dyDescent="0.25">
      <c r="F1403" s="33"/>
      <c r="G1403" s="33"/>
    </row>
    <row r="1404" spans="6:7" x14ac:dyDescent="0.25">
      <c r="F1404" s="33"/>
      <c r="G1404" s="33"/>
    </row>
    <row r="1405" spans="6:7" x14ac:dyDescent="0.25">
      <c r="F1405" s="33"/>
      <c r="G1405" s="33"/>
    </row>
    <row r="1406" spans="6:7" x14ac:dyDescent="0.25">
      <c r="F1406" s="33"/>
      <c r="G1406" s="33"/>
    </row>
    <row r="1407" spans="6:7" x14ac:dyDescent="0.25">
      <c r="F1407" s="33"/>
      <c r="G1407" s="33"/>
    </row>
    <row r="1408" spans="6:7" x14ac:dyDescent="0.25">
      <c r="F1408" s="33"/>
      <c r="G1408" s="33"/>
    </row>
    <row r="1409" spans="6:7" x14ac:dyDescent="0.25">
      <c r="F1409" s="33"/>
      <c r="G1409" s="33"/>
    </row>
    <row r="1410" spans="6:7" x14ac:dyDescent="0.25">
      <c r="F1410" s="33"/>
      <c r="G1410" s="33"/>
    </row>
    <row r="1411" spans="6:7" x14ac:dyDescent="0.25">
      <c r="F1411" s="33"/>
      <c r="G1411" s="33"/>
    </row>
    <row r="1412" spans="6:7" x14ac:dyDescent="0.25">
      <c r="F1412" s="33"/>
      <c r="G1412" s="33"/>
    </row>
    <row r="1413" spans="6:7" x14ac:dyDescent="0.25">
      <c r="F1413" s="33"/>
      <c r="G1413" s="33"/>
    </row>
    <row r="1414" spans="6:7" x14ac:dyDescent="0.25">
      <c r="F1414" s="33"/>
      <c r="G1414" s="33"/>
    </row>
    <row r="1415" spans="6:7" x14ac:dyDescent="0.25">
      <c r="F1415" s="33"/>
      <c r="G1415" s="33"/>
    </row>
    <row r="1416" spans="6:7" x14ac:dyDescent="0.25">
      <c r="F1416" s="33"/>
      <c r="G1416" s="33"/>
    </row>
    <row r="1417" spans="6:7" x14ac:dyDescent="0.25">
      <c r="F1417" s="33"/>
      <c r="G1417" s="33"/>
    </row>
    <row r="1418" spans="6:7" x14ac:dyDescent="0.25">
      <c r="F1418" s="33"/>
      <c r="G1418" s="33"/>
    </row>
    <row r="1419" spans="6:7" x14ac:dyDescent="0.25">
      <c r="F1419" s="33"/>
      <c r="G1419" s="33"/>
    </row>
    <row r="1420" spans="6:7" x14ac:dyDescent="0.25">
      <c r="F1420" s="33"/>
      <c r="G1420" s="33"/>
    </row>
    <row r="1421" spans="6:7" x14ac:dyDescent="0.25">
      <c r="F1421" s="33"/>
      <c r="G1421" s="33"/>
    </row>
    <row r="1422" spans="6:7" x14ac:dyDescent="0.25">
      <c r="F1422" s="33"/>
      <c r="G1422" s="33"/>
    </row>
    <row r="1423" spans="6:7" x14ac:dyDescent="0.25">
      <c r="F1423" s="33"/>
      <c r="G1423" s="33"/>
    </row>
    <row r="1424" spans="6:7" x14ac:dyDescent="0.25">
      <c r="F1424" s="33"/>
      <c r="G1424" s="33"/>
    </row>
    <row r="1425" spans="6:7" x14ac:dyDescent="0.25">
      <c r="F1425" s="33"/>
      <c r="G1425" s="33"/>
    </row>
    <row r="1426" spans="6:7" x14ac:dyDescent="0.25">
      <c r="F1426" s="33"/>
      <c r="G1426" s="33"/>
    </row>
    <row r="1427" spans="6:7" x14ac:dyDescent="0.25">
      <c r="F1427" s="33"/>
      <c r="G1427" s="33"/>
    </row>
    <row r="1428" spans="6:7" x14ac:dyDescent="0.25">
      <c r="F1428" s="33"/>
      <c r="G1428" s="33"/>
    </row>
    <row r="1429" spans="6:7" x14ac:dyDescent="0.25">
      <c r="F1429" s="33"/>
      <c r="G1429" s="33"/>
    </row>
    <row r="1430" spans="6:7" x14ac:dyDescent="0.25">
      <c r="F1430" s="33"/>
      <c r="G1430" s="33"/>
    </row>
    <row r="1431" spans="6:7" x14ac:dyDescent="0.25">
      <c r="F1431" s="33"/>
      <c r="G1431" s="33"/>
    </row>
    <row r="1432" spans="6:7" x14ac:dyDescent="0.25">
      <c r="F1432" s="33"/>
      <c r="G1432" s="33"/>
    </row>
    <row r="1433" spans="6:7" x14ac:dyDescent="0.25">
      <c r="F1433" s="33"/>
      <c r="G1433" s="33"/>
    </row>
    <row r="1434" spans="6:7" x14ac:dyDescent="0.25">
      <c r="F1434" s="33"/>
      <c r="G1434" s="33"/>
    </row>
    <row r="1435" spans="6:7" x14ac:dyDescent="0.25">
      <c r="F1435" s="33"/>
      <c r="G1435" s="33"/>
    </row>
    <row r="1436" spans="6:7" x14ac:dyDescent="0.25">
      <c r="F1436" s="33"/>
      <c r="G1436" s="33"/>
    </row>
    <row r="1437" spans="6:7" x14ac:dyDescent="0.25">
      <c r="F1437" s="33"/>
      <c r="G1437" s="33"/>
    </row>
    <row r="1438" spans="6:7" x14ac:dyDescent="0.25">
      <c r="F1438" s="33"/>
      <c r="G1438" s="33"/>
    </row>
    <row r="1439" spans="6:7" x14ac:dyDescent="0.25">
      <c r="F1439" s="33"/>
      <c r="G1439" s="33"/>
    </row>
    <row r="1440" spans="6:7" x14ac:dyDescent="0.25">
      <c r="F1440" s="33"/>
      <c r="G1440" s="33"/>
    </row>
    <row r="1441" spans="6:7" x14ac:dyDescent="0.25">
      <c r="F1441" s="33"/>
      <c r="G1441" s="33"/>
    </row>
    <row r="1442" spans="6:7" x14ac:dyDescent="0.25">
      <c r="F1442" s="33"/>
      <c r="G1442" s="33"/>
    </row>
    <row r="1443" spans="6:7" x14ac:dyDescent="0.25">
      <c r="F1443" s="33"/>
      <c r="G1443" s="33"/>
    </row>
    <row r="1444" spans="6:7" x14ac:dyDescent="0.25">
      <c r="F1444" s="33"/>
      <c r="G1444" s="33"/>
    </row>
    <row r="1445" spans="6:7" x14ac:dyDescent="0.25">
      <c r="F1445" s="33"/>
      <c r="G1445" s="33"/>
    </row>
    <row r="1446" spans="6:7" x14ac:dyDescent="0.25">
      <c r="F1446" s="33"/>
      <c r="G1446" s="33"/>
    </row>
    <row r="1447" spans="6:7" x14ac:dyDescent="0.25">
      <c r="F1447" s="33"/>
      <c r="G1447" s="33"/>
    </row>
    <row r="1448" spans="6:7" x14ac:dyDescent="0.25">
      <c r="F1448" s="33"/>
      <c r="G1448" s="33"/>
    </row>
    <row r="1449" spans="6:7" x14ac:dyDescent="0.25">
      <c r="F1449" s="33"/>
      <c r="G1449" s="33"/>
    </row>
    <row r="1450" spans="6:7" x14ac:dyDescent="0.25">
      <c r="F1450" s="33"/>
      <c r="G1450" s="33"/>
    </row>
    <row r="1451" spans="6:7" x14ac:dyDescent="0.25">
      <c r="F1451" s="33"/>
      <c r="G1451" s="33"/>
    </row>
    <row r="1452" spans="6:7" x14ac:dyDescent="0.25">
      <c r="F1452" s="33"/>
      <c r="G1452" s="33"/>
    </row>
    <row r="1453" spans="6:7" x14ac:dyDescent="0.25">
      <c r="F1453" s="33"/>
      <c r="G1453" s="33"/>
    </row>
    <row r="1454" spans="6:7" x14ac:dyDescent="0.25">
      <c r="F1454" s="33"/>
      <c r="G1454" s="33"/>
    </row>
    <row r="1455" spans="6:7" x14ac:dyDescent="0.25">
      <c r="F1455" s="33"/>
      <c r="G1455" s="33"/>
    </row>
    <row r="1456" spans="6:7" x14ac:dyDescent="0.25">
      <c r="F1456" s="33"/>
      <c r="G1456" s="33"/>
    </row>
    <row r="1457" spans="6:7" x14ac:dyDescent="0.25">
      <c r="F1457" s="33"/>
      <c r="G1457" s="33"/>
    </row>
    <row r="1458" spans="6:7" x14ac:dyDescent="0.25">
      <c r="F1458" s="33"/>
      <c r="G1458" s="33"/>
    </row>
    <row r="1459" spans="6:7" x14ac:dyDescent="0.25">
      <c r="F1459" s="33"/>
      <c r="G1459" s="33"/>
    </row>
    <row r="1460" spans="6:7" x14ac:dyDescent="0.25">
      <c r="F1460" s="33"/>
      <c r="G1460" s="33"/>
    </row>
    <row r="1461" spans="6:7" x14ac:dyDescent="0.25">
      <c r="F1461" s="33"/>
      <c r="G1461" s="33"/>
    </row>
    <row r="1462" spans="6:7" x14ac:dyDescent="0.25">
      <c r="F1462" s="33"/>
      <c r="G1462" s="33"/>
    </row>
    <row r="1463" spans="6:7" x14ac:dyDescent="0.25">
      <c r="F1463" s="33"/>
      <c r="G1463" s="33"/>
    </row>
    <row r="1464" spans="6:7" x14ac:dyDescent="0.25">
      <c r="F1464" s="33"/>
      <c r="G1464" s="33"/>
    </row>
    <row r="1465" spans="6:7" x14ac:dyDescent="0.25">
      <c r="F1465" s="33"/>
      <c r="G1465" s="33"/>
    </row>
    <row r="1466" spans="6:7" x14ac:dyDescent="0.25">
      <c r="F1466" s="33"/>
      <c r="G1466" s="33"/>
    </row>
    <row r="1467" spans="6:7" x14ac:dyDescent="0.25">
      <c r="F1467" s="33"/>
      <c r="G1467" s="33"/>
    </row>
    <row r="1468" spans="6:7" x14ac:dyDescent="0.25">
      <c r="F1468" s="33"/>
      <c r="G1468" s="33"/>
    </row>
    <row r="1469" spans="6:7" x14ac:dyDescent="0.25">
      <c r="F1469" s="33"/>
      <c r="G1469" s="33"/>
    </row>
    <row r="1470" spans="6:7" x14ac:dyDescent="0.25">
      <c r="F1470" s="33"/>
      <c r="G1470" s="33"/>
    </row>
    <row r="1471" spans="6:7" x14ac:dyDescent="0.25">
      <c r="F1471" s="33"/>
      <c r="G1471" s="33"/>
    </row>
    <row r="1472" spans="6:7" x14ac:dyDescent="0.25">
      <c r="F1472" s="33"/>
      <c r="G1472" s="33"/>
    </row>
    <row r="1473" spans="6:7" x14ac:dyDescent="0.25">
      <c r="F1473" s="33"/>
      <c r="G1473" s="33"/>
    </row>
    <row r="1474" spans="6:7" x14ac:dyDescent="0.25">
      <c r="F1474" s="33"/>
      <c r="G1474" s="33"/>
    </row>
    <row r="1475" spans="6:7" x14ac:dyDescent="0.25">
      <c r="F1475" s="33"/>
      <c r="G1475" s="33"/>
    </row>
    <row r="1476" spans="6:7" x14ac:dyDescent="0.25">
      <c r="F1476" s="33"/>
      <c r="G1476" s="33"/>
    </row>
    <row r="1477" spans="6:7" x14ac:dyDescent="0.25">
      <c r="F1477" s="33"/>
      <c r="G1477" s="33"/>
    </row>
    <row r="1478" spans="6:7" x14ac:dyDescent="0.25">
      <c r="F1478" s="33"/>
      <c r="G1478" s="33"/>
    </row>
    <row r="1479" spans="6:7" x14ac:dyDescent="0.25">
      <c r="F1479" s="33"/>
      <c r="G1479" s="33"/>
    </row>
    <row r="1480" spans="6:7" x14ac:dyDescent="0.25">
      <c r="F1480" s="33"/>
      <c r="G1480" s="33"/>
    </row>
    <row r="1481" spans="6:7" x14ac:dyDescent="0.25">
      <c r="F1481" s="33"/>
      <c r="G1481" s="33"/>
    </row>
    <row r="1482" spans="6:7" x14ac:dyDescent="0.25">
      <c r="F1482" s="33"/>
      <c r="G1482" s="33"/>
    </row>
    <row r="1483" spans="6:7" x14ac:dyDescent="0.25">
      <c r="F1483" s="33"/>
      <c r="G1483" s="33"/>
    </row>
    <row r="1484" spans="6:7" x14ac:dyDescent="0.25">
      <c r="F1484" s="33"/>
      <c r="G1484" s="33"/>
    </row>
    <row r="1485" spans="6:7" x14ac:dyDescent="0.25">
      <c r="F1485" s="33"/>
      <c r="G1485" s="33"/>
    </row>
    <row r="1486" spans="6:7" x14ac:dyDescent="0.25">
      <c r="F1486" s="33"/>
      <c r="G1486" s="33"/>
    </row>
    <row r="1487" spans="6:7" x14ac:dyDescent="0.25">
      <c r="F1487" s="33"/>
      <c r="G1487" s="33"/>
    </row>
    <row r="1488" spans="6:7" x14ac:dyDescent="0.25">
      <c r="F1488" s="33"/>
      <c r="G1488" s="33"/>
    </row>
    <row r="1489" spans="6:7" x14ac:dyDescent="0.25">
      <c r="F1489" s="33"/>
      <c r="G1489" s="33"/>
    </row>
    <row r="1490" spans="6:7" x14ac:dyDescent="0.25">
      <c r="F1490" s="33"/>
      <c r="G1490" s="33"/>
    </row>
    <row r="1491" spans="6:7" x14ac:dyDescent="0.25">
      <c r="F1491" s="33"/>
      <c r="G1491" s="33"/>
    </row>
    <row r="1492" spans="6:7" x14ac:dyDescent="0.25">
      <c r="F1492" s="33"/>
      <c r="G1492" s="33"/>
    </row>
    <row r="1493" spans="6:7" x14ac:dyDescent="0.25">
      <c r="F1493" s="33"/>
      <c r="G1493" s="33"/>
    </row>
    <row r="1494" spans="6:7" x14ac:dyDescent="0.25">
      <c r="F1494" s="33"/>
      <c r="G1494" s="33"/>
    </row>
    <row r="1495" spans="6:7" x14ac:dyDescent="0.25">
      <c r="F1495" s="33"/>
      <c r="G1495" s="33"/>
    </row>
    <row r="1496" spans="6:7" x14ac:dyDescent="0.25">
      <c r="F1496" s="33"/>
      <c r="G1496" s="33"/>
    </row>
    <row r="1497" spans="6:7" x14ac:dyDescent="0.25">
      <c r="F1497" s="33"/>
      <c r="G1497" s="33"/>
    </row>
    <row r="1498" spans="6:7" x14ac:dyDescent="0.25">
      <c r="F1498" s="33"/>
      <c r="G1498" s="33"/>
    </row>
    <row r="1499" spans="6:7" x14ac:dyDescent="0.25">
      <c r="F1499" s="33"/>
      <c r="G1499" s="33"/>
    </row>
    <row r="1500" spans="6:7" x14ac:dyDescent="0.25">
      <c r="F1500" s="33"/>
      <c r="G1500" s="33"/>
    </row>
    <row r="1501" spans="6:7" x14ac:dyDescent="0.25">
      <c r="F1501" s="33"/>
      <c r="G1501" s="33"/>
    </row>
    <row r="1502" spans="6:7" x14ac:dyDescent="0.25">
      <c r="F1502" s="33"/>
      <c r="G1502" s="33"/>
    </row>
    <row r="1503" spans="6:7" x14ac:dyDescent="0.25">
      <c r="F1503" s="33"/>
      <c r="G1503" s="33"/>
    </row>
    <row r="1504" spans="6:7" x14ac:dyDescent="0.25">
      <c r="F1504" s="33"/>
      <c r="G1504" s="33"/>
    </row>
    <row r="1505" spans="6:7" x14ac:dyDescent="0.25">
      <c r="F1505" s="33"/>
      <c r="G1505" s="33"/>
    </row>
    <row r="1506" spans="6:7" x14ac:dyDescent="0.25">
      <c r="F1506" s="33"/>
      <c r="G1506" s="33"/>
    </row>
    <row r="1507" spans="6:7" x14ac:dyDescent="0.25">
      <c r="F1507" s="33"/>
      <c r="G1507" s="33"/>
    </row>
    <row r="1508" spans="6:7" x14ac:dyDescent="0.25">
      <c r="F1508" s="33"/>
      <c r="G1508" s="33"/>
    </row>
    <row r="1509" spans="6:7" x14ac:dyDescent="0.25">
      <c r="F1509" s="33"/>
      <c r="G1509" s="33"/>
    </row>
    <row r="1510" spans="6:7" x14ac:dyDescent="0.25">
      <c r="F1510" s="33"/>
      <c r="G1510" s="33"/>
    </row>
    <row r="1511" spans="6:7" x14ac:dyDescent="0.25">
      <c r="F1511" s="33"/>
      <c r="G1511" s="33"/>
    </row>
    <row r="1512" spans="6:7" x14ac:dyDescent="0.25">
      <c r="F1512" s="33"/>
      <c r="G1512" s="33"/>
    </row>
    <row r="1513" spans="6:7" x14ac:dyDescent="0.25">
      <c r="F1513" s="33"/>
      <c r="G1513" s="33"/>
    </row>
    <row r="1514" spans="6:7" x14ac:dyDescent="0.25">
      <c r="F1514" s="33"/>
      <c r="G1514" s="33"/>
    </row>
    <row r="1515" spans="6:7" x14ac:dyDescent="0.25">
      <c r="F1515" s="33"/>
      <c r="G1515" s="33"/>
    </row>
    <row r="1516" spans="6:7" x14ac:dyDescent="0.25">
      <c r="F1516" s="33"/>
      <c r="G1516" s="33"/>
    </row>
    <row r="1517" spans="6:7" x14ac:dyDescent="0.25">
      <c r="F1517" s="33"/>
      <c r="G1517" s="33"/>
    </row>
    <row r="1518" spans="6:7" x14ac:dyDescent="0.25">
      <c r="F1518" s="33"/>
      <c r="G1518" s="33"/>
    </row>
    <row r="1519" spans="6:7" x14ac:dyDescent="0.25">
      <c r="F1519" s="33"/>
      <c r="G1519" s="33"/>
    </row>
    <row r="1520" spans="6:7" x14ac:dyDescent="0.25">
      <c r="F1520" s="33"/>
      <c r="G1520" s="33"/>
    </row>
    <row r="1521" spans="6:7" x14ac:dyDescent="0.25">
      <c r="F1521" s="33"/>
      <c r="G1521" s="33"/>
    </row>
    <row r="1522" spans="6:7" x14ac:dyDescent="0.25">
      <c r="F1522" s="33"/>
      <c r="G1522" s="33"/>
    </row>
    <row r="1523" spans="6:7" x14ac:dyDescent="0.25">
      <c r="F1523" s="33"/>
      <c r="G1523" s="33"/>
    </row>
    <row r="1524" spans="6:7" x14ac:dyDescent="0.25">
      <c r="F1524" s="33"/>
      <c r="G1524" s="33"/>
    </row>
    <row r="1525" spans="6:7" x14ac:dyDescent="0.25">
      <c r="F1525" s="33"/>
      <c r="G1525" s="33"/>
    </row>
    <row r="1526" spans="6:7" x14ac:dyDescent="0.25">
      <c r="F1526" s="33"/>
      <c r="G1526" s="33"/>
    </row>
    <row r="1527" spans="6:7" x14ac:dyDescent="0.25">
      <c r="F1527" s="33"/>
      <c r="G1527" s="33"/>
    </row>
    <row r="1528" spans="6:7" x14ac:dyDescent="0.25">
      <c r="F1528" s="33"/>
      <c r="G1528" s="33"/>
    </row>
    <row r="1529" spans="6:7" x14ac:dyDescent="0.25">
      <c r="F1529" s="33"/>
      <c r="G1529" s="33"/>
    </row>
    <row r="1530" spans="6:7" x14ac:dyDescent="0.25">
      <c r="F1530" s="33"/>
      <c r="G1530" s="33"/>
    </row>
    <row r="1531" spans="6:7" x14ac:dyDescent="0.25">
      <c r="F1531" s="33"/>
      <c r="G1531" s="33"/>
    </row>
    <row r="1532" spans="6:7" x14ac:dyDescent="0.25">
      <c r="F1532" s="33"/>
      <c r="G1532" s="33"/>
    </row>
    <row r="1533" spans="6:7" x14ac:dyDescent="0.25">
      <c r="F1533" s="33"/>
      <c r="G1533" s="33"/>
    </row>
    <row r="1534" spans="6:7" x14ac:dyDescent="0.25">
      <c r="F1534" s="33"/>
      <c r="G1534" s="33"/>
    </row>
    <row r="1535" spans="6:7" x14ac:dyDescent="0.25">
      <c r="F1535" s="33"/>
      <c r="G1535" s="33"/>
    </row>
    <row r="1536" spans="6:7" x14ac:dyDescent="0.25">
      <c r="F1536" s="33"/>
      <c r="G1536" s="33"/>
    </row>
    <row r="1537" spans="6:7" x14ac:dyDescent="0.25">
      <c r="F1537" s="33"/>
      <c r="G1537" s="33"/>
    </row>
    <row r="1538" spans="6:7" x14ac:dyDescent="0.25">
      <c r="F1538" s="33"/>
      <c r="G1538" s="33"/>
    </row>
    <row r="1539" spans="6:7" x14ac:dyDescent="0.25">
      <c r="F1539" s="33"/>
      <c r="G1539" s="33"/>
    </row>
    <row r="1540" spans="6:7" x14ac:dyDescent="0.25">
      <c r="F1540" s="33"/>
      <c r="G1540" s="33"/>
    </row>
    <row r="1541" spans="6:7" x14ac:dyDescent="0.25">
      <c r="F1541" s="33"/>
      <c r="G1541" s="33"/>
    </row>
    <row r="1542" spans="6:7" x14ac:dyDescent="0.25">
      <c r="F1542" s="33"/>
      <c r="G1542" s="33"/>
    </row>
    <row r="1543" spans="6:7" x14ac:dyDescent="0.25">
      <c r="F1543" s="33"/>
      <c r="G1543" s="33"/>
    </row>
    <row r="1544" spans="6:7" x14ac:dyDescent="0.25">
      <c r="F1544" s="33"/>
      <c r="G1544" s="33"/>
    </row>
    <row r="1545" spans="6:7" x14ac:dyDescent="0.25">
      <c r="F1545" s="33"/>
      <c r="G1545" s="33"/>
    </row>
    <row r="1546" spans="6:7" x14ac:dyDescent="0.25">
      <c r="F1546" s="33"/>
      <c r="G1546" s="33"/>
    </row>
    <row r="1547" spans="6:7" x14ac:dyDescent="0.25">
      <c r="F1547" s="33"/>
      <c r="G1547" s="33"/>
    </row>
    <row r="1548" spans="6:7" x14ac:dyDescent="0.25">
      <c r="F1548" s="33"/>
      <c r="G1548" s="33"/>
    </row>
    <row r="1549" spans="6:7" x14ac:dyDescent="0.25">
      <c r="F1549" s="33"/>
      <c r="G1549" s="33"/>
    </row>
    <row r="1550" spans="6:7" x14ac:dyDescent="0.25">
      <c r="F1550" s="33"/>
      <c r="G1550" s="33"/>
    </row>
    <row r="1551" spans="6:7" x14ac:dyDescent="0.25">
      <c r="F1551" s="33"/>
      <c r="G1551" s="33"/>
    </row>
    <row r="1552" spans="6:7" x14ac:dyDescent="0.25">
      <c r="F1552" s="33"/>
      <c r="G1552" s="33"/>
    </row>
    <row r="1553" spans="6:7" x14ac:dyDescent="0.25">
      <c r="F1553" s="33"/>
      <c r="G1553" s="33"/>
    </row>
    <row r="1554" spans="6:7" x14ac:dyDescent="0.25">
      <c r="F1554" s="33"/>
      <c r="G1554" s="33"/>
    </row>
    <row r="1555" spans="6:7" x14ac:dyDescent="0.25">
      <c r="F1555" s="33"/>
      <c r="G1555" s="33"/>
    </row>
    <row r="1556" spans="6:7" x14ac:dyDescent="0.25">
      <c r="F1556" s="33"/>
      <c r="G1556" s="33"/>
    </row>
    <row r="1557" spans="6:7" x14ac:dyDescent="0.25">
      <c r="F1557" s="33"/>
      <c r="G1557" s="33"/>
    </row>
    <row r="1558" spans="6:7" x14ac:dyDescent="0.25">
      <c r="F1558" s="33"/>
      <c r="G1558" s="33"/>
    </row>
    <row r="1559" spans="6:7" x14ac:dyDescent="0.25">
      <c r="F1559" s="33"/>
      <c r="G1559" s="33"/>
    </row>
    <row r="1560" spans="6:7" x14ac:dyDescent="0.25">
      <c r="F1560" s="33"/>
      <c r="G1560" s="33"/>
    </row>
    <row r="1561" spans="6:7" x14ac:dyDescent="0.25">
      <c r="F1561" s="33"/>
      <c r="G1561" s="33"/>
    </row>
    <row r="1562" spans="6:7" x14ac:dyDescent="0.25">
      <c r="F1562" s="33"/>
      <c r="G1562" s="33"/>
    </row>
    <row r="1563" spans="6:7" x14ac:dyDescent="0.25">
      <c r="F1563" s="33"/>
      <c r="G1563" s="33"/>
    </row>
    <row r="1564" spans="6:7" x14ac:dyDescent="0.25">
      <c r="F1564" s="33"/>
      <c r="G1564" s="33"/>
    </row>
    <row r="1565" spans="6:7" x14ac:dyDescent="0.25">
      <c r="F1565" s="33"/>
      <c r="G1565" s="33"/>
    </row>
    <row r="1566" spans="6:7" x14ac:dyDescent="0.25">
      <c r="F1566" s="33"/>
      <c r="G1566" s="33"/>
    </row>
    <row r="1567" spans="6:7" x14ac:dyDescent="0.25">
      <c r="F1567" s="33"/>
      <c r="G1567" s="33"/>
    </row>
    <row r="1568" spans="6:7" x14ac:dyDescent="0.25">
      <c r="F1568" s="33"/>
      <c r="G1568" s="33"/>
    </row>
    <row r="1569" spans="6:7" x14ac:dyDescent="0.25">
      <c r="F1569" s="33"/>
      <c r="G1569" s="33"/>
    </row>
    <row r="1570" spans="6:7" x14ac:dyDescent="0.25">
      <c r="F1570" s="33"/>
      <c r="G1570" s="33"/>
    </row>
    <row r="1571" spans="6:7" x14ac:dyDescent="0.25">
      <c r="F1571" s="33"/>
      <c r="G1571" s="33"/>
    </row>
    <row r="1572" spans="6:7" x14ac:dyDescent="0.25">
      <c r="F1572" s="33"/>
      <c r="G1572" s="33"/>
    </row>
    <row r="1573" spans="6:7" x14ac:dyDescent="0.25">
      <c r="F1573" s="33"/>
      <c r="G1573" s="33"/>
    </row>
    <row r="1574" spans="6:7" x14ac:dyDescent="0.25">
      <c r="F1574" s="33"/>
      <c r="G1574" s="33"/>
    </row>
    <row r="1575" spans="6:7" x14ac:dyDescent="0.25">
      <c r="F1575" s="33"/>
      <c r="G1575" s="33"/>
    </row>
    <row r="1576" spans="6:7" x14ac:dyDescent="0.25">
      <c r="F1576" s="33"/>
      <c r="G1576" s="33"/>
    </row>
    <row r="1577" spans="6:7" x14ac:dyDescent="0.25">
      <c r="F1577" s="33"/>
      <c r="G1577" s="33"/>
    </row>
    <row r="1578" spans="6:7" x14ac:dyDescent="0.25">
      <c r="F1578" s="33"/>
      <c r="G1578" s="33"/>
    </row>
    <row r="1579" spans="6:7" x14ac:dyDescent="0.25">
      <c r="F1579" s="33"/>
      <c r="G1579" s="33"/>
    </row>
    <row r="1580" spans="6:7" x14ac:dyDescent="0.25">
      <c r="F1580" s="33"/>
      <c r="G1580" s="33"/>
    </row>
    <row r="1581" spans="6:7" x14ac:dyDescent="0.25">
      <c r="F1581" s="33"/>
      <c r="G1581" s="33"/>
    </row>
    <row r="1582" spans="6:7" x14ac:dyDescent="0.25">
      <c r="F1582" s="33"/>
      <c r="G1582" s="33"/>
    </row>
    <row r="1583" spans="6:7" x14ac:dyDescent="0.25">
      <c r="F1583" s="33"/>
      <c r="G1583" s="33"/>
    </row>
    <row r="1584" spans="6:7" x14ac:dyDescent="0.25">
      <c r="F1584" s="33"/>
      <c r="G1584" s="33"/>
    </row>
    <row r="1585" spans="6:7" x14ac:dyDescent="0.25">
      <c r="F1585" s="33"/>
      <c r="G1585" s="33"/>
    </row>
    <row r="1586" spans="6:7" x14ac:dyDescent="0.25">
      <c r="F1586" s="33"/>
      <c r="G1586" s="33"/>
    </row>
    <row r="1587" spans="6:7" x14ac:dyDescent="0.25">
      <c r="F1587" s="33"/>
      <c r="G1587" s="33"/>
    </row>
    <row r="1588" spans="6:7" x14ac:dyDescent="0.25">
      <c r="F1588" s="33"/>
      <c r="G1588" s="33"/>
    </row>
    <row r="1589" spans="6:7" x14ac:dyDescent="0.25">
      <c r="F1589" s="33"/>
      <c r="G1589" s="33"/>
    </row>
    <row r="1590" spans="6:7" x14ac:dyDescent="0.25">
      <c r="F1590" s="33"/>
      <c r="G1590" s="33"/>
    </row>
    <row r="1591" spans="6:7" x14ac:dyDescent="0.25">
      <c r="F1591" s="33"/>
      <c r="G1591" s="33"/>
    </row>
    <row r="1592" spans="6:7" x14ac:dyDescent="0.25">
      <c r="F1592" s="33"/>
      <c r="G1592" s="33"/>
    </row>
    <row r="1593" spans="6:7" x14ac:dyDescent="0.25">
      <c r="F1593" s="33"/>
      <c r="G1593" s="33"/>
    </row>
    <row r="1594" spans="6:7" x14ac:dyDescent="0.25">
      <c r="F1594" s="33"/>
      <c r="G1594" s="33"/>
    </row>
    <row r="1595" spans="6:7" x14ac:dyDescent="0.25">
      <c r="F1595" s="33"/>
      <c r="G1595" s="33"/>
    </row>
    <row r="1596" spans="6:7" x14ac:dyDescent="0.25">
      <c r="F1596" s="33"/>
      <c r="G1596" s="33"/>
    </row>
    <row r="1597" spans="6:7" x14ac:dyDescent="0.25">
      <c r="F1597" s="33"/>
      <c r="G1597" s="33"/>
    </row>
    <row r="1598" spans="6:7" x14ac:dyDescent="0.25">
      <c r="F1598" s="33"/>
      <c r="G1598" s="33"/>
    </row>
    <row r="1599" spans="6:7" x14ac:dyDescent="0.25">
      <c r="F1599" s="33"/>
      <c r="G1599" s="33"/>
    </row>
    <row r="1600" spans="6:7" x14ac:dyDescent="0.25">
      <c r="F1600" s="33"/>
      <c r="G1600" s="33"/>
    </row>
    <row r="1601" spans="6:7" x14ac:dyDescent="0.25">
      <c r="F1601" s="33"/>
      <c r="G1601" s="33"/>
    </row>
    <row r="1602" spans="6:7" x14ac:dyDescent="0.25">
      <c r="F1602" s="33"/>
      <c r="G1602" s="33"/>
    </row>
    <row r="1603" spans="6:7" x14ac:dyDescent="0.25">
      <c r="F1603" s="33"/>
      <c r="G1603" s="33"/>
    </row>
    <row r="1604" spans="6:7" x14ac:dyDescent="0.25">
      <c r="F1604" s="33"/>
      <c r="G1604" s="33"/>
    </row>
    <row r="1605" spans="6:7" x14ac:dyDescent="0.25">
      <c r="F1605" s="33"/>
      <c r="G1605" s="33"/>
    </row>
    <row r="1606" spans="6:7" x14ac:dyDescent="0.25">
      <c r="F1606" s="33"/>
      <c r="G1606" s="33"/>
    </row>
    <row r="1607" spans="6:7" x14ac:dyDescent="0.25">
      <c r="F1607" s="33"/>
      <c r="G1607" s="33"/>
    </row>
    <row r="1608" spans="6:7" x14ac:dyDescent="0.25">
      <c r="F1608" s="33"/>
      <c r="G1608" s="33"/>
    </row>
    <row r="1609" spans="6:7" x14ac:dyDescent="0.25">
      <c r="F1609" s="33"/>
      <c r="G1609" s="33"/>
    </row>
    <row r="1610" spans="6:7" x14ac:dyDescent="0.25">
      <c r="F1610" s="33"/>
      <c r="G1610" s="33"/>
    </row>
    <row r="1611" spans="6:7" x14ac:dyDescent="0.25">
      <c r="F1611" s="33"/>
      <c r="G1611" s="33"/>
    </row>
    <row r="1612" spans="6:7" x14ac:dyDescent="0.25">
      <c r="F1612" s="33"/>
      <c r="G1612" s="33"/>
    </row>
    <row r="1613" spans="6:7" x14ac:dyDescent="0.25">
      <c r="F1613" s="33"/>
      <c r="G1613" s="33"/>
    </row>
    <row r="1614" spans="6:7" x14ac:dyDescent="0.25">
      <c r="F1614" s="33"/>
      <c r="G1614" s="33"/>
    </row>
    <row r="1615" spans="6:7" x14ac:dyDescent="0.25">
      <c r="F1615" s="33"/>
      <c r="G1615" s="33"/>
    </row>
    <row r="1616" spans="6:7" x14ac:dyDescent="0.25">
      <c r="F1616" s="33"/>
      <c r="G1616" s="33"/>
    </row>
    <row r="1617" spans="6:7" x14ac:dyDescent="0.25">
      <c r="F1617" s="33"/>
      <c r="G1617" s="33"/>
    </row>
    <row r="1618" spans="6:7" x14ac:dyDescent="0.25">
      <c r="F1618" s="33"/>
      <c r="G1618" s="33"/>
    </row>
    <row r="1619" spans="6:7" x14ac:dyDescent="0.25">
      <c r="F1619" s="33"/>
      <c r="G1619" s="33"/>
    </row>
    <row r="1620" spans="6:7" x14ac:dyDescent="0.25">
      <c r="F1620" s="33"/>
      <c r="G1620" s="33"/>
    </row>
    <row r="1621" spans="6:7" x14ac:dyDescent="0.25">
      <c r="F1621" s="33"/>
      <c r="G1621" s="33"/>
    </row>
    <row r="1622" spans="6:7" x14ac:dyDescent="0.25">
      <c r="F1622" s="33"/>
      <c r="G1622" s="33"/>
    </row>
    <row r="1623" spans="6:7" x14ac:dyDescent="0.25">
      <c r="F1623" s="33"/>
      <c r="G1623" s="33"/>
    </row>
    <row r="1624" spans="6:7" x14ac:dyDescent="0.25">
      <c r="F1624" s="33"/>
      <c r="G1624" s="33"/>
    </row>
    <row r="1625" spans="6:7" x14ac:dyDescent="0.25">
      <c r="F1625" s="33"/>
      <c r="G1625" s="33"/>
    </row>
    <row r="1626" spans="6:7" x14ac:dyDescent="0.25">
      <c r="F1626" s="33"/>
      <c r="G1626" s="33"/>
    </row>
    <row r="1627" spans="6:7" x14ac:dyDescent="0.25">
      <c r="F1627" s="33"/>
      <c r="G1627" s="33"/>
    </row>
    <row r="1628" spans="6:7" x14ac:dyDescent="0.25">
      <c r="F1628" s="33"/>
      <c r="G1628" s="33"/>
    </row>
    <row r="1629" spans="6:7" x14ac:dyDescent="0.25">
      <c r="F1629" s="33"/>
      <c r="G1629" s="33"/>
    </row>
    <row r="1630" spans="6:7" x14ac:dyDescent="0.25">
      <c r="F1630" s="33"/>
      <c r="G1630" s="33"/>
    </row>
    <row r="1631" spans="6:7" x14ac:dyDescent="0.25">
      <c r="F1631" s="33"/>
      <c r="G1631" s="33"/>
    </row>
    <row r="1632" spans="6:7" x14ac:dyDescent="0.25">
      <c r="F1632" s="33"/>
      <c r="G1632" s="33"/>
    </row>
    <row r="1633" spans="6:7" x14ac:dyDescent="0.25">
      <c r="F1633" s="33"/>
      <c r="G1633" s="33"/>
    </row>
    <row r="1634" spans="6:7" x14ac:dyDescent="0.25">
      <c r="F1634" s="33"/>
      <c r="G1634" s="33"/>
    </row>
    <row r="1635" spans="6:7" x14ac:dyDescent="0.25">
      <c r="F1635" s="33"/>
      <c r="G1635" s="33"/>
    </row>
    <row r="1636" spans="6:7" x14ac:dyDescent="0.25">
      <c r="F1636" s="33"/>
      <c r="G1636" s="33"/>
    </row>
    <row r="1637" spans="6:7" x14ac:dyDescent="0.25">
      <c r="F1637" s="33"/>
      <c r="G1637" s="33"/>
    </row>
    <row r="1638" spans="6:7" x14ac:dyDescent="0.25">
      <c r="F1638" s="33"/>
      <c r="G1638" s="33"/>
    </row>
    <row r="1639" spans="6:7" x14ac:dyDescent="0.25">
      <c r="F1639" s="33"/>
      <c r="G1639" s="33"/>
    </row>
    <row r="1640" spans="6:7" x14ac:dyDescent="0.25">
      <c r="F1640" s="33"/>
      <c r="G1640" s="33"/>
    </row>
    <row r="1641" spans="6:7" x14ac:dyDescent="0.25">
      <c r="F1641" s="33"/>
      <c r="G1641" s="33"/>
    </row>
    <row r="1642" spans="6:7" x14ac:dyDescent="0.25">
      <c r="F1642" s="33"/>
      <c r="G1642" s="33"/>
    </row>
    <row r="1643" spans="6:7" x14ac:dyDescent="0.25">
      <c r="F1643" s="33"/>
      <c r="G1643" s="33"/>
    </row>
    <row r="1644" spans="6:7" x14ac:dyDescent="0.25">
      <c r="F1644" s="33"/>
      <c r="G1644" s="33"/>
    </row>
    <row r="1645" spans="6:7" x14ac:dyDescent="0.25">
      <c r="F1645" s="33"/>
      <c r="G1645" s="33"/>
    </row>
    <row r="1646" spans="6:7" x14ac:dyDescent="0.25">
      <c r="F1646" s="33"/>
      <c r="G1646" s="33"/>
    </row>
    <row r="1647" spans="6:7" x14ac:dyDescent="0.25">
      <c r="F1647" s="33"/>
      <c r="G1647" s="33"/>
    </row>
    <row r="1648" spans="6:7" x14ac:dyDescent="0.25">
      <c r="F1648" s="33"/>
      <c r="G1648" s="33"/>
    </row>
    <row r="1649" spans="6:7" x14ac:dyDescent="0.25">
      <c r="F1649" s="33"/>
      <c r="G1649" s="33"/>
    </row>
    <row r="1650" spans="6:7" x14ac:dyDescent="0.25">
      <c r="F1650" s="33"/>
      <c r="G1650" s="33"/>
    </row>
    <row r="1651" spans="6:7" x14ac:dyDescent="0.25">
      <c r="F1651" s="33"/>
      <c r="G1651" s="33"/>
    </row>
    <row r="1652" spans="6:7" x14ac:dyDescent="0.25">
      <c r="F1652" s="33"/>
      <c r="G1652" s="33"/>
    </row>
    <row r="1653" spans="6:7" x14ac:dyDescent="0.25">
      <c r="F1653" s="33"/>
      <c r="G1653" s="33"/>
    </row>
    <row r="1654" spans="6:7" x14ac:dyDescent="0.25">
      <c r="F1654" s="33"/>
      <c r="G1654" s="33"/>
    </row>
    <row r="1655" spans="6:7" x14ac:dyDescent="0.25">
      <c r="F1655" s="33"/>
      <c r="G1655" s="33"/>
    </row>
    <row r="1656" spans="6:7" x14ac:dyDescent="0.25">
      <c r="F1656" s="33"/>
      <c r="G1656" s="33"/>
    </row>
    <row r="1657" spans="6:7" x14ac:dyDescent="0.25">
      <c r="F1657" s="33"/>
      <c r="G1657" s="33"/>
    </row>
    <row r="1658" spans="6:7" x14ac:dyDescent="0.25">
      <c r="F1658" s="33"/>
      <c r="G1658" s="33"/>
    </row>
    <row r="1659" spans="6:7" x14ac:dyDescent="0.25">
      <c r="F1659" s="33"/>
      <c r="G1659" s="33"/>
    </row>
    <row r="1660" spans="6:7" x14ac:dyDescent="0.25">
      <c r="F1660" s="33"/>
      <c r="G1660" s="33"/>
    </row>
    <row r="1661" spans="6:7" x14ac:dyDescent="0.25">
      <c r="F1661" s="33"/>
      <c r="G1661" s="33"/>
    </row>
    <row r="1662" spans="6:7" x14ac:dyDescent="0.25">
      <c r="F1662" s="33"/>
      <c r="G1662" s="33"/>
    </row>
    <row r="1663" spans="6:7" x14ac:dyDescent="0.25">
      <c r="F1663" s="33"/>
      <c r="G1663" s="33"/>
    </row>
    <row r="1664" spans="6:7" x14ac:dyDescent="0.25">
      <c r="F1664" s="33"/>
      <c r="G1664" s="33"/>
    </row>
    <row r="1665" spans="6:7" x14ac:dyDescent="0.25">
      <c r="F1665" s="33"/>
      <c r="G1665" s="33"/>
    </row>
    <row r="1666" spans="6:7" x14ac:dyDescent="0.25">
      <c r="F1666" s="33"/>
      <c r="G1666" s="33"/>
    </row>
    <row r="1667" spans="6:7" x14ac:dyDescent="0.25">
      <c r="F1667" s="33"/>
      <c r="G1667" s="33"/>
    </row>
    <row r="1668" spans="6:7" x14ac:dyDescent="0.25">
      <c r="F1668" s="33"/>
      <c r="G1668" s="33"/>
    </row>
    <row r="1669" spans="6:7" x14ac:dyDescent="0.25">
      <c r="F1669" s="33"/>
      <c r="G1669" s="33"/>
    </row>
    <row r="1670" spans="6:7" x14ac:dyDescent="0.25">
      <c r="F1670" s="33"/>
      <c r="G1670" s="33"/>
    </row>
    <row r="1671" spans="6:7" x14ac:dyDescent="0.25">
      <c r="F1671" s="33"/>
      <c r="G1671" s="33"/>
    </row>
    <row r="1672" spans="6:7" x14ac:dyDescent="0.25">
      <c r="F1672" s="33"/>
      <c r="G1672" s="33"/>
    </row>
    <row r="1673" spans="6:7" x14ac:dyDescent="0.25">
      <c r="F1673" s="33"/>
      <c r="G1673" s="33"/>
    </row>
    <row r="1674" spans="6:7" x14ac:dyDescent="0.25">
      <c r="F1674" s="33"/>
      <c r="G1674" s="33"/>
    </row>
    <row r="1675" spans="6:7" x14ac:dyDescent="0.25">
      <c r="F1675" s="33"/>
      <c r="G1675" s="33"/>
    </row>
    <row r="1676" spans="6:7" x14ac:dyDescent="0.25">
      <c r="F1676" s="33"/>
      <c r="G1676" s="33"/>
    </row>
    <row r="1677" spans="6:7" x14ac:dyDescent="0.25">
      <c r="F1677" s="33"/>
      <c r="G1677" s="33"/>
    </row>
    <row r="1678" spans="6:7" x14ac:dyDescent="0.25">
      <c r="F1678" s="33"/>
      <c r="G1678" s="33"/>
    </row>
    <row r="1679" spans="6:7" x14ac:dyDescent="0.25">
      <c r="F1679" s="33"/>
      <c r="G1679" s="33"/>
    </row>
    <row r="1680" spans="6:7" x14ac:dyDescent="0.25">
      <c r="F1680" s="33"/>
      <c r="G1680" s="33"/>
    </row>
    <row r="1681" spans="6:7" x14ac:dyDescent="0.25">
      <c r="F1681" s="33"/>
      <c r="G1681" s="33"/>
    </row>
    <row r="1682" spans="6:7" x14ac:dyDescent="0.25">
      <c r="F1682" s="33"/>
      <c r="G1682" s="33"/>
    </row>
    <row r="1683" spans="6:7" x14ac:dyDescent="0.25">
      <c r="F1683" s="33"/>
      <c r="G1683" s="33"/>
    </row>
    <row r="1684" spans="6:7" x14ac:dyDescent="0.25">
      <c r="F1684" s="33"/>
      <c r="G1684" s="33"/>
    </row>
    <row r="1685" spans="6:7" x14ac:dyDescent="0.25">
      <c r="F1685" s="33"/>
      <c r="G1685" s="33"/>
    </row>
    <row r="1686" spans="6:7" x14ac:dyDescent="0.25">
      <c r="F1686" s="33"/>
      <c r="G1686" s="33"/>
    </row>
    <row r="1687" spans="6:7" x14ac:dyDescent="0.25">
      <c r="F1687" s="33"/>
      <c r="G1687" s="33"/>
    </row>
    <row r="1688" spans="6:7" x14ac:dyDescent="0.25">
      <c r="F1688" s="33"/>
      <c r="G1688" s="33"/>
    </row>
    <row r="1689" spans="6:7" x14ac:dyDescent="0.25">
      <c r="F1689" s="33"/>
      <c r="G1689" s="33"/>
    </row>
    <row r="1690" spans="6:7" x14ac:dyDescent="0.25">
      <c r="F1690" s="33"/>
      <c r="G1690" s="33"/>
    </row>
    <row r="1691" spans="6:7" x14ac:dyDescent="0.25">
      <c r="F1691" s="33"/>
      <c r="G1691" s="33"/>
    </row>
    <row r="1692" spans="6:7" x14ac:dyDescent="0.25">
      <c r="F1692" s="33"/>
      <c r="G1692" s="33"/>
    </row>
    <row r="1693" spans="6:7" x14ac:dyDescent="0.25">
      <c r="F1693" s="33"/>
      <c r="G1693" s="33"/>
    </row>
    <row r="1694" spans="6:7" x14ac:dyDescent="0.25">
      <c r="F1694" s="33"/>
      <c r="G1694" s="33"/>
    </row>
    <row r="1695" spans="6:7" x14ac:dyDescent="0.25">
      <c r="F1695" s="33"/>
      <c r="G1695" s="33"/>
    </row>
    <row r="1696" spans="6:7" x14ac:dyDescent="0.25">
      <c r="F1696" s="33"/>
      <c r="G1696" s="33"/>
    </row>
    <row r="1697" spans="6:7" x14ac:dyDescent="0.25">
      <c r="F1697" s="33"/>
      <c r="G1697" s="33"/>
    </row>
    <row r="1698" spans="6:7" x14ac:dyDescent="0.25">
      <c r="F1698" s="33"/>
      <c r="G1698" s="33"/>
    </row>
    <row r="1699" spans="6:7" x14ac:dyDescent="0.25">
      <c r="F1699" s="33"/>
      <c r="G1699" s="33"/>
    </row>
    <row r="1700" spans="6:7" x14ac:dyDescent="0.25">
      <c r="F1700" s="33"/>
      <c r="G1700" s="33"/>
    </row>
    <row r="1701" spans="6:7" x14ac:dyDescent="0.25">
      <c r="F1701" s="33"/>
      <c r="G1701" s="33"/>
    </row>
    <row r="1702" spans="6:7" x14ac:dyDescent="0.25">
      <c r="F1702" s="33"/>
      <c r="G1702" s="33"/>
    </row>
    <row r="1703" spans="6:7" x14ac:dyDescent="0.25">
      <c r="F1703" s="33"/>
      <c r="G1703" s="33"/>
    </row>
    <row r="1704" spans="6:7" x14ac:dyDescent="0.25">
      <c r="F1704" s="33"/>
      <c r="G1704" s="33"/>
    </row>
    <row r="1705" spans="6:7" x14ac:dyDescent="0.25">
      <c r="F1705" s="33"/>
      <c r="G1705" s="33"/>
    </row>
    <row r="1706" spans="6:7" x14ac:dyDescent="0.25">
      <c r="F1706" s="33"/>
      <c r="G1706" s="33"/>
    </row>
    <row r="1707" spans="6:7" x14ac:dyDescent="0.25">
      <c r="F1707" s="33"/>
      <c r="G1707" s="33"/>
    </row>
    <row r="1708" spans="6:7" x14ac:dyDescent="0.25">
      <c r="F1708" s="33"/>
      <c r="G1708" s="33"/>
    </row>
    <row r="1709" spans="6:7" x14ac:dyDescent="0.25">
      <c r="F1709" s="33"/>
      <c r="G1709" s="33"/>
    </row>
    <row r="1710" spans="6:7" x14ac:dyDescent="0.25">
      <c r="F1710" s="33"/>
      <c r="G1710" s="33"/>
    </row>
    <row r="1711" spans="6:7" x14ac:dyDescent="0.25">
      <c r="F1711" s="33"/>
      <c r="G1711" s="33"/>
    </row>
    <row r="1712" spans="6:7" x14ac:dyDescent="0.25">
      <c r="F1712" s="33"/>
      <c r="G1712" s="33"/>
    </row>
    <row r="1713" spans="6:7" x14ac:dyDescent="0.25">
      <c r="F1713" s="33"/>
      <c r="G1713" s="33"/>
    </row>
    <row r="1714" spans="6:7" x14ac:dyDescent="0.25">
      <c r="F1714" s="33"/>
      <c r="G1714" s="33"/>
    </row>
    <row r="1715" spans="6:7" x14ac:dyDescent="0.25">
      <c r="F1715" s="33"/>
      <c r="G1715" s="33"/>
    </row>
    <row r="1716" spans="6:7" x14ac:dyDescent="0.25">
      <c r="F1716" s="33"/>
      <c r="G1716" s="33"/>
    </row>
    <row r="1717" spans="6:7" x14ac:dyDescent="0.25">
      <c r="F1717" s="33"/>
      <c r="G1717" s="33"/>
    </row>
    <row r="1718" spans="6:7" x14ac:dyDescent="0.25">
      <c r="F1718" s="33"/>
      <c r="G1718" s="33"/>
    </row>
    <row r="1719" spans="6:7" x14ac:dyDescent="0.25">
      <c r="F1719" s="33"/>
      <c r="G1719" s="33"/>
    </row>
    <row r="1720" spans="6:7" x14ac:dyDescent="0.25">
      <c r="F1720" s="33"/>
      <c r="G1720" s="33"/>
    </row>
    <row r="1721" spans="6:7" x14ac:dyDescent="0.25">
      <c r="F1721" s="33"/>
      <c r="G1721" s="33"/>
    </row>
    <row r="1722" spans="6:7" x14ac:dyDescent="0.25">
      <c r="F1722" s="33"/>
      <c r="G1722" s="33"/>
    </row>
    <row r="1723" spans="6:7" x14ac:dyDescent="0.25">
      <c r="F1723" s="33"/>
      <c r="G1723" s="33"/>
    </row>
    <row r="1724" spans="6:7" x14ac:dyDescent="0.25">
      <c r="F1724" s="33"/>
      <c r="G1724" s="33"/>
    </row>
    <row r="1725" spans="6:7" x14ac:dyDescent="0.25">
      <c r="F1725" s="33"/>
      <c r="G1725" s="33"/>
    </row>
    <row r="1726" spans="6:7" x14ac:dyDescent="0.25">
      <c r="F1726" s="33"/>
      <c r="G1726" s="33"/>
    </row>
    <row r="1727" spans="6:7" x14ac:dyDescent="0.25">
      <c r="F1727" s="33"/>
      <c r="G1727" s="33"/>
    </row>
    <row r="1728" spans="6:7" x14ac:dyDescent="0.25">
      <c r="F1728" s="33"/>
      <c r="G1728" s="33"/>
    </row>
    <row r="1729" spans="6:7" x14ac:dyDescent="0.25">
      <c r="F1729" s="33"/>
      <c r="G1729" s="33"/>
    </row>
    <row r="1730" spans="6:7" x14ac:dyDescent="0.25">
      <c r="F1730" s="33"/>
      <c r="G1730" s="33"/>
    </row>
    <row r="1731" spans="6:7" x14ac:dyDescent="0.25">
      <c r="F1731" s="33"/>
      <c r="G1731" s="33"/>
    </row>
    <row r="1732" spans="6:7" x14ac:dyDescent="0.25">
      <c r="F1732" s="33"/>
      <c r="G1732" s="33"/>
    </row>
    <row r="1733" spans="6:7" x14ac:dyDescent="0.25">
      <c r="F1733" s="33"/>
      <c r="G1733" s="33"/>
    </row>
    <row r="1734" spans="6:7" x14ac:dyDescent="0.25">
      <c r="F1734" s="33"/>
      <c r="G1734" s="33"/>
    </row>
    <row r="1735" spans="6:7" x14ac:dyDescent="0.25">
      <c r="F1735" s="33"/>
      <c r="G1735" s="33"/>
    </row>
    <row r="1736" spans="6:7" x14ac:dyDescent="0.25">
      <c r="F1736" s="33"/>
      <c r="G1736" s="33"/>
    </row>
    <row r="1737" spans="6:7" x14ac:dyDescent="0.25">
      <c r="F1737" s="33"/>
      <c r="G1737" s="33"/>
    </row>
    <row r="1738" spans="6:7" x14ac:dyDescent="0.25">
      <c r="F1738" s="33"/>
      <c r="G1738" s="33"/>
    </row>
    <row r="1739" spans="6:7" x14ac:dyDescent="0.25">
      <c r="F1739" s="33"/>
      <c r="G1739" s="33"/>
    </row>
    <row r="1740" spans="6:7" x14ac:dyDescent="0.25">
      <c r="F1740" s="33"/>
      <c r="G1740" s="33"/>
    </row>
    <row r="1741" spans="6:7" x14ac:dyDescent="0.25">
      <c r="F1741" s="33"/>
      <c r="G1741" s="33"/>
    </row>
    <row r="1742" spans="6:7" x14ac:dyDescent="0.25">
      <c r="F1742" s="33"/>
      <c r="G1742" s="33"/>
    </row>
    <row r="1743" spans="6:7" x14ac:dyDescent="0.25">
      <c r="F1743" s="33"/>
      <c r="G1743" s="33"/>
    </row>
    <row r="1744" spans="6:7" x14ac:dyDescent="0.25">
      <c r="F1744" s="33"/>
      <c r="G1744" s="33"/>
    </row>
    <row r="1745" spans="6:7" x14ac:dyDescent="0.25">
      <c r="F1745" s="33"/>
      <c r="G1745" s="33"/>
    </row>
    <row r="1746" spans="6:7" x14ac:dyDescent="0.25">
      <c r="F1746" s="33"/>
      <c r="G1746" s="33"/>
    </row>
    <row r="1747" spans="6:7" x14ac:dyDescent="0.25">
      <c r="F1747" s="33"/>
      <c r="G1747" s="33"/>
    </row>
    <row r="1748" spans="6:7" x14ac:dyDescent="0.25">
      <c r="F1748" s="33"/>
      <c r="G1748" s="33"/>
    </row>
    <row r="1749" spans="6:7" x14ac:dyDescent="0.25">
      <c r="F1749" s="33"/>
      <c r="G1749" s="33"/>
    </row>
    <row r="1750" spans="6:7" x14ac:dyDescent="0.25">
      <c r="F1750" s="33"/>
      <c r="G1750" s="33"/>
    </row>
    <row r="1751" spans="6:7" x14ac:dyDescent="0.25">
      <c r="F1751" s="33"/>
      <c r="G1751" s="33"/>
    </row>
    <row r="1752" spans="6:7" x14ac:dyDescent="0.25">
      <c r="F1752" s="33"/>
      <c r="G1752" s="33"/>
    </row>
    <row r="1753" spans="6:7" x14ac:dyDescent="0.25">
      <c r="F1753" s="33"/>
      <c r="G1753" s="33"/>
    </row>
    <row r="1754" spans="6:7" x14ac:dyDescent="0.25">
      <c r="F1754" s="33"/>
      <c r="G1754" s="33"/>
    </row>
    <row r="1755" spans="6:7" x14ac:dyDescent="0.25">
      <c r="F1755" s="33"/>
      <c r="G1755" s="33"/>
    </row>
    <row r="1756" spans="6:7" x14ac:dyDescent="0.25">
      <c r="F1756" s="33"/>
      <c r="G1756" s="33"/>
    </row>
    <row r="1757" spans="6:7" x14ac:dyDescent="0.25">
      <c r="F1757" s="33"/>
      <c r="G1757" s="33"/>
    </row>
    <row r="1758" spans="6:7" x14ac:dyDescent="0.25">
      <c r="F1758" s="33"/>
      <c r="G1758" s="33"/>
    </row>
    <row r="1759" spans="6:7" x14ac:dyDescent="0.25">
      <c r="F1759" s="33"/>
      <c r="G1759" s="33"/>
    </row>
    <row r="1760" spans="6:7" x14ac:dyDescent="0.25">
      <c r="F1760" s="33"/>
      <c r="G1760" s="33"/>
    </row>
    <row r="1761" spans="6:7" x14ac:dyDescent="0.25">
      <c r="F1761" s="33"/>
      <c r="G1761" s="33"/>
    </row>
    <row r="1762" spans="6:7" x14ac:dyDescent="0.25">
      <c r="F1762" s="33"/>
      <c r="G1762" s="33"/>
    </row>
    <row r="1763" spans="6:7" x14ac:dyDescent="0.25">
      <c r="F1763" s="33"/>
      <c r="G1763" s="33"/>
    </row>
    <row r="1764" spans="6:7" x14ac:dyDescent="0.25">
      <c r="F1764" s="33"/>
      <c r="G1764" s="33"/>
    </row>
    <row r="1765" spans="6:7" x14ac:dyDescent="0.25">
      <c r="F1765" s="33"/>
      <c r="G1765" s="33"/>
    </row>
    <row r="1766" spans="6:7" x14ac:dyDescent="0.25">
      <c r="F1766" s="33"/>
      <c r="G1766" s="33"/>
    </row>
    <row r="1767" spans="6:7" x14ac:dyDescent="0.25">
      <c r="F1767" s="33"/>
      <c r="G1767" s="33"/>
    </row>
    <row r="1768" spans="6:7" x14ac:dyDescent="0.25">
      <c r="F1768" s="33"/>
      <c r="G1768" s="33"/>
    </row>
    <row r="1769" spans="6:7" x14ac:dyDescent="0.25">
      <c r="F1769" s="33"/>
      <c r="G1769" s="33"/>
    </row>
    <row r="1770" spans="6:7" x14ac:dyDescent="0.25">
      <c r="F1770" s="33"/>
      <c r="G1770" s="33"/>
    </row>
    <row r="1771" spans="6:7" x14ac:dyDescent="0.25">
      <c r="F1771" s="33"/>
      <c r="G1771" s="33"/>
    </row>
    <row r="1772" spans="6:7" x14ac:dyDescent="0.25">
      <c r="F1772" s="33"/>
      <c r="G1772" s="33"/>
    </row>
    <row r="1773" spans="6:7" x14ac:dyDescent="0.25">
      <c r="F1773" s="33"/>
      <c r="G1773" s="33"/>
    </row>
    <row r="1774" spans="6:7" x14ac:dyDescent="0.25">
      <c r="F1774" s="33"/>
      <c r="G1774" s="33"/>
    </row>
    <row r="1775" spans="6:7" x14ac:dyDescent="0.25">
      <c r="F1775" s="33"/>
      <c r="G1775" s="33"/>
    </row>
    <row r="1776" spans="6:7" x14ac:dyDescent="0.25">
      <c r="F1776" s="33"/>
      <c r="G1776" s="33"/>
    </row>
    <row r="1777" spans="6:7" x14ac:dyDescent="0.25">
      <c r="F1777" s="33"/>
      <c r="G1777" s="33"/>
    </row>
    <row r="1778" spans="6:7" x14ac:dyDescent="0.25">
      <c r="F1778" s="33"/>
      <c r="G1778" s="33"/>
    </row>
    <row r="1779" spans="6:7" x14ac:dyDescent="0.25">
      <c r="F1779" s="33"/>
      <c r="G1779" s="33"/>
    </row>
    <row r="1780" spans="6:7" x14ac:dyDescent="0.25">
      <c r="F1780" s="33"/>
      <c r="G1780" s="33"/>
    </row>
    <row r="1781" spans="6:7" x14ac:dyDescent="0.25">
      <c r="F1781" s="33"/>
      <c r="G1781" s="33"/>
    </row>
    <row r="1782" spans="6:7" x14ac:dyDescent="0.25">
      <c r="F1782" s="33"/>
      <c r="G1782" s="33"/>
    </row>
    <row r="1783" spans="6:7" x14ac:dyDescent="0.25">
      <c r="F1783" s="33"/>
      <c r="G1783" s="33"/>
    </row>
    <row r="1784" spans="6:7" x14ac:dyDescent="0.25">
      <c r="F1784" s="33"/>
      <c r="G1784" s="33"/>
    </row>
    <row r="1785" spans="6:7" x14ac:dyDescent="0.25">
      <c r="F1785" s="33"/>
      <c r="G1785" s="33"/>
    </row>
    <row r="1786" spans="6:7" x14ac:dyDescent="0.25">
      <c r="F1786" s="33"/>
      <c r="G1786" s="33"/>
    </row>
    <row r="1787" spans="6:7" x14ac:dyDescent="0.25">
      <c r="F1787" s="33"/>
      <c r="G1787" s="33"/>
    </row>
    <row r="1788" spans="6:7" x14ac:dyDescent="0.25">
      <c r="F1788" s="33"/>
      <c r="G1788" s="33"/>
    </row>
    <row r="1789" spans="6:7" x14ac:dyDescent="0.25">
      <c r="F1789" s="33"/>
      <c r="G1789" s="33"/>
    </row>
    <row r="1790" spans="6:7" x14ac:dyDescent="0.25">
      <c r="F1790" s="33"/>
      <c r="G1790" s="33"/>
    </row>
    <row r="1791" spans="6:7" x14ac:dyDescent="0.25">
      <c r="F1791" s="33"/>
      <c r="G1791" s="33"/>
    </row>
    <row r="1792" spans="6:7" x14ac:dyDescent="0.25">
      <c r="F1792" s="33"/>
      <c r="G1792" s="33"/>
    </row>
    <row r="1793" spans="6:7" x14ac:dyDescent="0.25">
      <c r="F1793" s="33"/>
      <c r="G1793" s="33"/>
    </row>
    <row r="1794" spans="6:7" x14ac:dyDescent="0.25">
      <c r="F1794" s="33"/>
      <c r="G1794" s="33"/>
    </row>
    <row r="1795" spans="6:7" x14ac:dyDescent="0.25">
      <c r="F1795" s="33"/>
      <c r="G1795" s="33"/>
    </row>
    <row r="1796" spans="6:7" x14ac:dyDescent="0.25">
      <c r="F1796" s="33"/>
      <c r="G1796" s="33"/>
    </row>
    <row r="1797" spans="6:7" x14ac:dyDescent="0.25">
      <c r="F1797" s="33"/>
      <c r="G1797" s="33"/>
    </row>
    <row r="1798" spans="6:7" x14ac:dyDescent="0.25">
      <c r="F1798" s="33"/>
      <c r="G1798" s="33"/>
    </row>
    <row r="1799" spans="6:7" x14ac:dyDescent="0.25">
      <c r="F1799" s="33"/>
      <c r="G1799" s="33"/>
    </row>
    <row r="1800" spans="6:7" x14ac:dyDescent="0.25">
      <c r="F1800" s="33"/>
      <c r="G1800" s="33"/>
    </row>
    <row r="1801" spans="6:7" x14ac:dyDescent="0.25">
      <c r="F1801" s="33"/>
      <c r="G1801" s="33"/>
    </row>
    <row r="1802" spans="6:7" x14ac:dyDescent="0.25">
      <c r="F1802" s="33"/>
      <c r="G1802" s="33"/>
    </row>
    <row r="1803" spans="6:7" x14ac:dyDescent="0.25">
      <c r="F1803" s="33"/>
      <c r="G1803" s="33"/>
    </row>
    <row r="1804" spans="6:7" x14ac:dyDescent="0.25">
      <c r="F1804" s="33"/>
      <c r="G1804" s="33"/>
    </row>
    <row r="1805" spans="6:7" x14ac:dyDescent="0.25">
      <c r="F1805" s="33"/>
      <c r="G1805" s="33"/>
    </row>
    <row r="1806" spans="6:7" x14ac:dyDescent="0.25">
      <c r="F1806" s="33"/>
      <c r="G1806" s="33"/>
    </row>
    <row r="1807" spans="6:7" x14ac:dyDescent="0.25">
      <c r="F1807" s="33"/>
      <c r="G1807" s="33"/>
    </row>
    <row r="1808" spans="6:7" x14ac:dyDescent="0.25">
      <c r="F1808" s="33"/>
      <c r="G1808" s="33"/>
    </row>
    <row r="1809" spans="6:7" x14ac:dyDescent="0.25">
      <c r="F1809" s="33"/>
      <c r="G1809" s="33"/>
    </row>
    <row r="1810" spans="6:7" x14ac:dyDescent="0.25">
      <c r="F1810" s="33"/>
      <c r="G1810" s="33"/>
    </row>
    <row r="1811" spans="6:7" x14ac:dyDescent="0.25">
      <c r="F1811" s="33"/>
      <c r="G1811" s="33"/>
    </row>
    <row r="1812" spans="6:7" x14ac:dyDescent="0.25">
      <c r="F1812" s="33"/>
      <c r="G1812" s="33"/>
    </row>
    <row r="1813" spans="6:7" x14ac:dyDescent="0.25">
      <c r="F1813" s="33"/>
      <c r="G1813" s="33"/>
    </row>
    <row r="1814" spans="6:7" x14ac:dyDescent="0.25">
      <c r="F1814" s="33"/>
      <c r="G1814" s="33"/>
    </row>
    <row r="1815" spans="6:7" x14ac:dyDescent="0.25">
      <c r="F1815" s="33"/>
      <c r="G1815" s="33"/>
    </row>
    <row r="1816" spans="6:7" x14ac:dyDescent="0.25">
      <c r="F1816" s="33"/>
      <c r="G1816" s="33"/>
    </row>
    <row r="1817" spans="6:7" x14ac:dyDescent="0.25">
      <c r="F1817" s="33"/>
      <c r="G1817" s="33"/>
    </row>
    <row r="1818" spans="6:7" x14ac:dyDescent="0.25">
      <c r="F1818" s="33"/>
      <c r="G1818" s="33"/>
    </row>
    <row r="1819" spans="6:7" x14ac:dyDescent="0.25">
      <c r="F1819" s="33"/>
      <c r="G1819" s="33"/>
    </row>
    <row r="1820" spans="6:7" x14ac:dyDescent="0.25">
      <c r="F1820" s="33"/>
      <c r="G1820" s="33"/>
    </row>
    <row r="1821" spans="6:7" x14ac:dyDescent="0.25">
      <c r="F1821" s="33"/>
      <c r="G1821" s="33"/>
    </row>
    <row r="1822" spans="6:7" x14ac:dyDescent="0.25">
      <c r="F1822" s="33"/>
      <c r="G1822" s="33"/>
    </row>
    <row r="1823" spans="6:7" x14ac:dyDescent="0.25">
      <c r="F1823" s="33"/>
      <c r="G1823" s="33"/>
    </row>
    <row r="1824" spans="6:7" x14ac:dyDescent="0.25">
      <c r="F1824" s="33"/>
      <c r="G1824" s="33"/>
    </row>
    <row r="1825" spans="6:7" x14ac:dyDescent="0.25">
      <c r="F1825" s="33"/>
      <c r="G1825" s="33"/>
    </row>
    <row r="1826" spans="6:7" x14ac:dyDescent="0.25">
      <c r="F1826" s="33"/>
      <c r="G1826" s="33"/>
    </row>
    <row r="1827" spans="6:7" x14ac:dyDescent="0.25">
      <c r="F1827" s="33"/>
      <c r="G1827" s="33"/>
    </row>
    <row r="1828" spans="6:7" x14ac:dyDescent="0.25">
      <c r="F1828" s="33"/>
      <c r="G1828" s="33"/>
    </row>
    <row r="1829" spans="6:7" x14ac:dyDescent="0.25">
      <c r="F1829" s="33"/>
      <c r="G1829" s="33"/>
    </row>
    <row r="1830" spans="6:7" x14ac:dyDescent="0.25">
      <c r="F1830" s="33"/>
      <c r="G1830" s="33"/>
    </row>
    <row r="1831" spans="6:7" x14ac:dyDescent="0.25">
      <c r="F1831" s="33"/>
      <c r="G1831" s="33"/>
    </row>
    <row r="1832" spans="6:7" x14ac:dyDescent="0.25">
      <c r="F1832" s="33"/>
      <c r="G1832" s="33"/>
    </row>
    <row r="1833" spans="6:7" x14ac:dyDescent="0.25">
      <c r="F1833" s="33"/>
      <c r="G1833" s="33"/>
    </row>
    <row r="1834" spans="6:7" x14ac:dyDescent="0.25">
      <c r="F1834" s="33"/>
      <c r="G1834" s="33"/>
    </row>
    <row r="1835" spans="6:7" x14ac:dyDescent="0.25">
      <c r="F1835" s="33"/>
      <c r="G1835" s="33"/>
    </row>
    <row r="1836" spans="6:7" x14ac:dyDescent="0.25">
      <c r="F1836" s="33"/>
      <c r="G1836" s="33"/>
    </row>
    <row r="1837" spans="6:7" x14ac:dyDescent="0.25">
      <c r="F1837" s="33"/>
      <c r="G1837" s="33"/>
    </row>
    <row r="1838" spans="6:7" x14ac:dyDescent="0.25">
      <c r="F1838" s="33"/>
      <c r="G1838" s="33"/>
    </row>
    <row r="1839" spans="6:7" x14ac:dyDescent="0.25">
      <c r="F1839" s="33"/>
      <c r="G1839" s="33"/>
    </row>
    <row r="1840" spans="6:7" x14ac:dyDescent="0.25">
      <c r="F1840" s="33"/>
      <c r="G1840" s="33"/>
    </row>
    <row r="1841" spans="6:7" x14ac:dyDescent="0.25">
      <c r="F1841" s="33"/>
      <c r="G1841" s="33"/>
    </row>
    <row r="1842" spans="6:7" x14ac:dyDescent="0.25">
      <c r="F1842" s="33"/>
      <c r="G1842" s="33"/>
    </row>
    <row r="1843" spans="6:7" x14ac:dyDescent="0.25">
      <c r="F1843" s="33"/>
      <c r="G1843" s="33"/>
    </row>
    <row r="1844" spans="6:7" x14ac:dyDescent="0.25">
      <c r="F1844" s="33"/>
      <c r="G1844" s="33"/>
    </row>
    <row r="1845" spans="6:7" x14ac:dyDescent="0.25">
      <c r="F1845" s="33"/>
      <c r="G1845" s="33"/>
    </row>
    <row r="1846" spans="6:7" x14ac:dyDescent="0.25">
      <c r="F1846" s="33"/>
      <c r="G1846" s="33"/>
    </row>
    <row r="1847" spans="6:7" x14ac:dyDescent="0.25">
      <c r="F1847" s="33"/>
      <c r="G1847" s="33"/>
    </row>
    <row r="1848" spans="6:7" x14ac:dyDescent="0.25">
      <c r="F1848" s="33"/>
      <c r="G1848" s="33"/>
    </row>
    <row r="1849" spans="6:7" x14ac:dyDescent="0.25">
      <c r="F1849" s="33"/>
      <c r="G1849" s="33"/>
    </row>
    <row r="1850" spans="6:7" x14ac:dyDescent="0.25">
      <c r="F1850" s="33"/>
      <c r="G1850" s="33"/>
    </row>
    <row r="1851" spans="6:7" x14ac:dyDescent="0.25">
      <c r="F1851" s="33"/>
      <c r="G1851" s="33"/>
    </row>
    <row r="1852" spans="6:7" x14ac:dyDescent="0.25">
      <c r="F1852" s="33"/>
      <c r="G1852" s="33"/>
    </row>
    <row r="1853" spans="6:7" x14ac:dyDescent="0.25">
      <c r="F1853" s="33"/>
      <c r="G1853" s="33"/>
    </row>
    <row r="1854" spans="6:7" x14ac:dyDescent="0.25">
      <c r="F1854" s="33"/>
      <c r="G1854" s="33"/>
    </row>
    <row r="1855" spans="6:7" x14ac:dyDescent="0.25">
      <c r="F1855" s="33"/>
      <c r="G1855" s="33"/>
    </row>
    <row r="1856" spans="6:7" x14ac:dyDescent="0.25">
      <c r="F1856" s="33"/>
      <c r="G1856" s="33"/>
    </row>
    <row r="1857" spans="6:7" x14ac:dyDescent="0.25">
      <c r="F1857" s="33"/>
      <c r="G1857" s="33"/>
    </row>
    <row r="1858" spans="6:7" x14ac:dyDescent="0.25">
      <c r="F1858" s="33"/>
      <c r="G1858" s="33"/>
    </row>
    <row r="1859" spans="6:7" x14ac:dyDescent="0.25">
      <c r="F1859" s="33"/>
      <c r="G1859" s="33"/>
    </row>
    <row r="1860" spans="6:7" x14ac:dyDescent="0.25">
      <c r="F1860" s="33"/>
      <c r="G1860" s="33"/>
    </row>
    <row r="1861" spans="6:7" x14ac:dyDescent="0.25">
      <c r="F1861" s="33"/>
      <c r="G1861" s="33"/>
    </row>
    <row r="1862" spans="6:7" x14ac:dyDescent="0.25">
      <c r="F1862" s="33"/>
      <c r="G1862" s="33"/>
    </row>
    <row r="1863" spans="6:7" x14ac:dyDescent="0.25">
      <c r="F1863" s="33"/>
      <c r="G1863" s="33"/>
    </row>
    <row r="1864" spans="6:7" x14ac:dyDescent="0.25">
      <c r="F1864" s="33"/>
      <c r="G1864" s="33"/>
    </row>
    <row r="1865" spans="6:7" x14ac:dyDescent="0.25">
      <c r="F1865" s="33"/>
      <c r="G1865" s="33"/>
    </row>
    <row r="1866" spans="6:7" x14ac:dyDescent="0.25">
      <c r="F1866" s="33"/>
      <c r="G1866" s="33"/>
    </row>
    <row r="1867" spans="6:7" x14ac:dyDescent="0.25">
      <c r="F1867" s="33"/>
      <c r="G1867" s="33"/>
    </row>
    <row r="1868" spans="6:7" x14ac:dyDescent="0.25">
      <c r="F1868" s="33"/>
      <c r="G1868" s="33"/>
    </row>
    <row r="1869" spans="6:7" x14ac:dyDescent="0.25">
      <c r="F1869" s="33"/>
      <c r="G1869" s="33"/>
    </row>
    <row r="1870" spans="6:7" x14ac:dyDescent="0.25">
      <c r="F1870" s="33"/>
      <c r="G1870" s="33"/>
    </row>
    <row r="1871" spans="6:7" x14ac:dyDescent="0.25">
      <c r="F1871" s="33"/>
      <c r="G1871" s="33"/>
    </row>
    <row r="1872" spans="6:7" x14ac:dyDescent="0.25">
      <c r="F1872" s="33"/>
      <c r="G1872" s="33"/>
    </row>
    <row r="1873" spans="6:7" x14ac:dyDescent="0.25">
      <c r="F1873" s="33"/>
      <c r="G1873" s="33"/>
    </row>
    <row r="1874" spans="6:7" x14ac:dyDescent="0.25">
      <c r="F1874" s="33"/>
      <c r="G1874" s="33"/>
    </row>
    <row r="1875" spans="6:7" x14ac:dyDescent="0.25">
      <c r="F1875" s="33"/>
      <c r="G1875" s="33"/>
    </row>
    <row r="1876" spans="6:7" x14ac:dyDescent="0.25">
      <c r="F1876" s="33"/>
      <c r="G1876" s="33"/>
    </row>
    <row r="1877" spans="6:7" x14ac:dyDescent="0.25">
      <c r="F1877" s="33"/>
      <c r="G1877" s="33"/>
    </row>
    <row r="1878" spans="6:7" x14ac:dyDescent="0.25">
      <c r="F1878" s="33"/>
      <c r="G1878" s="33"/>
    </row>
    <row r="1879" spans="6:7" x14ac:dyDescent="0.25">
      <c r="F1879" s="33"/>
      <c r="G1879" s="33"/>
    </row>
    <row r="1880" spans="6:7" x14ac:dyDescent="0.25">
      <c r="F1880" s="33"/>
      <c r="G1880" s="33"/>
    </row>
    <row r="1881" spans="6:7" x14ac:dyDescent="0.25">
      <c r="F1881" s="33"/>
      <c r="G1881" s="33"/>
    </row>
    <row r="1882" spans="6:7" x14ac:dyDescent="0.25">
      <c r="F1882" s="33"/>
      <c r="G1882" s="33"/>
    </row>
    <row r="1883" spans="6:7" x14ac:dyDescent="0.25">
      <c r="F1883" s="33"/>
      <c r="G1883" s="33"/>
    </row>
    <row r="1884" spans="6:7" x14ac:dyDescent="0.25">
      <c r="F1884" s="33"/>
      <c r="G1884" s="33"/>
    </row>
    <row r="1885" spans="6:7" x14ac:dyDescent="0.25">
      <c r="F1885" s="33"/>
      <c r="G1885" s="33"/>
    </row>
    <row r="1886" spans="6:7" x14ac:dyDescent="0.25">
      <c r="F1886" s="33"/>
      <c r="G1886" s="33"/>
    </row>
    <row r="1887" spans="6:7" x14ac:dyDescent="0.25">
      <c r="F1887" s="33"/>
      <c r="G1887" s="33"/>
    </row>
    <row r="1888" spans="6:7" x14ac:dyDescent="0.25">
      <c r="F1888" s="33"/>
      <c r="G1888" s="33"/>
    </row>
    <row r="1889" spans="6:7" x14ac:dyDescent="0.25">
      <c r="F1889" s="33"/>
      <c r="G1889" s="33"/>
    </row>
    <row r="1890" spans="6:7" x14ac:dyDescent="0.25">
      <c r="F1890" s="33"/>
      <c r="G1890" s="33"/>
    </row>
    <row r="1891" spans="6:7" x14ac:dyDescent="0.25">
      <c r="F1891" s="33"/>
      <c r="G1891" s="33"/>
    </row>
    <row r="1892" spans="6:7" x14ac:dyDescent="0.25">
      <c r="F1892" s="33"/>
      <c r="G1892" s="33"/>
    </row>
    <row r="1893" spans="6:7" x14ac:dyDescent="0.25">
      <c r="F1893" s="33"/>
      <c r="G1893" s="33"/>
    </row>
    <row r="1894" spans="6:7" x14ac:dyDescent="0.25">
      <c r="F1894" s="33"/>
      <c r="G1894" s="33"/>
    </row>
    <row r="1895" spans="6:7" x14ac:dyDescent="0.25">
      <c r="F1895" s="33"/>
      <c r="G1895" s="33"/>
    </row>
    <row r="1896" spans="6:7" x14ac:dyDescent="0.25">
      <c r="F1896" s="33"/>
      <c r="G1896" s="33"/>
    </row>
    <row r="1897" spans="6:7" x14ac:dyDescent="0.25">
      <c r="F1897" s="33"/>
      <c r="G1897" s="33"/>
    </row>
    <row r="1898" spans="6:7" x14ac:dyDescent="0.25">
      <c r="F1898" s="33"/>
      <c r="G1898" s="33"/>
    </row>
    <row r="1899" spans="6:7" x14ac:dyDescent="0.25">
      <c r="F1899" s="33"/>
      <c r="G1899" s="33"/>
    </row>
    <row r="1900" spans="6:7" x14ac:dyDescent="0.25">
      <c r="F1900" s="33"/>
      <c r="G1900" s="33"/>
    </row>
    <row r="1901" spans="6:7" x14ac:dyDescent="0.25">
      <c r="F1901" s="33"/>
      <c r="G1901" s="33"/>
    </row>
    <row r="1902" spans="6:7" x14ac:dyDescent="0.25">
      <c r="F1902" s="33"/>
      <c r="G1902" s="33"/>
    </row>
    <row r="1903" spans="6:7" x14ac:dyDescent="0.25">
      <c r="F1903" s="33"/>
      <c r="G1903" s="33"/>
    </row>
    <row r="1904" spans="6:7" x14ac:dyDescent="0.25">
      <c r="F1904" s="33"/>
      <c r="G1904" s="33"/>
    </row>
    <row r="1905" spans="6:7" x14ac:dyDescent="0.25">
      <c r="F1905" s="33"/>
      <c r="G1905" s="33"/>
    </row>
    <row r="1906" spans="6:7" x14ac:dyDescent="0.25">
      <c r="F1906" s="33"/>
      <c r="G1906" s="33"/>
    </row>
    <row r="1907" spans="6:7" x14ac:dyDescent="0.25">
      <c r="F1907" s="33"/>
      <c r="G1907" s="33"/>
    </row>
    <row r="1908" spans="6:7" x14ac:dyDescent="0.25">
      <c r="F1908" s="33"/>
      <c r="G1908" s="33"/>
    </row>
    <row r="1909" spans="6:7" x14ac:dyDescent="0.25">
      <c r="F1909" s="33"/>
      <c r="G1909" s="33"/>
    </row>
    <row r="1910" spans="6:7" x14ac:dyDescent="0.25">
      <c r="F1910" s="33"/>
      <c r="G1910" s="33"/>
    </row>
    <row r="1911" spans="6:7" x14ac:dyDescent="0.25">
      <c r="F1911" s="33"/>
      <c r="G1911" s="33"/>
    </row>
    <row r="1912" spans="6:7" x14ac:dyDescent="0.25">
      <c r="F1912" s="33"/>
      <c r="G1912" s="33"/>
    </row>
    <row r="1913" spans="6:7" x14ac:dyDescent="0.25">
      <c r="F1913" s="33"/>
      <c r="G1913" s="33"/>
    </row>
    <row r="1914" spans="6:7" x14ac:dyDescent="0.25">
      <c r="F1914" s="33"/>
      <c r="G1914" s="33"/>
    </row>
    <row r="1915" spans="6:7" x14ac:dyDescent="0.25">
      <c r="F1915" s="33"/>
      <c r="G1915" s="33"/>
    </row>
    <row r="1916" spans="6:7" x14ac:dyDescent="0.25">
      <c r="F1916" s="33"/>
      <c r="G1916" s="33"/>
    </row>
    <row r="1917" spans="6:7" x14ac:dyDescent="0.25">
      <c r="F1917" s="33"/>
      <c r="G1917" s="33"/>
    </row>
    <row r="1918" spans="6:7" x14ac:dyDescent="0.25">
      <c r="F1918" s="33"/>
      <c r="G1918" s="33"/>
    </row>
    <row r="1919" spans="6:7" x14ac:dyDescent="0.25">
      <c r="F1919" s="33"/>
      <c r="G1919" s="33"/>
    </row>
    <row r="1920" spans="6:7" x14ac:dyDescent="0.25">
      <c r="F1920" s="33"/>
      <c r="G1920" s="33"/>
    </row>
    <row r="1921" spans="6:7" x14ac:dyDescent="0.25">
      <c r="F1921" s="33"/>
      <c r="G1921" s="33"/>
    </row>
    <row r="1922" spans="6:7" x14ac:dyDescent="0.25">
      <c r="F1922" s="33"/>
      <c r="G1922" s="33"/>
    </row>
    <row r="1923" spans="6:7" x14ac:dyDescent="0.25">
      <c r="F1923" s="33"/>
      <c r="G1923" s="33"/>
    </row>
    <row r="1924" spans="6:7" x14ac:dyDescent="0.25">
      <c r="F1924" s="33"/>
      <c r="G1924" s="33"/>
    </row>
    <row r="1925" spans="6:7" x14ac:dyDescent="0.25">
      <c r="F1925" s="33"/>
      <c r="G1925" s="33"/>
    </row>
    <row r="1926" spans="6:7" x14ac:dyDescent="0.25">
      <c r="F1926" s="33"/>
      <c r="G1926" s="33"/>
    </row>
    <row r="1927" spans="6:7" x14ac:dyDescent="0.25">
      <c r="F1927" s="33"/>
      <c r="G1927" s="33"/>
    </row>
    <row r="1928" spans="6:7" x14ac:dyDescent="0.25">
      <c r="F1928" s="33"/>
      <c r="G1928" s="33"/>
    </row>
    <row r="1929" spans="6:7" x14ac:dyDescent="0.25">
      <c r="F1929" s="33"/>
      <c r="G1929" s="33"/>
    </row>
    <row r="1930" spans="6:7" x14ac:dyDescent="0.25">
      <c r="F1930" s="33"/>
      <c r="G1930" s="33"/>
    </row>
    <row r="1931" spans="6:7" x14ac:dyDescent="0.25">
      <c r="F1931" s="33"/>
      <c r="G1931" s="33"/>
    </row>
    <row r="1932" spans="6:7" x14ac:dyDescent="0.25">
      <c r="F1932" s="33"/>
      <c r="G1932" s="33"/>
    </row>
    <row r="1933" spans="6:7" x14ac:dyDescent="0.25">
      <c r="F1933" s="33"/>
      <c r="G1933" s="33"/>
    </row>
    <row r="1934" spans="6:7" x14ac:dyDescent="0.25">
      <c r="F1934" s="33"/>
      <c r="G1934" s="33"/>
    </row>
    <row r="1935" spans="6:7" x14ac:dyDescent="0.25">
      <c r="F1935" s="33"/>
      <c r="G1935" s="33"/>
    </row>
    <row r="1936" spans="6:7" x14ac:dyDescent="0.25">
      <c r="F1936" s="33"/>
      <c r="G1936" s="33"/>
    </row>
    <row r="1937" spans="6:7" x14ac:dyDescent="0.25">
      <c r="F1937" s="33"/>
      <c r="G1937" s="33"/>
    </row>
    <row r="1938" spans="6:7" x14ac:dyDescent="0.25">
      <c r="F1938" s="33"/>
      <c r="G1938" s="33"/>
    </row>
    <row r="1939" spans="6:7" x14ac:dyDescent="0.25">
      <c r="F1939" s="33"/>
      <c r="G1939" s="33"/>
    </row>
    <row r="1940" spans="6:7" x14ac:dyDescent="0.25">
      <c r="F1940" s="33"/>
      <c r="G1940" s="33"/>
    </row>
    <row r="1941" spans="6:7" x14ac:dyDescent="0.25">
      <c r="F1941" s="33"/>
      <c r="G1941" s="33"/>
    </row>
    <row r="1942" spans="6:7" x14ac:dyDescent="0.25">
      <c r="F1942" s="33"/>
      <c r="G1942" s="33"/>
    </row>
    <row r="1943" spans="6:7" x14ac:dyDescent="0.25">
      <c r="F1943" s="33"/>
      <c r="G1943" s="33"/>
    </row>
    <row r="1944" spans="6:7" x14ac:dyDescent="0.25">
      <c r="F1944" s="33"/>
      <c r="G1944" s="33"/>
    </row>
    <row r="1945" spans="6:7" x14ac:dyDescent="0.25">
      <c r="F1945" s="33"/>
      <c r="G1945" s="33"/>
    </row>
    <row r="1946" spans="6:7" x14ac:dyDescent="0.25">
      <c r="F1946" s="33"/>
      <c r="G1946" s="33"/>
    </row>
    <row r="1947" spans="6:7" x14ac:dyDescent="0.25">
      <c r="F1947" s="33"/>
      <c r="G1947" s="33"/>
    </row>
    <row r="1948" spans="6:7" x14ac:dyDescent="0.25">
      <c r="F1948" s="33"/>
      <c r="G1948" s="33"/>
    </row>
    <row r="1949" spans="6:7" x14ac:dyDescent="0.25">
      <c r="F1949" s="33"/>
      <c r="G1949" s="33"/>
    </row>
    <row r="1950" spans="6:7" x14ac:dyDescent="0.25">
      <c r="F1950" s="33"/>
      <c r="G1950" s="33"/>
    </row>
    <row r="1951" spans="6:7" x14ac:dyDescent="0.25">
      <c r="F1951" s="33"/>
      <c r="G1951" s="33"/>
    </row>
    <row r="1952" spans="6:7" x14ac:dyDescent="0.25">
      <c r="F1952" s="33"/>
      <c r="G1952" s="33"/>
    </row>
    <row r="1953" spans="6:7" x14ac:dyDescent="0.25">
      <c r="F1953" s="33"/>
      <c r="G1953" s="33"/>
    </row>
    <row r="1954" spans="6:7" x14ac:dyDescent="0.25">
      <c r="F1954" s="33"/>
      <c r="G1954" s="33"/>
    </row>
    <row r="1955" spans="6:7" x14ac:dyDescent="0.25">
      <c r="F1955" s="33"/>
      <c r="G1955" s="33"/>
    </row>
    <row r="1956" spans="6:7" x14ac:dyDescent="0.25">
      <c r="F1956" s="33"/>
      <c r="G1956" s="33"/>
    </row>
    <row r="1957" spans="6:7" x14ac:dyDescent="0.25">
      <c r="F1957" s="33"/>
      <c r="G1957" s="33"/>
    </row>
    <row r="1958" spans="6:7" x14ac:dyDescent="0.25">
      <c r="F1958" s="33"/>
      <c r="G1958" s="33"/>
    </row>
    <row r="1959" spans="6:7" x14ac:dyDescent="0.25">
      <c r="F1959" s="33"/>
      <c r="G1959" s="33"/>
    </row>
    <row r="1960" spans="6:7" x14ac:dyDescent="0.25">
      <c r="F1960" s="33"/>
      <c r="G1960" s="33"/>
    </row>
    <row r="1961" spans="6:7" x14ac:dyDescent="0.25">
      <c r="F1961" s="33"/>
      <c r="G1961" s="33"/>
    </row>
    <row r="1962" spans="6:7" x14ac:dyDescent="0.25">
      <c r="F1962" s="33"/>
      <c r="G1962" s="33"/>
    </row>
    <row r="1963" spans="6:7" x14ac:dyDescent="0.25">
      <c r="F1963" s="33"/>
      <c r="G1963" s="33"/>
    </row>
    <row r="1964" spans="6:7" x14ac:dyDescent="0.25">
      <c r="F1964" s="33"/>
      <c r="G1964" s="33"/>
    </row>
    <row r="1965" spans="6:7" x14ac:dyDescent="0.25">
      <c r="F1965" s="33"/>
      <c r="G1965" s="33"/>
    </row>
    <row r="1966" spans="6:7" x14ac:dyDescent="0.25">
      <c r="F1966" s="33"/>
      <c r="G1966" s="33"/>
    </row>
    <row r="1967" spans="6:7" x14ac:dyDescent="0.25">
      <c r="F1967" s="33"/>
      <c r="G1967" s="33"/>
    </row>
    <row r="1968" spans="6:7" x14ac:dyDescent="0.25">
      <c r="F1968" s="33"/>
      <c r="G1968" s="33"/>
    </row>
    <row r="1969" spans="6:7" x14ac:dyDescent="0.25">
      <c r="F1969" s="33"/>
      <c r="G1969" s="33"/>
    </row>
    <row r="1970" spans="6:7" x14ac:dyDescent="0.25">
      <c r="F1970" s="33"/>
      <c r="G1970" s="33"/>
    </row>
    <row r="1971" spans="6:7" x14ac:dyDescent="0.25">
      <c r="F1971" s="33"/>
      <c r="G1971" s="33"/>
    </row>
    <row r="1972" spans="6:7" x14ac:dyDescent="0.25">
      <c r="F1972" s="33"/>
      <c r="G1972" s="33"/>
    </row>
    <row r="1973" spans="6:7" x14ac:dyDescent="0.25">
      <c r="F1973" s="33"/>
      <c r="G1973" s="33"/>
    </row>
    <row r="1974" spans="6:7" x14ac:dyDescent="0.25">
      <c r="F1974" s="33"/>
      <c r="G1974" s="33"/>
    </row>
    <row r="1975" spans="6:7" x14ac:dyDescent="0.25">
      <c r="F1975" s="33"/>
      <c r="G1975" s="33"/>
    </row>
    <row r="1976" spans="6:7" x14ac:dyDescent="0.25">
      <c r="F1976" s="33"/>
      <c r="G1976" s="33"/>
    </row>
    <row r="1977" spans="6:7" x14ac:dyDescent="0.25">
      <c r="F1977" s="33"/>
      <c r="G1977" s="33"/>
    </row>
    <row r="1978" spans="6:7" x14ac:dyDescent="0.25">
      <c r="F1978" s="33"/>
      <c r="G1978" s="33"/>
    </row>
    <row r="1979" spans="6:7" x14ac:dyDescent="0.25">
      <c r="F1979" s="33"/>
      <c r="G1979" s="33"/>
    </row>
    <row r="1980" spans="6:7" x14ac:dyDescent="0.25">
      <c r="F1980" s="33"/>
      <c r="G1980" s="33"/>
    </row>
    <row r="1981" spans="6:7" x14ac:dyDescent="0.25">
      <c r="F1981" s="33"/>
      <c r="G1981" s="33"/>
    </row>
    <row r="1982" spans="6:7" x14ac:dyDescent="0.25">
      <c r="F1982" s="33"/>
      <c r="G1982" s="33"/>
    </row>
    <row r="1983" spans="6:7" x14ac:dyDescent="0.25">
      <c r="F1983" s="33"/>
      <c r="G1983" s="33"/>
    </row>
    <row r="1984" spans="6:7" x14ac:dyDescent="0.25">
      <c r="F1984" s="33"/>
      <c r="G1984" s="33"/>
    </row>
    <row r="1985" spans="6:7" x14ac:dyDescent="0.25">
      <c r="F1985" s="33"/>
      <c r="G1985" s="33"/>
    </row>
    <row r="1986" spans="6:7" x14ac:dyDescent="0.25">
      <c r="F1986" s="33"/>
      <c r="G1986" s="33"/>
    </row>
    <row r="1987" spans="6:7" x14ac:dyDescent="0.25">
      <c r="F1987" s="33"/>
      <c r="G1987" s="33"/>
    </row>
    <row r="1988" spans="6:7" x14ac:dyDescent="0.25">
      <c r="F1988" s="33"/>
      <c r="G1988" s="33"/>
    </row>
    <row r="1989" spans="6:7" x14ac:dyDescent="0.25">
      <c r="F1989" s="33"/>
      <c r="G1989" s="33"/>
    </row>
    <row r="1990" spans="6:7" x14ac:dyDescent="0.25">
      <c r="F1990" s="33"/>
      <c r="G1990" s="33"/>
    </row>
    <row r="1991" spans="6:7" x14ac:dyDescent="0.25">
      <c r="F1991" s="33"/>
      <c r="G1991" s="33"/>
    </row>
    <row r="1992" spans="6:7" x14ac:dyDescent="0.25">
      <c r="F1992" s="33"/>
      <c r="G1992" s="33"/>
    </row>
    <row r="1993" spans="6:7" x14ac:dyDescent="0.25">
      <c r="F1993" s="33"/>
      <c r="G1993" s="33"/>
    </row>
    <row r="1994" spans="6:7" x14ac:dyDescent="0.25">
      <c r="F1994" s="33"/>
      <c r="G1994" s="33"/>
    </row>
    <row r="1995" spans="6:7" x14ac:dyDescent="0.25">
      <c r="F1995" s="33"/>
      <c r="G1995" s="33"/>
    </row>
    <row r="1996" spans="6:7" x14ac:dyDescent="0.25">
      <c r="F1996" s="33"/>
      <c r="G1996" s="33"/>
    </row>
    <row r="1997" spans="6:7" x14ac:dyDescent="0.25">
      <c r="F1997" s="33"/>
      <c r="G1997" s="33"/>
    </row>
    <row r="1998" spans="6:7" x14ac:dyDescent="0.25">
      <c r="F1998" s="33"/>
      <c r="G1998" s="33"/>
    </row>
    <row r="1999" spans="6:7" x14ac:dyDescent="0.25">
      <c r="F1999" s="33"/>
      <c r="G1999" s="33"/>
    </row>
    <row r="2000" spans="6:7" x14ac:dyDescent="0.25">
      <c r="F2000" s="33"/>
      <c r="G2000" s="33"/>
    </row>
    <row r="2001" spans="6:7" x14ac:dyDescent="0.25">
      <c r="F2001" s="33"/>
      <c r="G2001" s="33"/>
    </row>
    <row r="2002" spans="6:7" x14ac:dyDescent="0.25">
      <c r="F2002" s="33"/>
      <c r="G2002" s="33"/>
    </row>
    <row r="2003" spans="6:7" x14ac:dyDescent="0.25">
      <c r="F2003" s="33"/>
      <c r="G2003" s="33"/>
    </row>
    <row r="2004" spans="6:7" x14ac:dyDescent="0.25">
      <c r="F2004" s="33"/>
      <c r="G2004" s="33"/>
    </row>
    <row r="2005" spans="6:7" x14ac:dyDescent="0.25">
      <c r="F2005" s="33"/>
      <c r="G2005" s="33"/>
    </row>
    <row r="2006" spans="6:7" x14ac:dyDescent="0.25">
      <c r="F2006" s="33"/>
      <c r="G2006" s="33"/>
    </row>
    <row r="2007" spans="6:7" x14ac:dyDescent="0.25">
      <c r="F2007" s="33"/>
      <c r="G2007" s="33"/>
    </row>
    <row r="2008" spans="6:7" x14ac:dyDescent="0.25">
      <c r="F2008" s="33"/>
      <c r="G2008" s="33"/>
    </row>
    <row r="2009" spans="6:7" x14ac:dyDescent="0.25">
      <c r="F2009" s="33"/>
      <c r="G2009" s="33"/>
    </row>
    <row r="2010" spans="6:7" x14ac:dyDescent="0.25">
      <c r="F2010" s="33"/>
      <c r="G2010" s="33"/>
    </row>
    <row r="2011" spans="6:7" x14ac:dyDescent="0.25">
      <c r="F2011" s="33"/>
      <c r="G2011" s="33"/>
    </row>
    <row r="2012" spans="6:7" x14ac:dyDescent="0.25">
      <c r="F2012" s="33"/>
      <c r="G2012" s="33"/>
    </row>
    <row r="2013" spans="6:7" x14ac:dyDescent="0.25">
      <c r="F2013" s="33"/>
      <c r="G2013" s="33"/>
    </row>
    <row r="2014" spans="6:7" x14ac:dyDescent="0.25">
      <c r="F2014" s="33"/>
      <c r="G2014" s="33"/>
    </row>
    <row r="2015" spans="6:7" x14ac:dyDescent="0.25">
      <c r="F2015" s="33"/>
      <c r="G2015" s="33"/>
    </row>
    <row r="2016" spans="6:7" x14ac:dyDescent="0.25">
      <c r="F2016" s="33"/>
      <c r="G2016" s="33"/>
    </row>
    <row r="2017" spans="6:7" x14ac:dyDescent="0.25">
      <c r="F2017" s="33"/>
      <c r="G2017" s="33"/>
    </row>
    <row r="2018" spans="6:7" x14ac:dyDescent="0.25">
      <c r="F2018" s="33"/>
      <c r="G2018" s="33"/>
    </row>
    <row r="2019" spans="6:7" x14ac:dyDescent="0.25">
      <c r="F2019" s="33"/>
      <c r="G2019" s="33"/>
    </row>
    <row r="2020" spans="6:7" x14ac:dyDescent="0.25">
      <c r="F2020" s="33"/>
      <c r="G2020" s="33"/>
    </row>
    <row r="2021" spans="6:7" x14ac:dyDescent="0.25">
      <c r="F2021" s="33"/>
      <c r="G2021" s="33"/>
    </row>
    <row r="2022" spans="6:7" x14ac:dyDescent="0.25">
      <c r="F2022" s="33"/>
      <c r="G2022" s="33"/>
    </row>
    <row r="2023" spans="6:7" x14ac:dyDescent="0.25">
      <c r="F2023" s="33"/>
      <c r="G2023" s="33"/>
    </row>
    <row r="2024" spans="6:7" x14ac:dyDescent="0.25">
      <c r="F2024" s="33"/>
      <c r="G2024" s="33"/>
    </row>
    <row r="2025" spans="6:7" x14ac:dyDescent="0.25">
      <c r="F2025" s="33"/>
      <c r="G2025" s="33"/>
    </row>
    <row r="2026" spans="6:7" x14ac:dyDescent="0.25">
      <c r="F2026" s="33"/>
      <c r="G2026" s="33"/>
    </row>
    <row r="2027" spans="6:7" x14ac:dyDescent="0.25">
      <c r="F2027" s="33"/>
      <c r="G2027" s="33"/>
    </row>
    <row r="2028" spans="6:7" x14ac:dyDescent="0.25">
      <c r="F2028" s="33"/>
      <c r="G2028" s="33"/>
    </row>
    <row r="2029" spans="6:7" x14ac:dyDescent="0.25">
      <c r="F2029" s="33"/>
      <c r="G2029" s="33"/>
    </row>
    <row r="2030" spans="6:7" x14ac:dyDescent="0.25">
      <c r="F2030" s="33"/>
      <c r="G2030" s="33"/>
    </row>
    <row r="2031" spans="6:7" x14ac:dyDescent="0.25">
      <c r="F2031" s="33"/>
      <c r="G2031" s="33"/>
    </row>
    <row r="2032" spans="6:7" x14ac:dyDescent="0.25">
      <c r="F2032" s="33"/>
      <c r="G2032" s="33"/>
    </row>
    <row r="2033" spans="6:7" x14ac:dyDescent="0.25">
      <c r="F2033" s="33"/>
      <c r="G2033" s="33"/>
    </row>
    <row r="2034" spans="6:7" x14ac:dyDescent="0.25">
      <c r="F2034" s="33"/>
      <c r="G2034" s="33"/>
    </row>
    <row r="2035" spans="6:7" x14ac:dyDescent="0.25">
      <c r="F2035" s="33"/>
      <c r="G2035" s="33"/>
    </row>
    <row r="2036" spans="6:7" x14ac:dyDescent="0.25">
      <c r="F2036" s="33"/>
      <c r="G2036" s="33"/>
    </row>
    <row r="2037" spans="6:7" x14ac:dyDescent="0.25">
      <c r="F2037" s="33"/>
      <c r="G2037" s="33"/>
    </row>
    <row r="2038" spans="6:7" x14ac:dyDescent="0.25">
      <c r="F2038" s="33"/>
      <c r="G2038" s="33"/>
    </row>
    <row r="2039" spans="6:7" x14ac:dyDescent="0.25">
      <c r="F2039" s="33"/>
      <c r="G2039" s="33"/>
    </row>
    <row r="2040" spans="6:7" x14ac:dyDescent="0.25">
      <c r="F2040" s="33"/>
      <c r="G2040" s="33"/>
    </row>
    <row r="2041" spans="6:7" x14ac:dyDescent="0.25">
      <c r="F2041" s="33"/>
      <c r="G2041" s="33"/>
    </row>
    <row r="2042" spans="6:7" x14ac:dyDescent="0.25">
      <c r="F2042" s="33"/>
      <c r="G2042" s="33"/>
    </row>
    <row r="2043" spans="6:7" x14ac:dyDescent="0.25">
      <c r="F2043" s="33"/>
      <c r="G2043" s="33"/>
    </row>
    <row r="2044" spans="6:7" x14ac:dyDescent="0.25">
      <c r="F2044" s="33"/>
      <c r="G2044" s="33"/>
    </row>
    <row r="2045" spans="6:7" x14ac:dyDescent="0.25">
      <c r="F2045" s="33"/>
      <c r="G2045" s="33"/>
    </row>
    <row r="2046" spans="6:7" x14ac:dyDescent="0.25">
      <c r="F2046" s="33"/>
      <c r="G2046" s="33"/>
    </row>
    <row r="2047" spans="6:7" x14ac:dyDescent="0.25">
      <c r="F2047" s="33"/>
      <c r="G2047" s="33"/>
    </row>
    <row r="2048" spans="6:7" x14ac:dyDescent="0.25">
      <c r="F2048" s="33"/>
      <c r="G2048" s="33"/>
    </row>
    <row r="2049" spans="6:7" x14ac:dyDescent="0.25">
      <c r="F2049" s="33"/>
      <c r="G2049" s="33"/>
    </row>
    <row r="2050" spans="6:7" x14ac:dyDescent="0.25">
      <c r="F2050" s="33"/>
      <c r="G2050" s="33"/>
    </row>
    <row r="2051" spans="6:7" x14ac:dyDescent="0.25">
      <c r="F2051" s="33"/>
      <c r="G2051" s="33"/>
    </row>
    <row r="2052" spans="6:7" x14ac:dyDescent="0.25">
      <c r="F2052" s="33"/>
      <c r="G2052" s="33"/>
    </row>
    <row r="2053" spans="6:7" x14ac:dyDescent="0.25">
      <c r="F2053" s="33"/>
      <c r="G2053" s="33"/>
    </row>
    <row r="2054" spans="6:7" x14ac:dyDescent="0.25">
      <c r="F2054" s="33"/>
      <c r="G2054" s="33"/>
    </row>
    <row r="2055" spans="6:7" x14ac:dyDescent="0.25">
      <c r="F2055" s="33"/>
      <c r="G2055" s="33"/>
    </row>
    <row r="2056" spans="6:7" x14ac:dyDescent="0.25">
      <c r="F2056" s="33"/>
      <c r="G2056" s="33"/>
    </row>
    <row r="2057" spans="6:7" x14ac:dyDescent="0.25">
      <c r="F2057" s="33"/>
      <c r="G2057" s="33"/>
    </row>
    <row r="2058" spans="6:7" x14ac:dyDescent="0.25">
      <c r="F2058" s="33"/>
      <c r="G2058" s="33"/>
    </row>
    <row r="2059" spans="6:7" x14ac:dyDescent="0.25">
      <c r="F2059" s="33"/>
      <c r="G2059" s="33"/>
    </row>
    <row r="2060" spans="6:7" x14ac:dyDescent="0.25">
      <c r="F2060" s="33"/>
      <c r="G2060" s="33"/>
    </row>
    <row r="2061" spans="6:7" x14ac:dyDescent="0.25">
      <c r="F2061" s="33"/>
      <c r="G2061" s="33"/>
    </row>
    <row r="2062" spans="6:7" x14ac:dyDescent="0.25">
      <c r="F2062" s="33"/>
      <c r="G2062" s="33"/>
    </row>
    <row r="2063" spans="6:7" x14ac:dyDescent="0.25">
      <c r="F2063" s="33"/>
      <c r="G2063" s="33"/>
    </row>
    <row r="2064" spans="6:7" x14ac:dyDescent="0.25">
      <c r="F2064" s="33"/>
      <c r="G2064" s="33"/>
    </row>
    <row r="2065" spans="6:7" x14ac:dyDescent="0.25">
      <c r="F2065" s="33"/>
      <c r="G2065" s="33"/>
    </row>
    <row r="2066" spans="6:7" x14ac:dyDescent="0.25">
      <c r="F2066" s="33"/>
      <c r="G2066" s="33"/>
    </row>
    <row r="2067" spans="6:7" x14ac:dyDescent="0.25">
      <c r="F2067" s="33"/>
      <c r="G2067" s="33"/>
    </row>
    <row r="2068" spans="6:7" x14ac:dyDescent="0.25">
      <c r="F2068" s="33"/>
      <c r="G2068" s="33"/>
    </row>
    <row r="2069" spans="6:7" x14ac:dyDescent="0.25">
      <c r="F2069" s="33"/>
      <c r="G2069" s="33"/>
    </row>
    <row r="2070" spans="6:7" x14ac:dyDescent="0.25">
      <c r="F2070" s="33"/>
      <c r="G2070" s="33"/>
    </row>
    <row r="2071" spans="6:7" x14ac:dyDescent="0.25">
      <c r="F2071" s="33"/>
      <c r="G2071" s="33"/>
    </row>
    <row r="2072" spans="6:7" x14ac:dyDescent="0.25">
      <c r="F2072" s="33"/>
      <c r="G2072" s="33"/>
    </row>
    <row r="2073" spans="6:7" x14ac:dyDescent="0.25">
      <c r="F2073" s="33"/>
      <c r="G2073" s="33"/>
    </row>
    <row r="2074" spans="6:7" x14ac:dyDescent="0.25">
      <c r="F2074" s="33"/>
      <c r="G2074" s="33"/>
    </row>
    <row r="2075" spans="6:7" x14ac:dyDescent="0.25">
      <c r="F2075" s="33"/>
      <c r="G2075" s="33"/>
    </row>
    <row r="2076" spans="6:7" x14ac:dyDescent="0.25">
      <c r="F2076" s="33"/>
      <c r="G2076" s="33"/>
    </row>
    <row r="2077" spans="6:7" x14ac:dyDescent="0.25">
      <c r="F2077" s="33"/>
      <c r="G2077" s="33"/>
    </row>
    <row r="2078" spans="6:7" x14ac:dyDescent="0.25">
      <c r="F2078" s="33"/>
      <c r="G2078" s="33"/>
    </row>
    <row r="2079" spans="6:7" x14ac:dyDescent="0.25">
      <c r="F2079" s="33"/>
      <c r="G2079" s="33"/>
    </row>
    <row r="2080" spans="6:7" x14ac:dyDescent="0.25">
      <c r="F2080" s="33"/>
      <c r="G2080" s="33"/>
    </row>
    <row r="2081" spans="6:7" x14ac:dyDescent="0.25">
      <c r="F2081" s="33"/>
      <c r="G2081" s="33"/>
    </row>
    <row r="2082" spans="6:7" x14ac:dyDescent="0.25">
      <c r="F2082" s="33"/>
      <c r="G2082" s="33"/>
    </row>
    <row r="2083" spans="6:7" x14ac:dyDescent="0.25">
      <c r="F2083" s="33"/>
      <c r="G2083" s="33"/>
    </row>
    <row r="2084" spans="6:7" x14ac:dyDescent="0.25">
      <c r="F2084" s="33"/>
      <c r="G2084" s="33"/>
    </row>
    <row r="2085" spans="6:7" x14ac:dyDescent="0.25">
      <c r="F2085" s="33"/>
      <c r="G2085" s="33"/>
    </row>
    <row r="2086" spans="6:7" x14ac:dyDescent="0.25">
      <c r="F2086" s="33"/>
      <c r="G2086" s="33"/>
    </row>
    <row r="2087" spans="6:7" x14ac:dyDescent="0.25">
      <c r="F2087" s="33"/>
      <c r="G2087" s="33"/>
    </row>
    <row r="2088" spans="6:7" x14ac:dyDescent="0.25">
      <c r="F2088" s="33"/>
      <c r="G2088" s="33"/>
    </row>
    <row r="2089" spans="6:7" x14ac:dyDescent="0.25">
      <c r="F2089" s="33"/>
      <c r="G2089" s="33"/>
    </row>
    <row r="2090" spans="6:7" x14ac:dyDescent="0.25">
      <c r="F2090" s="33"/>
      <c r="G2090" s="33"/>
    </row>
    <row r="2091" spans="6:7" x14ac:dyDescent="0.25">
      <c r="F2091" s="33"/>
      <c r="G2091" s="33"/>
    </row>
    <row r="2092" spans="6:7" x14ac:dyDescent="0.25">
      <c r="F2092" s="33"/>
      <c r="G2092" s="33"/>
    </row>
    <row r="2093" spans="6:7" x14ac:dyDescent="0.25">
      <c r="F2093" s="33"/>
      <c r="G2093" s="33"/>
    </row>
    <row r="2094" spans="6:7" x14ac:dyDescent="0.25">
      <c r="F2094" s="33"/>
      <c r="G2094" s="33"/>
    </row>
    <row r="2095" spans="6:7" x14ac:dyDescent="0.25">
      <c r="F2095" s="33"/>
      <c r="G2095" s="33"/>
    </row>
    <row r="2096" spans="6:7" x14ac:dyDescent="0.25">
      <c r="F2096" s="33"/>
      <c r="G2096" s="33"/>
    </row>
    <row r="2097" spans="6:7" x14ac:dyDescent="0.25">
      <c r="F2097" s="33"/>
      <c r="G2097" s="33"/>
    </row>
    <row r="2098" spans="6:7" x14ac:dyDescent="0.25">
      <c r="F2098" s="33"/>
      <c r="G2098" s="33"/>
    </row>
    <row r="2099" spans="6:7" x14ac:dyDescent="0.25">
      <c r="F2099" s="33"/>
      <c r="G2099" s="33"/>
    </row>
    <row r="2100" spans="6:7" x14ac:dyDescent="0.25">
      <c r="F2100" s="33"/>
      <c r="G2100" s="33"/>
    </row>
    <row r="2101" spans="6:7" x14ac:dyDescent="0.25">
      <c r="F2101" s="33"/>
      <c r="G2101" s="33"/>
    </row>
    <row r="2102" spans="6:7" x14ac:dyDescent="0.25">
      <c r="F2102" s="33"/>
      <c r="G2102" s="33"/>
    </row>
    <row r="2103" spans="6:7" x14ac:dyDescent="0.25">
      <c r="F2103" s="33"/>
      <c r="G2103" s="33"/>
    </row>
    <row r="2104" spans="6:7" x14ac:dyDescent="0.25">
      <c r="F2104" s="33"/>
      <c r="G2104" s="33"/>
    </row>
    <row r="2105" spans="6:7" x14ac:dyDescent="0.25">
      <c r="F2105" s="33"/>
      <c r="G2105" s="33"/>
    </row>
    <row r="2106" spans="6:7" x14ac:dyDescent="0.25">
      <c r="F2106" s="33"/>
      <c r="G2106" s="33"/>
    </row>
    <row r="2107" spans="6:7" x14ac:dyDescent="0.25">
      <c r="F2107" s="33"/>
      <c r="G2107" s="33"/>
    </row>
    <row r="2108" spans="6:7" x14ac:dyDescent="0.25">
      <c r="F2108" s="33"/>
      <c r="G2108" s="33"/>
    </row>
    <row r="2109" spans="6:7" x14ac:dyDescent="0.25">
      <c r="F2109" s="33"/>
      <c r="G2109" s="33"/>
    </row>
    <row r="2110" spans="6:7" x14ac:dyDescent="0.25">
      <c r="F2110" s="33"/>
      <c r="G2110" s="33"/>
    </row>
    <row r="2111" spans="6:7" x14ac:dyDescent="0.25">
      <c r="F2111" s="33"/>
      <c r="G2111" s="33"/>
    </row>
    <row r="2112" spans="6:7" x14ac:dyDescent="0.25">
      <c r="F2112" s="33"/>
      <c r="G2112" s="33"/>
    </row>
    <row r="2113" spans="6:7" x14ac:dyDescent="0.25">
      <c r="F2113" s="33"/>
      <c r="G2113" s="33"/>
    </row>
    <row r="2114" spans="6:7" x14ac:dyDescent="0.25">
      <c r="F2114" s="33"/>
      <c r="G2114" s="33"/>
    </row>
    <row r="2115" spans="6:7" x14ac:dyDescent="0.25">
      <c r="F2115" s="33"/>
      <c r="G2115" s="33"/>
    </row>
    <row r="2116" spans="6:7" x14ac:dyDescent="0.25">
      <c r="F2116" s="33"/>
      <c r="G2116" s="33"/>
    </row>
    <row r="2117" spans="6:7" x14ac:dyDescent="0.25">
      <c r="F2117" s="33"/>
      <c r="G2117" s="33"/>
    </row>
    <row r="2118" spans="6:7" x14ac:dyDescent="0.25">
      <c r="F2118" s="33"/>
      <c r="G2118" s="33"/>
    </row>
    <row r="2119" spans="6:7" x14ac:dyDescent="0.25">
      <c r="F2119" s="33"/>
      <c r="G2119" s="33"/>
    </row>
    <row r="2120" spans="6:7" x14ac:dyDescent="0.25">
      <c r="F2120" s="33"/>
      <c r="G2120" s="33"/>
    </row>
    <row r="2121" spans="6:7" x14ac:dyDescent="0.25">
      <c r="F2121" s="33"/>
      <c r="G2121" s="33"/>
    </row>
    <row r="2122" spans="6:7" x14ac:dyDescent="0.25">
      <c r="F2122" s="33"/>
      <c r="G2122" s="33"/>
    </row>
    <row r="2123" spans="6:7" x14ac:dyDescent="0.25">
      <c r="F2123" s="33"/>
      <c r="G2123" s="33"/>
    </row>
    <row r="2124" spans="6:7" x14ac:dyDescent="0.25">
      <c r="F2124" s="33"/>
      <c r="G2124" s="33"/>
    </row>
    <row r="2125" spans="6:7" x14ac:dyDescent="0.25">
      <c r="F2125" s="33"/>
      <c r="G2125" s="33"/>
    </row>
    <row r="2126" spans="6:7" x14ac:dyDescent="0.25">
      <c r="F2126" s="33"/>
      <c r="G2126" s="33"/>
    </row>
    <row r="2127" spans="6:7" x14ac:dyDescent="0.25">
      <c r="F2127" s="33"/>
      <c r="G2127" s="33"/>
    </row>
    <row r="2128" spans="6:7" x14ac:dyDescent="0.25">
      <c r="F2128" s="33"/>
      <c r="G2128" s="33"/>
    </row>
    <row r="2129" spans="6:7" x14ac:dyDescent="0.25">
      <c r="F2129" s="33"/>
      <c r="G2129" s="33"/>
    </row>
    <row r="2130" spans="6:7" x14ac:dyDescent="0.25">
      <c r="F2130" s="33"/>
      <c r="G2130" s="33"/>
    </row>
    <row r="2131" spans="6:7" x14ac:dyDescent="0.25">
      <c r="F2131" s="33"/>
      <c r="G2131" s="33"/>
    </row>
    <row r="2132" spans="6:7" x14ac:dyDescent="0.25">
      <c r="F2132" s="33"/>
      <c r="G2132" s="33"/>
    </row>
    <row r="2133" spans="6:7" x14ac:dyDescent="0.25">
      <c r="F2133" s="33"/>
      <c r="G2133" s="33"/>
    </row>
    <row r="2134" spans="6:7" x14ac:dyDescent="0.25">
      <c r="F2134" s="33"/>
      <c r="G2134" s="33"/>
    </row>
    <row r="2135" spans="6:7" x14ac:dyDescent="0.25">
      <c r="F2135" s="33"/>
      <c r="G2135" s="33"/>
    </row>
    <row r="2136" spans="6:7" x14ac:dyDescent="0.25">
      <c r="F2136" s="33"/>
      <c r="G2136" s="33"/>
    </row>
    <row r="2137" spans="6:7" x14ac:dyDescent="0.25">
      <c r="F2137" s="33"/>
      <c r="G2137" s="33"/>
    </row>
    <row r="2138" spans="6:7" x14ac:dyDescent="0.25">
      <c r="F2138" s="33"/>
      <c r="G2138" s="33"/>
    </row>
    <row r="2139" spans="6:7" x14ac:dyDescent="0.25">
      <c r="F2139" s="33"/>
      <c r="G2139" s="33"/>
    </row>
    <row r="2140" spans="6:7" x14ac:dyDescent="0.25">
      <c r="F2140" s="33"/>
      <c r="G2140" s="33"/>
    </row>
    <row r="2141" spans="6:7" x14ac:dyDescent="0.25">
      <c r="F2141" s="33"/>
      <c r="G2141" s="33"/>
    </row>
    <row r="2142" spans="6:7" x14ac:dyDescent="0.25">
      <c r="F2142" s="33"/>
      <c r="G2142" s="33"/>
    </row>
    <row r="2143" spans="6:7" x14ac:dyDescent="0.25">
      <c r="F2143" s="33"/>
      <c r="G2143" s="33"/>
    </row>
    <row r="2144" spans="6:7" x14ac:dyDescent="0.25">
      <c r="F2144" s="33"/>
      <c r="G2144" s="33"/>
    </row>
    <row r="2145" spans="6:7" x14ac:dyDescent="0.25">
      <c r="F2145" s="33"/>
      <c r="G2145" s="33"/>
    </row>
    <row r="2146" spans="6:7" x14ac:dyDescent="0.25">
      <c r="F2146" s="33"/>
      <c r="G2146" s="33"/>
    </row>
    <row r="2147" spans="6:7" x14ac:dyDescent="0.25">
      <c r="F2147" s="33"/>
      <c r="G2147" s="33"/>
    </row>
    <row r="2148" spans="6:7" x14ac:dyDescent="0.25">
      <c r="F2148" s="33"/>
      <c r="G2148" s="33"/>
    </row>
    <row r="2149" spans="6:7" x14ac:dyDescent="0.25">
      <c r="F2149" s="33"/>
      <c r="G2149" s="33"/>
    </row>
    <row r="2150" spans="6:7" x14ac:dyDescent="0.25">
      <c r="F2150" s="33"/>
      <c r="G2150" s="33"/>
    </row>
    <row r="2151" spans="6:7" x14ac:dyDescent="0.25">
      <c r="F2151" s="33"/>
      <c r="G2151" s="33"/>
    </row>
    <row r="2152" spans="6:7" x14ac:dyDescent="0.25">
      <c r="F2152" s="33"/>
      <c r="G2152" s="33"/>
    </row>
    <row r="2153" spans="6:7" x14ac:dyDescent="0.25">
      <c r="F2153" s="33"/>
      <c r="G2153" s="33"/>
    </row>
    <row r="2154" spans="6:7" x14ac:dyDescent="0.25">
      <c r="F2154" s="33"/>
      <c r="G2154" s="33"/>
    </row>
    <row r="2155" spans="6:7" x14ac:dyDescent="0.25">
      <c r="F2155" s="33"/>
      <c r="G2155" s="33"/>
    </row>
  </sheetData>
  <mergeCells count="29">
    <mergeCell ref="E156:F156"/>
    <mergeCell ref="S3:S4"/>
    <mergeCell ref="T3:T4"/>
    <mergeCell ref="U3:U4"/>
    <mergeCell ref="V3:V4"/>
    <mergeCell ref="A152:E152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3" manualBreakCount="3">
    <brk id="64" max="22" man="1"/>
    <brk id="102" max="22" man="1"/>
    <brk id="156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01.10.21</vt:lpstr>
      <vt:lpstr>'01.10.21'!Заголовки_для_печати</vt:lpstr>
      <vt:lpstr>'01.10.21'!Область_печати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2021-10-11T11:43:14Z</cp:lastPrinted>
  <dcterms:created xsi:type="dcterms:W3CDTF">2004-10-20T06:45:28Z</dcterms:created>
  <dcterms:modified xsi:type="dcterms:W3CDTF">2021-10-12T08:33:19Z</dcterms:modified>
</cp:coreProperties>
</file>