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И\Аналіз\Analiz видатків\2022\на 01.09.2022\"/>
    </mc:Choice>
  </mc:AlternateContent>
  <bookViews>
    <workbookView xWindow="-15" yWindow="3525" windowWidth="6000" windowHeight="3045" tabRatio="551"/>
  </bookViews>
  <sheets>
    <sheet name="01.08.22" sheetId="21" r:id="rId1"/>
  </sheets>
  <definedNames>
    <definedName name="_xlnm._FilterDatabase" localSheetId="0" hidden="1">'01.08.22'!$C$1:$C$2166</definedName>
    <definedName name="_xlnm.Print_Titles" localSheetId="0">'01.08.22'!$2:$5</definedName>
    <definedName name="_xlnm.Print_Area" localSheetId="0">'01.08.22'!$A$1:$W$164</definedName>
  </definedNames>
  <calcPr calcId="162913"/>
</workbook>
</file>

<file path=xl/calcChain.xml><?xml version="1.0" encoding="utf-8"?>
<calcChain xmlns="http://schemas.openxmlformats.org/spreadsheetml/2006/main">
  <c r="Q159" i="21" l="1"/>
  <c r="P159" i="21"/>
  <c r="H153" i="21" l="1"/>
  <c r="J159" i="21"/>
  <c r="K159" i="21"/>
  <c r="U159" i="21"/>
  <c r="G153" i="21" l="1"/>
  <c r="T159" i="21"/>
  <c r="V159" i="21" s="1"/>
  <c r="F153" i="21"/>
  <c r="R159" i="21"/>
  <c r="S159" i="21"/>
  <c r="W159" i="21" l="1"/>
  <c r="L7" i="21"/>
  <c r="M7" i="21"/>
  <c r="U155" i="21"/>
  <c r="T155" i="21"/>
  <c r="S155" i="21"/>
  <c r="R155" i="21"/>
  <c r="L39" i="21"/>
  <c r="M39" i="21"/>
  <c r="N39" i="21"/>
  <c r="O39" i="21"/>
  <c r="T41" i="21"/>
  <c r="T42" i="21"/>
  <c r="T43" i="21"/>
  <c r="T44" i="21"/>
  <c r="T45" i="21"/>
  <c r="T46" i="21"/>
  <c r="T47" i="21"/>
  <c r="T48" i="21"/>
  <c r="T49" i="21"/>
  <c r="T50" i="21"/>
  <c r="T51" i="21"/>
  <c r="V155" i="21" l="1"/>
  <c r="W155" i="21"/>
  <c r="U41" i="21"/>
  <c r="W41" i="21" s="1"/>
  <c r="U42" i="21"/>
  <c r="V42" i="21" s="1"/>
  <c r="U43" i="21"/>
  <c r="V43" i="21" s="1"/>
  <c r="U44" i="21"/>
  <c r="V44" i="21" s="1"/>
  <c r="S41" i="21"/>
  <c r="S42" i="21"/>
  <c r="S43" i="21"/>
  <c r="S44" i="21"/>
  <c r="R41" i="21"/>
  <c r="R42" i="21"/>
  <c r="R43" i="21"/>
  <c r="R44" i="21"/>
  <c r="Q41" i="21"/>
  <c r="Q42" i="21"/>
  <c r="Q43" i="21"/>
  <c r="Q44" i="21"/>
  <c r="Q45" i="21"/>
  <c r="Q46" i="21"/>
  <c r="Q47" i="21"/>
  <c r="Q48" i="21"/>
  <c r="Q49" i="21"/>
  <c r="Q50" i="21"/>
  <c r="Q51" i="21"/>
  <c r="P41" i="21"/>
  <c r="P42" i="21"/>
  <c r="P43" i="21"/>
  <c r="P44" i="21"/>
  <c r="P45" i="21"/>
  <c r="P46" i="21"/>
  <c r="P47" i="21"/>
  <c r="P48" i="21"/>
  <c r="P49" i="21"/>
  <c r="P50" i="21"/>
  <c r="P51" i="21"/>
  <c r="Q161" i="21"/>
  <c r="Q162" i="21"/>
  <c r="K161" i="21"/>
  <c r="K162" i="21"/>
  <c r="J161" i="21"/>
  <c r="J162" i="21"/>
  <c r="N72" i="21"/>
  <c r="M9" i="21"/>
  <c r="W44" i="21" l="1"/>
  <c r="W43" i="21"/>
  <c r="W42" i="21"/>
  <c r="V41" i="21"/>
  <c r="K158" i="21"/>
  <c r="K155" i="21"/>
  <c r="J158" i="21"/>
  <c r="J155" i="21"/>
  <c r="L157" i="21"/>
  <c r="L153" i="21" s="1"/>
  <c r="M157" i="21"/>
  <c r="M153" i="21" s="1"/>
  <c r="N157" i="21"/>
  <c r="N153" i="21" s="1"/>
  <c r="O157" i="21"/>
  <c r="O153" i="21" s="1"/>
  <c r="J157" i="21"/>
  <c r="G146" i="21"/>
  <c r="U158" i="21"/>
  <c r="T157" i="21"/>
  <c r="T158" i="21"/>
  <c r="S157" i="21"/>
  <c r="S158" i="21"/>
  <c r="R158" i="21"/>
  <c r="Q158" i="21"/>
  <c r="Q155" i="21"/>
  <c r="P158" i="21"/>
  <c r="P155" i="21"/>
  <c r="J151" i="21"/>
  <c r="J152" i="21"/>
  <c r="J153" i="21"/>
  <c r="J154" i="21"/>
  <c r="J156" i="21"/>
  <c r="F7" i="21"/>
  <c r="Q157" i="21" l="1"/>
  <c r="R157" i="21"/>
  <c r="P157" i="21"/>
  <c r="K157" i="21"/>
  <c r="V158" i="21"/>
  <c r="U157" i="21"/>
  <c r="W157" i="21" s="1"/>
  <c r="W158" i="21"/>
  <c r="W217" i="21"/>
  <c r="W216" i="21"/>
  <c r="W214" i="21"/>
  <c r="W205" i="21"/>
  <c r="W204" i="21"/>
  <c r="W199" i="21"/>
  <c r="W198" i="21"/>
  <c r="W188" i="21"/>
  <c r="W187" i="21"/>
  <c r="W184" i="21"/>
  <c r="W183" i="21"/>
  <c r="W181" i="21"/>
  <c r="W180" i="21"/>
  <c r="W177" i="21"/>
  <c r="O206" i="21"/>
  <c r="O215" i="21" s="1"/>
  <c r="O207" i="21"/>
  <c r="O208" i="21"/>
  <c r="O209" i="21"/>
  <c r="O197" i="21"/>
  <c r="U197" i="21" s="1"/>
  <c r="N197" i="21"/>
  <c r="M197" i="21"/>
  <c r="L197" i="21"/>
  <c r="J197" i="21"/>
  <c r="H197" i="21"/>
  <c r="G197" i="21"/>
  <c r="F197" i="21"/>
  <c r="Q199" i="21"/>
  <c r="Q198" i="21"/>
  <c r="Q188" i="21"/>
  <c r="Q187" i="21"/>
  <c r="Q184" i="21"/>
  <c r="Q183" i="21"/>
  <c r="Q181" i="21"/>
  <c r="Q180" i="21"/>
  <c r="Q177" i="21"/>
  <c r="K199" i="21"/>
  <c r="K198" i="21"/>
  <c r="K197" i="21"/>
  <c r="K188" i="21"/>
  <c r="K187" i="21"/>
  <c r="K184" i="21"/>
  <c r="K183" i="21"/>
  <c r="K181" i="21"/>
  <c r="K180" i="21"/>
  <c r="K177" i="21"/>
  <c r="R197" i="21" l="1"/>
  <c r="R220" i="21" s="1"/>
  <c r="S197" i="21"/>
  <c r="S220" i="21" s="1"/>
  <c r="U220" i="21"/>
  <c r="Q197" i="21"/>
  <c r="T197" i="21"/>
  <c r="V157" i="21"/>
  <c r="M146" i="21"/>
  <c r="V197" i="21" l="1"/>
  <c r="V220" i="21" s="1"/>
  <c r="T220" i="21"/>
  <c r="W197" i="21"/>
  <c r="H146" i="21"/>
  <c r="H134" i="21"/>
  <c r="F146" i="21"/>
  <c r="O7" i="21" l="1"/>
  <c r="N7" i="21"/>
  <c r="H7" i="21"/>
  <c r="U7" i="21" s="1"/>
  <c r="G7" i="21"/>
  <c r="T7" i="21" s="1"/>
  <c r="U154" i="21"/>
  <c r="T154" i="21"/>
  <c r="S154" i="21"/>
  <c r="R154" i="21"/>
  <c r="Q154" i="21"/>
  <c r="P154" i="21"/>
  <c r="K154" i="21"/>
  <c r="V7" i="21" l="1"/>
  <c r="R7" i="21"/>
  <c r="S7" i="21"/>
  <c r="W154" i="21"/>
  <c r="V154" i="21"/>
  <c r="J150" i="21" l="1"/>
  <c r="O146" i="21"/>
  <c r="N146" i="21"/>
  <c r="L146" i="21"/>
  <c r="J146" i="21" l="1"/>
  <c r="H9" i="21"/>
  <c r="U143" i="21"/>
  <c r="U144" i="21"/>
  <c r="T143" i="21"/>
  <c r="T144" i="21"/>
  <c r="S143" i="21"/>
  <c r="S144" i="21"/>
  <c r="R143" i="21"/>
  <c r="R144" i="21"/>
  <c r="Q143" i="21"/>
  <c r="Q144" i="21"/>
  <c r="P143" i="21"/>
  <c r="P144" i="21"/>
  <c r="K143" i="21"/>
  <c r="K144" i="21"/>
  <c r="J143" i="21"/>
  <c r="J144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V143" i="21" l="1"/>
  <c r="W144" i="21"/>
  <c r="W143" i="21"/>
  <c r="V144" i="21"/>
  <c r="M98" i="21"/>
  <c r="N98" i="21"/>
  <c r="T98" i="21" s="1"/>
  <c r="O98" i="21"/>
  <c r="L98" i="21"/>
  <c r="R98" i="21" s="1"/>
  <c r="G98" i="21"/>
  <c r="H98" i="21"/>
  <c r="F98" i="21"/>
  <c r="L134" i="21"/>
  <c r="G134" i="21"/>
  <c r="F134" i="21"/>
  <c r="O134" i="21"/>
  <c r="M134" i="21"/>
  <c r="N134" i="21"/>
  <c r="P90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S98" i="21" l="1"/>
  <c r="P134" i="21"/>
  <c r="V133" i="21"/>
  <c r="W133" i="21"/>
  <c r="Q134" i="21"/>
  <c r="U145" i="21" l="1"/>
  <c r="U147" i="21"/>
  <c r="U148" i="21"/>
  <c r="U149" i="21"/>
  <c r="U150" i="21"/>
  <c r="U151" i="21"/>
  <c r="U152" i="21"/>
  <c r="U153" i="21"/>
  <c r="U156" i="21"/>
  <c r="U40" i="21"/>
  <c r="U45" i="21"/>
  <c r="V45" i="21" s="1"/>
  <c r="U46" i="21"/>
  <c r="V46" i="21" s="1"/>
  <c r="U47" i="21"/>
  <c r="V47" i="21" s="1"/>
  <c r="U48" i="21"/>
  <c r="U49" i="21"/>
  <c r="U50" i="21"/>
  <c r="U51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3" i="21"/>
  <c r="U74" i="21"/>
  <c r="U75" i="21"/>
  <c r="U76" i="21"/>
  <c r="U78" i="21"/>
  <c r="U79" i="21"/>
  <c r="U80" i="21"/>
  <c r="U81" i="21"/>
  <c r="U82" i="21"/>
  <c r="U83" i="21"/>
  <c r="U84" i="21"/>
  <c r="U85" i="21"/>
  <c r="U87" i="21"/>
  <c r="U88" i="21"/>
  <c r="U89" i="21"/>
  <c r="U90" i="21"/>
  <c r="U91" i="21"/>
  <c r="U92" i="21"/>
  <c r="U93" i="21"/>
  <c r="U94" i="21"/>
  <c r="U95" i="21"/>
  <c r="U96" i="21"/>
  <c r="U97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35" i="21"/>
  <c r="U136" i="21"/>
  <c r="U137" i="21"/>
  <c r="U138" i="21"/>
  <c r="U139" i="21"/>
  <c r="U140" i="21"/>
  <c r="U141" i="21"/>
  <c r="U142" i="21"/>
  <c r="U35" i="21"/>
  <c r="U36" i="21"/>
  <c r="U37" i="21"/>
  <c r="U38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10" i="21"/>
  <c r="W127" i="21" l="1"/>
  <c r="V127" i="21"/>
  <c r="V119" i="21"/>
  <c r="W119" i="21"/>
  <c r="V130" i="21"/>
  <c r="W130" i="21"/>
  <c r="V126" i="21"/>
  <c r="W126" i="21"/>
  <c r="V122" i="21"/>
  <c r="W122" i="21"/>
  <c r="W118" i="21"/>
  <c r="V118" i="21"/>
  <c r="U134" i="21"/>
  <c r="V129" i="21"/>
  <c r="W129" i="21"/>
  <c r="V125" i="21"/>
  <c r="W125" i="21"/>
  <c r="V121" i="21"/>
  <c r="W121" i="21"/>
  <c r="V117" i="21"/>
  <c r="W117" i="21"/>
  <c r="V131" i="21"/>
  <c r="W131" i="21"/>
  <c r="V123" i="21"/>
  <c r="W123" i="21"/>
  <c r="U98" i="21"/>
  <c r="W132" i="21"/>
  <c r="V132" i="21"/>
  <c r="W128" i="21"/>
  <c r="V128" i="21"/>
  <c r="W124" i="21"/>
  <c r="V124" i="21"/>
  <c r="W120" i="21"/>
  <c r="V120" i="21"/>
  <c r="T140" i="21"/>
  <c r="W140" i="21" s="1"/>
  <c r="S140" i="21"/>
  <c r="R140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40" i="21"/>
  <c r="K41" i="21"/>
  <c r="K42" i="21"/>
  <c r="K44" i="21"/>
  <c r="K45" i="21"/>
  <c r="K46" i="21"/>
  <c r="K47" i="21"/>
  <c r="K48" i="21"/>
  <c r="K49" i="21"/>
  <c r="K50" i="21"/>
  <c r="K51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3" i="21"/>
  <c r="K74" i="21"/>
  <c r="K75" i="21"/>
  <c r="K76" i="21"/>
  <c r="K78" i="21"/>
  <c r="K79" i="21"/>
  <c r="K80" i="21"/>
  <c r="K81" i="21"/>
  <c r="K82" i="21"/>
  <c r="K83" i="21"/>
  <c r="K84" i="21"/>
  <c r="K85" i="21"/>
  <c r="K87" i="21"/>
  <c r="K88" i="21"/>
  <c r="K89" i="21"/>
  <c r="K90" i="21"/>
  <c r="K91" i="21"/>
  <c r="K92" i="21"/>
  <c r="K93" i="21"/>
  <c r="K94" i="21"/>
  <c r="K95" i="21"/>
  <c r="K96" i="21"/>
  <c r="K97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35" i="21"/>
  <c r="K136" i="21"/>
  <c r="K137" i="21"/>
  <c r="K138" i="21"/>
  <c r="K139" i="21"/>
  <c r="K140" i="21"/>
  <c r="K141" i="21"/>
  <c r="K142" i="21"/>
  <c r="K145" i="21"/>
  <c r="K147" i="21"/>
  <c r="K148" i="21"/>
  <c r="K149" i="21"/>
  <c r="K150" i="21"/>
  <c r="K151" i="21"/>
  <c r="K152" i="21"/>
  <c r="K156" i="21"/>
  <c r="K10" i="21"/>
  <c r="K11" i="21"/>
  <c r="K12" i="21"/>
  <c r="K13" i="21"/>
  <c r="K14" i="21"/>
  <c r="Q32" i="21"/>
  <c r="Q33" i="21"/>
  <c r="Q34" i="21"/>
  <c r="Q35" i="21"/>
  <c r="Q36" i="21"/>
  <c r="Q37" i="21"/>
  <c r="Q38" i="21"/>
  <c r="Q40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3" i="21"/>
  <c r="Q74" i="21"/>
  <c r="Q75" i="21"/>
  <c r="Q76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35" i="21"/>
  <c r="Q136" i="21"/>
  <c r="Q137" i="21"/>
  <c r="Q138" i="21"/>
  <c r="Q139" i="21"/>
  <c r="Q140" i="21"/>
  <c r="Q141" i="21"/>
  <c r="Q142" i="21"/>
  <c r="Q145" i="21"/>
  <c r="Q147" i="21"/>
  <c r="Q148" i="21"/>
  <c r="Q149" i="21"/>
  <c r="Q150" i="21"/>
  <c r="Q151" i="21"/>
  <c r="Q152" i="21"/>
  <c r="Q156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10" i="21"/>
  <c r="T141" i="21"/>
  <c r="W141" i="21" s="1"/>
  <c r="T139" i="21"/>
  <c r="W139" i="21" s="1"/>
  <c r="T138" i="21"/>
  <c r="W138" i="21" s="1"/>
  <c r="Q153" i="21" l="1"/>
  <c r="K153" i="21"/>
  <c r="Q146" i="21"/>
  <c r="U146" i="21" l="1"/>
  <c r="K146" i="21"/>
  <c r="F9" i="21" l="1"/>
  <c r="G9" i="21"/>
  <c r="L9" i="21"/>
  <c r="N9" i="21"/>
  <c r="O9" i="21"/>
  <c r="Q9" i="21" l="1"/>
  <c r="U9" i="21"/>
  <c r="K9" i="21"/>
  <c r="K98" i="21"/>
  <c r="V140" i="21"/>
  <c r="P140" i="21"/>
  <c r="J140" i="21"/>
  <c r="J87" i="21"/>
  <c r="J88" i="21"/>
  <c r="J89" i="21"/>
  <c r="J90" i="21"/>
  <c r="J91" i="21"/>
  <c r="J92" i="21"/>
  <c r="J93" i="21"/>
  <c r="J94" i="21"/>
  <c r="J95" i="21"/>
  <c r="J96" i="21"/>
  <c r="J97" i="21"/>
  <c r="H86" i="21"/>
  <c r="G86" i="21"/>
  <c r="F86" i="21"/>
  <c r="M86" i="21"/>
  <c r="N86" i="21"/>
  <c r="O86" i="21"/>
  <c r="L86" i="21"/>
  <c r="V138" i="21"/>
  <c r="V139" i="21"/>
  <c r="R139" i="21"/>
  <c r="S139" i="21"/>
  <c r="P138" i="21"/>
  <c r="P139" i="21"/>
  <c r="J139" i="21"/>
  <c r="J138" i="21"/>
  <c r="R138" i="21"/>
  <c r="S138" i="21"/>
  <c r="Q86" i="21" l="1"/>
  <c r="U86" i="21"/>
  <c r="Q98" i="21"/>
  <c r="K86" i="21"/>
  <c r="O196" i="21"/>
  <c r="N196" i="21"/>
  <c r="M196" i="21"/>
  <c r="L196" i="21"/>
  <c r="G196" i="21"/>
  <c r="H196" i="21"/>
  <c r="K196" i="21" s="1"/>
  <c r="F196" i="21"/>
  <c r="O179" i="21"/>
  <c r="N179" i="21"/>
  <c r="M179" i="21"/>
  <c r="L179" i="21"/>
  <c r="G179" i="21"/>
  <c r="H179" i="21"/>
  <c r="F179" i="21"/>
  <c r="U196" i="21"/>
  <c r="T93" i="21"/>
  <c r="S93" i="21"/>
  <c r="S196" i="21" s="1"/>
  <c r="R93" i="21"/>
  <c r="R196" i="21" s="1"/>
  <c r="P93" i="21"/>
  <c r="T196" i="21" l="1"/>
  <c r="W196" i="21" s="1"/>
  <c r="Q196" i="21"/>
  <c r="Q179" i="21"/>
  <c r="O213" i="21"/>
  <c r="K179" i="21"/>
  <c r="W93" i="21"/>
  <c r="Q7" i="21"/>
  <c r="K7" i="21"/>
  <c r="V93" i="21"/>
  <c r="V196" i="21" l="1"/>
  <c r="M77" i="21"/>
  <c r="O194" i="21" l="1"/>
  <c r="N194" i="21"/>
  <c r="M194" i="21"/>
  <c r="L194" i="21"/>
  <c r="G194" i="21"/>
  <c r="T194" i="21" s="1"/>
  <c r="H194" i="21"/>
  <c r="F194" i="21"/>
  <c r="K194" i="21" l="1"/>
  <c r="Q194" i="21"/>
  <c r="T135" i="21"/>
  <c r="S135" i="21"/>
  <c r="R135" i="21"/>
  <c r="P135" i="21"/>
  <c r="J135" i="21"/>
  <c r="W135" i="21" l="1"/>
  <c r="K134" i="21"/>
  <c r="V135" i="21"/>
  <c r="R151" i="21"/>
  <c r="S151" i="21"/>
  <c r="T151" i="21"/>
  <c r="W151" i="21" s="1"/>
  <c r="V151" i="21" l="1"/>
  <c r="S161" i="21" l="1"/>
  <c r="U161" i="21" l="1"/>
  <c r="T161" i="21"/>
  <c r="R161" i="21"/>
  <c r="P161" i="21"/>
  <c r="W161" i="21" l="1"/>
  <c r="V161" i="21"/>
  <c r="T150" i="21"/>
  <c r="W150" i="21" s="1"/>
  <c r="S150" i="21"/>
  <c r="R150" i="21"/>
  <c r="P150" i="21"/>
  <c r="T152" i="21"/>
  <c r="W152" i="21" s="1"/>
  <c r="S152" i="21"/>
  <c r="R152" i="21"/>
  <c r="P152" i="21"/>
  <c r="M192" i="21"/>
  <c r="N192" i="21"/>
  <c r="O192" i="21"/>
  <c r="M193" i="21"/>
  <c r="N193" i="21"/>
  <c r="O193" i="21"/>
  <c r="L193" i="21"/>
  <c r="L192" i="21"/>
  <c r="G192" i="21"/>
  <c r="H192" i="21"/>
  <c r="G193" i="21"/>
  <c r="H193" i="21"/>
  <c r="F193" i="21"/>
  <c r="F192" i="21"/>
  <c r="G191" i="21"/>
  <c r="H191" i="21"/>
  <c r="F191" i="21"/>
  <c r="O191" i="21"/>
  <c r="M191" i="21"/>
  <c r="N191" i="21"/>
  <c r="L191" i="21"/>
  <c r="O185" i="21"/>
  <c r="Q185" i="21" s="1"/>
  <c r="N185" i="21"/>
  <c r="M185" i="21"/>
  <c r="L185" i="21"/>
  <c r="G185" i="21"/>
  <c r="H185" i="21"/>
  <c r="F185" i="21"/>
  <c r="O190" i="21"/>
  <c r="N190" i="21"/>
  <c r="M190" i="21"/>
  <c r="L190" i="21"/>
  <c r="G190" i="21"/>
  <c r="H190" i="21"/>
  <c r="K190" i="21" s="1"/>
  <c r="F190" i="21"/>
  <c r="O189" i="21"/>
  <c r="N189" i="21"/>
  <c r="G189" i="21"/>
  <c r="H189" i="21"/>
  <c r="F189" i="21"/>
  <c r="R189" i="21" s="1"/>
  <c r="R203" i="21" s="1"/>
  <c r="U189" i="21"/>
  <c r="T102" i="21"/>
  <c r="W102" i="21" s="1"/>
  <c r="S102" i="21"/>
  <c r="R102" i="21"/>
  <c r="P102" i="21"/>
  <c r="J102" i="21"/>
  <c r="U185" i="21"/>
  <c r="T111" i="21"/>
  <c r="W111" i="21" s="1"/>
  <c r="S111" i="21"/>
  <c r="S185" i="21" s="1"/>
  <c r="R111" i="21"/>
  <c r="R185" i="21" s="1"/>
  <c r="P111" i="21"/>
  <c r="J111" i="21"/>
  <c r="O52" i="21"/>
  <c r="N52" i="21"/>
  <c r="M52" i="21"/>
  <c r="L52" i="21"/>
  <c r="G52" i="21"/>
  <c r="H52" i="21"/>
  <c r="F52" i="21"/>
  <c r="T63" i="21"/>
  <c r="W63" i="21" s="1"/>
  <c r="S63" i="21"/>
  <c r="R63" i="21"/>
  <c r="P63" i="21"/>
  <c r="J63" i="21"/>
  <c r="U191" i="21"/>
  <c r="S191" i="21"/>
  <c r="R191" i="21"/>
  <c r="T191" i="21" l="1"/>
  <c r="T190" i="21"/>
  <c r="Q190" i="21"/>
  <c r="S189" i="21"/>
  <c r="S203" i="21" s="1"/>
  <c r="T189" i="21"/>
  <c r="T203" i="21" s="1"/>
  <c r="K185" i="21"/>
  <c r="T193" i="21"/>
  <c r="Q192" i="21"/>
  <c r="K192" i="21"/>
  <c r="K193" i="21"/>
  <c r="W189" i="21"/>
  <c r="U203" i="21"/>
  <c r="T192" i="21"/>
  <c r="W191" i="21"/>
  <c r="V191" i="21"/>
  <c r="Q193" i="21"/>
  <c r="Q189" i="21"/>
  <c r="Q191" i="21"/>
  <c r="K191" i="21"/>
  <c r="K189" i="21"/>
  <c r="Q52" i="21"/>
  <c r="U52" i="21"/>
  <c r="K52" i="21"/>
  <c r="S190" i="21"/>
  <c r="U190" i="21"/>
  <c r="R190" i="21"/>
  <c r="V111" i="21"/>
  <c r="V150" i="21"/>
  <c r="V152" i="21"/>
  <c r="T185" i="21"/>
  <c r="W185" i="21" s="1"/>
  <c r="V102" i="21"/>
  <c r="V63" i="21"/>
  <c r="T105" i="21"/>
  <c r="W105" i="21" s="1"/>
  <c r="S105" i="21"/>
  <c r="R105" i="21"/>
  <c r="P105" i="21"/>
  <c r="J105" i="21"/>
  <c r="V189" i="21" l="1"/>
  <c r="V203" i="21" s="1"/>
  <c r="W203" i="21"/>
  <c r="V190" i="21"/>
  <c r="W190" i="21"/>
  <c r="V105" i="21"/>
  <c r="U193" i="21" l="1"/>
  <c r="T70" i="21"/>
  <c r="S70" i="21"/>
  <c r="S193" i="21" s="1"/>
  <c r="R70" i="21"/>
  <c r="R193" i="21" s="1"/>
  <c r="P70" i="21"/>
  <c r="J70" i="21"/>
  <c r="T69" i="21"/>
  <c r="W69" i="21" s="1"/>
  <c r="S69" i="21"/>
  <c r="R69" i="21"/>
  <c r="P69" i="21"/>
  <c r="J69" i="21"/>
  <c r="W193" i="21" l="1"/>
  <c r="V193" i="21"/>
  <c r="W70" i="21"/>
  <c r="R192" i="21"/>
  <c r="S192" i="21"/>
  <c r="U192" i="21"/>
  <c r="V69" i="21"/>
  <c r="V70" i="21"/>
  <c r="T136" i="21"/>
  <c r="S136" i="21"/>
  <c r="R136" i="21"/>
  <c r="P136" i="21"/>
  <c r="J136" i="21"/>
  <c r="J116" i="21"/>
  <c r="P116" i="21"/>
  <c r="R116" i="21"/>
  <c r="S116" i="21"/>
  <c r="T116" i="21"/>
  <c r="W116" i="21" s="1"/>
  <c r="T97" i="21"/>
  <c r="W97" i="21" s="1"/>
  <c r="S97" i="21"/>
  <c r="R97" i="21"/>
  <c r="P97" i="21"/>
  <c r="T62" i="21"/>
  <c r="W62" i="21" s="1"/>
  <c r="S62" i="21"/>
  <c r="R62" i="21"/>
  <c r="P62" i="21"/>
  <c r="J62" i="21"/>
  <c r="W192" i="21" l="1"/>
  <c r="V192" i="21"/>
  <c r="W136" i="21"/>
  <c r="V97" i="21"/>
  <c r="V136" i="21"/>
  <c r="V116" i="21"/>
  <c r="V62" i="21"/>
  <c r="T149" i="21" l="1"/>
  <c r="W149" i="21" s="1"/>
  <c r="S149" i="21"/>
  <c r="R149" i="21"/>
  <c r="P149" i="21"/>
  <c r="J149" i="21"/>
  <c r="V149" i="21" l="1"/>
  <c r="M72" i="21"/>
  <c r="M160" i="21" s="1"/>
  <c r="M8" i="21" l="1"/>
  <c r="J134" i="21"/>
  <c r="P98" i="21" l="1"/>
  <c r="J98" i="21"/>
  <c r="R90" i="21"/>
  <c r="S90" i="21"/>
  <c r="T90" i="21"/>
  <c r="W90" i="21" s="1"/>
  <c r="V90" i="21" l="1"/>
  <c r="O195" i="21" l="1"/>
  <c r="N195" i="21"/>
  <c r="M195" i="21"/>
  <c r="L195" i="21"/>
  <c r="G195" i="21"/>
  <c r="T195" i="21" s="1"/>
  <c r="H195" i="21"/>
  <c r="K195" i="21" s="1"/>
  <c r="F195" i="21"/>
  <c r="O175" i="21"/>
  <c r="Q175" i="21" s="1"/>
  <c r="N175" i="21"/>
  <c r="M175" i="21"/>
  <c r="L175" i="21"/>
  <c r="G175" i="21"/>
  <c r="H175" i="21"/>
  <c r="F175" i="21"/>
  <c r="K175" i="21" l="1"/>
  <c r="Q195" i="21"/>
  <c r="T113" i="21"/>
  <c r="W113" i="21" s="1"/>
  <c r="S113" i="21"/>
  <c r="R113" i="21"/>
  <c r="P113" i="21"/>
  <c r="J113" i="21"/>
  <c r="T114" i="21"/>
  <c r="W114" i="21" s="1"/>
  <c r="S114" i="21"/>
  <c r="S195" i="21" s="1"/>
  <c r="R114" i="21"/>
  <c r="R195" i="21" s="1"/>
  <c r="P114" i="21"/>
  <c r="J114" i="21"/>
  <c r="U195" i="21" l="1"/>
  <c r="V114" i="21"/>
  <c r="V113" i="21"/>
  <c r="U175" i="21"/>
  <c r="T36" i="21"/>
  <c r="S36" i="21"/>
  <c r="S175" i="21" s="1"/>
  <c r="R36" i="21"/>
  <c r="R175" i="21" s="1"/>
  <c r="P36" i="21"/>
  <c r="J36" i="21"/>
  <c r="T35" i="21"/>
  <c r="W35" i="21" s="1"/>
  <c r="S35" i="21"/>
  <c r="R35" i="21"/>
  <c r="P35" i="21"/>
  <c r="J35" i="21"/>
  <c r="W195" i="21" l="1"/>
  <c r="V195" i="21"/>
  <c r="T175" i="21"/>
  <c r="W175" i="21" s="1"/>
  <c r="W36" i="21"/>
  <c r="V36" i="21"/>
  <c r="V35" i="21"/>
  <c r="O182" i="21" l="1"/>
  <c r="N182" i="21"/>
  <c r="M182" i="21"/>
  <c r="L182" i="21"/>
  <c r="G182" i="21"/>
  <c r="H182" i="21"/>
  <c r="K182" i="21" s="1"/>
  <c r="F182" i="21"/>
  <c r="O174" i="21"/>
  <c r="N174" i="21"/>
  <c r="N221" i="21" s="1"/>
  <c r="M174" i="21"/>
  <c r="M221" i="21" s="1"/>
  <c r="L174" i="21"/>
  <c r="L221" i="21" s="1"/>
  <c r="G174" i="21"/>
  <c r="H174" i="21"/>
  <c r="F174" i="21"/>
  <c r="O171" i="21"/>
  <c r="N171" i="21"/>
  <c r="N220" i="21" s="1"/>
  <c r="M171" i="21"/>
  <c r="M220" i="21" s="1"/>
  <c r="L171" i="21"/>
  <c r="L220" i="21" s="1"/>
  <c r="G171" i="21"/>
  <c r="G220" i="21" s="1"/>
  <c r="H171" i="21"/>
  <c r="F171" i="21"/>
  <c r="O186" i="21"/>
  <c r="N186" i="21"/>
  <c r="M186" i="21"/>
  <c r="L186" i="21"/>
  <c r="G186" i="21"/>
  <c r="H186" i="21"/>
  <c r="F186" i="21"/>
  <c r="U186" i="21"/>
  <c r="T32" i="21"/>
  <c r="W32" i="21" s="1"/>
  <c r="S32" i="21"/>
  <c r="S186" i="21" s="1"/>
  <c r="R32" i="21"/>
  <c r="R186" i="21" s="1"/>
  <c r="P32" i="21"/>
  <c r="J32" i="21"/>
  <c r="T23" i="21"/>
  <c r="W23" i="21" s="1"/>
  <c r="S23" i="21"/>
  <c r="R23" i="21"/>
  <c r="P23" i="21"/>
  <c r="J23" i="21"/>
  <c r="U171" i="21"/>
  <c r="T24" i="21"/>
  <c r="W24" i="21" s="1"/>
  <c r="S24" i="21"/>
  <c r="S171" i="21" s="1"/>
  <c r="R24" i="21"/>
  <c r="R171" i="21" s="1"/>
  <c r="P24" i="21"/>
  <c r="J24" i="21"/>
  <c r="U174" i="21"/>
  <c r="T38" i="21"/>
  <c r="S38" i="21"/>
  <c r="R38" i="21"/>
  <c r="R174" i="21" s="1"/>
  <c r="P38" i="21"/>
  <c r="J38" i="21"/>
  <c r="Q171" i="21" l="1"/>
  <c r="U221" i="21"/>
  <c r="O221" i="21"/>
  <c r="Q174" i="21"/>
  <c r="Q186" i="21"/>
  <c r="H221" i="21"/>
  <c r="K174" i="21"/>
  <c r="H220" i="21"/>
  <c r="K171" i="21"/>
  <c r="K186" i="21"/>
  <c r="Q182" i="21"/>
  <c r="T174" i="21"/>
  <c r="W174" i="21" s="1"/>
  <c r="W38" i="21"/>
  <c r="V32" i="21"/>
  <c r="V24" i="21"/>
  <c r="S174" i="21"/>
  <c r="T186" i="21"/>
  <c r="W186" i="21" s="1"/>
  <c r="T171" i="21"/>
  <c r="W171" i="21" s="1"/>
  <c r="V38" i="21"/>
  <c r="V23" i="21"/>
  <c r="V171" i="21" l="1"/>
  <c r="T104" i="21"/>
  <c r="W104" i="21" s="1"/>
  <c r="S104" i="21"/>
  <c r="R104" i="21"/>
  <c r="P104" i="21"/>
  <c r="J104" i="21"/>
  <c r="V104" i="21" l="1"/>
  <c r="J53" i="21"/>
  <c r="J54" i="21"/>
  <c r="J55" i="21"/>
  <c r="J56" i="21"/>
  <c r="J57" i="21"/>
  <c r="J58" i="21"/>
  <c r="J59" i="21"/>
  <c r="J60" i="21"/>
  <c r="J61" i="21"/>
  <c r="J64" i="21"/>
  <c r="J65" i="21"/>
  <c r="J66" i="21"/>
  <c r="J67" i="21"/>
  <c r="J68" i="21"/>
  <c r="J71" i="21"/>
  <c r="J10" i="21"/>
  <c r="J11" i="21"/>
  <c r="J12" i="21"/>
  <c r="J13" i="21"/>
  <c r="J14" i="21"/>
  <c r="J15" i="21"/>
  <c r="J16" i="21"/>
  <c r="J17" i="21"/>
  <c r="J18" i="21"/>
  <c r="J19" i="21"/>
  <c r="J20" i="21"/>
  <c r="H77" i="21" l="1"/>
  <c r="P53" i="21" l="1"/>
  <c r="P54" i="21"/>
  <c r="P55" i="21"/>
  <c r="P57" i="21"/>
  <c r="P58" i="21"/>
  <c r="P59" i="21"/>
  <c r="P60" i="21"/>
  <c r="P61" i="21"/>
  <c r="P64" i="21"/>
  <c r="P65" i="21"/>
  <c r="P66" i="21"/>
  <c r="P67" i="21"/>
  <c r="P68" i="21"/>
  <c r="P71" i="21"/>
  <c r="P10" i="21"/>
  <c r="P11" i="21"/>
  <c r="P13" i="21"/>
  <c r="P14" i="21"/>
  <c r="P15" i="21"/>
  <c r="P16" i="21"/>
  <c r="P17" i="21"/>
  <c r="P18" i="21"/>
  <c r="P19" i="21"/>
  <c r="P20" i="21"/>
  <c r="P21" i="21"/>
  <c r="P22" i="21"/>
  <c r="P25" i="21"/>
  <c r="P26" i="21"/>
  <c r="P27" i="21"/>
  <c r="P28" i="21"/>
  <c r="P29" i="21"/>
  <c r="P30" i="21"/>
  <c r="P31" i="21"/>
  <c r="P33" i="21"/>
  <c r="P34" i="21"/>
  <c r="P37" i="21"/>
  <c r="P40" i="21"/>
  <c r="P73" i="21"/>
  <c r="P74" i="21"/>
  <c r="P75" i="21"/>
  <c r="P76" i="21"/>
  <c r="P78" i="21"/>
  <c r="P79" i="21"/>
  <c r="P80" i="21"/>
  <c r="P81" i="21"/>
  <c r="P82" i="21"/>
  <c r="P83" i="21"/>
  <c r="P84" i="21"/>
  <c r="P85" i="21"/>
  <c r="P87" i="21"/>
  <c r="P88" i="21"/>
  <c r="P89" i="21"/>
  <c r="P91" i="21"/>
  <c r="P92" i="21"/>
  <c r="P94" i="21"/>
  <c r="P95" i="21"/>
  <c r="P96" i="21"/>
  <c r="P99" i="21"/>
  <c r="P100" i="21"/>
  <c r="P101" i="21"/>
  <c r="P103" i="21"/>
  <c r="P106" i="21"/>
  <c r="P107" i="21"/>
  <c r="P108" i="21"/>
  <c r="P109" i="21"/>
  <c r="P110" i="21"/>
  <c r="P112" i="21"/>
  <c r="P115" i="21"/>
  <c r="P137" i="21"/>
  <c r="P141" i="21"/>
  <c r="P142" i="21"/>
  <c r="P145" i="21"/>
  <c r="P146" i="21"/>
  <c r="P147" i="21"/>
  <c r="P148" i="21"/>
  <c r="P153" i="21"/>
  <c r="P156" i="21"/>
  <c r="R54" i="21" l="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68" i="21"/>
  <c r="S68" i="21"/>
  <c r="T68" i="21"/>
  <c r="W68" i="21" s="1"/>
  <c r="R71" i="21"/>
  <c r="S71" i="21"/>
  <c r="T71" i="21"/>
  <c r="W71" i="21" s="1"/>
  <c r="R10" i="21"/>
  <c r="S10" i="21"/>
  <c r="T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3" i="21"/>
  <c r="R172" i="21" s="1"/>
  <c r="S33" i="21"/>
  <c r="T33" i="21"/>
  <c r="R34" i="21"/>
  <c r="S34" i="21"/>
  <c r="T34" i="21"/>
  <c r="W34" i="21" s="1"/>
  <c r="R37" i="21"/>
  <c r="R173" i="21" s="1"/>
  <c r="S37" i="21"/>
  <c r="S173" i="21" s="1"/>
  <c r="T37" i="21"/>
  <c r="W37" i="21" s="1"/>
  <c r="U173" i="21"/>
  <c r="R40" i="21"/>
  <c r="S40" i="21"/>
  <c r="T40" i="21"/>
  <c r="R179" i="21"/>
  <c r="S179" i="21"/>
  <c r="U179" i="21"/>
  <c r="R45" i="21"/>
  <c r="S45" i="21"/>
  <c r="W45" i="21"/>
  <c r="R46" i="21"/>
  <c r="S46" i="21"/>
  <c r="S178" i="21" s="1"/>
  <c r="U178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51" i="21"/>
  <c r="S51" i="21"/>
  <c r="W51" i="2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6" i="21"/>
  <c r="S76" i="21"/>
  <c r="T76" i="21"/>
  <c r="W76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7" i="21"/>
  <c r="S87" i="21"/>
  <c r="T87" i="21"/>
  <c r="W87" i="21" s="1"/>
  <c r="R88" i="21"/>
  <c r="S88" i="21"/>
  <c r="T88" i="21"/>
  <c r="W88" i="21" s="1"/>
  <c r="R89" i="21"/>
  <c r="S89" i="21"/>
  <c r="T89" i="21"/>
  <c r="W89" i="21" s="1"/>
  <c r="R91" i="21"/>
  <c r="S91" i="21"/>
  <c r="T91" i="21"/>
  <c r="W91" i="21" s="1"/>
  <c r="R92" i="21"/>
  <c r="S92" i="21"/>
  <c r="T92" i="21"/>
  <c r="W92" i="21" s="1"/>
  <c r="R94" i="21"/>
  <c r="S94" i="21"/>
  <c r="T94" i="21"/>
  <c r="W94" i="21" s="1"/>
  <c r="R95" i="21"/>
  <c r="S95" i="21"/>
  <c r="T95" i="21"/>
  <c r="W95" i="21" s="1"/>
  <c r="R96" i="21"/>
  <c r="R194" i="21" s="1"/>
  <c r="S96" i="21"/>
  <c r="S194" i="21" s="1"/>
  <c r="T96" i="21"/>
  <c r="U194" i="21"/>
  <c r="R99" i="21"/>
  <c r="S99" i="21"/>
  <c r="T99" i="21"/>
  <c r="R100" i="21"/>
  <c r="S100" i="21"/>
  <c r="T100" i="21"/>
  <c r="R101" i="21"/>
  <c r="S101" i="21"/>
  <c r="T101" i="21"/>
  <c r="W101" i="21" s="1"/>
  <c r="R103" i="21"/>
  <c r="S103" i="21"/>
  <c r="T103" i="21"/>
  <c r="W103" i="21" s="1"/>
  <c r="R106" i="21"/>
  <c r="S106" i="21"/>
  <c r="T106" i="21"/>
  <c r="W106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0" i="21"/>
  <c r="S110" i="21"/>
  <c r="T110" i="21"/>
  <c r="W110" i="21" s="1"/>
  <c r="R112" i="21"/>
  <c r="S112" i="21"/>
  <c r="T112" i="21"/>
  <c r="W112" i="21" s="1"/>
  <c r="R115" i="21"/>
  <c r="S115" i="21"/>
  <c r="T115" i="21"/>
  <c r="W115" i="21" s="1"/>
  <c r="R137" i="21"/>
  <c r="S137" i="21"/>
  <c r="T137" i="21"/>
  <c r="R141" i="21"/>
  <c r="S141" i="21"/>
  <c r="R142" i="21"/>
  <c r="S142" i="21"/>
  <c r="T142" i="21"/>
  <c r="R145" i="21"/>
  <c r="S145" i="21"/>
  <c r="T145" i="21"/>
  <c r="W145" i="21" s="1"/>
  <c r="R146" i="21"/>
  <c r="S146" i="21"/>
  <c r="T146" i="21"/>
  <c r="W146" i="21" s="1"/>
  <c r="R147" i="21"/>
  <c r="S147" i="21"/>
  <c r="T147" i="21"/>
  <c r="W147" i="21" s="1"/>
  <c r="R148" i="21"/>
  <c r="S148" i="21"/>
  <c r="T148" i="21"/>
  <c r="W148" i="21" s="1"/>
  <c r="R153" i="21"/>
  <c r="S153" i="21"/>
  <c r="T153" i="21"/>
  <c r="W153" i="21" s="1"/>
  <c r="R156" i="21"/>
  <c r="S156" i="21"/>
  <c r="T156" i="21"/>
  <c r="W156" i="21" s="1"/>
  <c r="R178" i="21"/>
  <c r="O178" i="21"/>
  <c r="N178" i="21"/>
  <c r="M178" i="21"/>
  <c r="L178" i="21"/>
  <c r="G178" i="21"/>
  <c r="H178" i="21"/>
  <c r="F178" i="21"/>
  <c r="O173" i="21"/>
  <c r="N173" i="21"/>
  <c r="M173" i="21"/>
  <c r="L173" i="21"/>
  <c r="G173" i="21"/>
  <c r="H173" i="21"/>
  <c r="F173" i="21"/>
  <c r="O172" i="21"/>
  <c r="N172" i="21"/>
  <c r="M172" i="21"/>
  <c r="L172" i="21"/>
  <c r="G172" i="21"/>
  <c r="H172" i="21"/>
  <c r="F172" i="21"/>
  <c r="J112" i="21"/>
  <c r="O77" i="21"/>
  <c r="N77" i="21"/>
  <c r="L77" i="21"/>
  <c r="G77" i="21"/>
  <c r="F77" i="21"/>
  <c r="J81" i="21"/>
  <c r="W40" i="21" l="1"/>
  <c r="T39" i="21"/>
  <c r="S39" i="21"/>
  <c r="R39" i="21"/>
  <c r="W194" i="21"/>
  <c r="V194" i="21"/>
  <c r="K173" i="21"/>
  <c r="Q173" i="21"/>
  <c r="O211" i="21"/>
  <c r="Q172" i="21"/>
  <c r="K178" i="21"/>
  <c r="O212" i="21"/>
  <c r="Q178" i="21"/>
  <c r="K172" i="21"/>
  <c r="S134" i="21"/>
  <c r="Q77" i="21"/>
  <c r="U77" i="21"/>
  <c r="R134" i="21"/>
  <c r="W137" i="21"/>
  <c r="T134" i="21"/>
  <c r="W99" i="21"/>
  <c r="W98" i="21"/>
  <c r="W142" i="21"/>
  <c r="W100" i="21"/>
  <c r="K77" i="21"/>
  <c r="T179" i="21"/>
  <c r="W179" i="21" s="1"/>
  <c r="T178" i="21"/>
  <c r="W178" i="21" s="1"/>
  <c r="W46" i="21"/>
  <c r="W96" i="21"/>
  <c r="T173" i="21"/>
  <c r="W173" i="21" s="1"/>
  <c r="T172" i="21"/>
  <c r="W33" i="21"/>
  <c r="W7" i="21"/>
  <c r="W22" i="21"/>
  <c r="T9" i="21"/>
  <c r="W10" i="21"/>
  <c r="T86" i="21"/>
  <c r="W86" i="21" s="1"/>
  <c r="R86" i="21"/>
  <c r="S86" i="21"/>
  <c r="V137" i="21"/>
  <c r="U172" i="21"/>
  <c r="S172" i="21"/>
  <c r="T182" i="21"/>
  <c r="R182" i="21"/>
  <c r="U182" i="21"/>
  <c r="S182" i="21"/>
  <c r="S77" i="21"/>
  <c r="S72" i="21"/>
  <c r="S9" i="21"/>
  <c r="R77" i="21"/>
  <c r="T77" i="21"/>
  <c r="T72" i="21"/>
  <c r="R72" i="21"/>
  <c r="R9" i="21"/>
  <c r="V81" i="21"/>
  <c r="V153" i="21"/>
  <c r="V148" i="21"/>
  <c r="P77" i="21"/>
  <c r="P86" i="21"/>
  <c r="V112" i="21"/>
  <c r="W9" i="21" l="1"/>
  <c r="W182" i="21"/>
  <c r="W172" i="21"/>
  <c r="W77" i="21"/>
  <c r="V134" i="21"/>
  <c r="W134" i="21"/>
  <c r="V98" i="21"/>
  <c r="P7" i="21" l="1"/>
  <c r="J37" i="21"/>
  <c r="J34" i="21"/>
  <c r="J9" i="21" l="1"/>
  <c r="P9" i="21"/>
  <c r="V37" i="21"/>
  <c r="V34" i="21"/>
  <c r="J147" i="21"/>
  <c r="J148" i="21"/>
  <c r="J33" i="21"/>
  <c r="V33" i="21"/>
  <c r="O170" i="21" l="1"/>
  <c r="N170" i="21"/>
  <c r="M170" i="21"/>
  <c r="L170" i="21"/>
  <c r="G170" i="21"/>
  <c r="H170" i="21"/>
  <c r="F170" i="21"/>
  <c r="O176" i="21"/>
  <c r="Q176" i="21" s="1"/>
  <c r="N176" i="21"/>
  <c r="M176" i="21"/>
  <c r="L176" i="21"/>
  <c r="G176" i="21"/>
  <c r="H176" i="21"/>
  <c r="F176" i="21"/>
  <c r="K170" i="21" l="1"/>
  <c r="K176" i="21"/>
  <c r="O220" i="21"/>
  <c r="O210" i="21"/>
  <c r="Q170" i="21"/>
  <c r="L200" i="21"/>
  <c r="N200" i="21"/>
  <c r="F200" i="21"/>
  <c r="G200" i="21"/>
  <c r="M200" i="21"/>
  <c r="O200" i="21"/>
  <c r="H200" i="21"/>
  <c r="O3" i="21"/>
  <c r="K200" i="21" l="1"/>
  <c r="Q200" i="21"/>
  <c r="V172" i="21"/>
  <c r="V173" i="21"/>
  <c r="V174" i="21"/>
  <c r="V177" i="21"/>
  <c r="V178" i="21"/>
  <c r="V179" i="21"/>
  <c r="V180" i="21"/>
  <c r="V181" i="21"/>
  <c r="V182" i="21"/>
  <c r="V183" i="21"/>
  <c r="V184" i="21"/>
  <c r="V186" i="21"/>
  <c r="V187" i="21"/>
  <c r="V188" i="21"/>
  <c r="V198" i="21"/>
  <c r="V199" i="21"/>
  <c r="V214" i="21"/>
  <c r="Q214" i="21"/>
  <c r="P214" i="21"/>
  <c r="K214" i="21"/>
  <c r="J214" i="21"/>
  <c r="G212" i="21"/>
  <c r="H211" i="21"/>
  <c r="F209" i="21"/>
  <c r="U208" i="21"/>
  <c r="T208" i="21"/>
  <c r="S208" i="21"/>
  <c r="R208" i="21"/>
  <c r="N208" i="21"/>
  <c r="M208" i="21"/>
  <c r="L208" i="21"/>
  <c r="H208" i="21"/>
  <c r="G208" i="21"/>
  <c r="F208" i="21"/>
  <c r="U207" i="21"/>
  <c r="T207" i="21"/>
  <c r="S207" i="21"/>
  <c r="R207" i="21"/>
  <c r="N207" i="21"/>
  <c r="M207" i="21"/>
  <c r="L207" i="21"/>
  <c r="H207" i="21"/>
  <c r="G207" i="21"/>
  <c r="F207" i="21"/>
  <c r="U206" i="21"/>
  <c r="T206" i="21"/>
  <c r="T215" i="21" s="1"/>
  <c r="S206" i="21"/>
  <c r="S215" i="21" s="1"/>
  <c r="R206" i="21"/>
  <c r="R215" i="21" s="1"/>
  <c r="N206" i="21"/>
  <c r="N215" i="21" s="1"/>
  <c r="M206" i="21"/>
  <c r="M215" i="21" s="1"/>
  <c r="L206" i="21"/>
  <c r="L215" i="21" s="1"/>
  <c r="H206" i="21"/>
  <c r="G206" i="21"/>
  <c r="G215" i="21" s="1"/>
  <c r="F206" i="21"/>
  <c r="F215" i="21" s="1"/>
  <c r="N209" i="21"/>
  <c r="M209" i="21"/>
  <c r="L209" i="21"/>
  <c r="H209" i="21"/>
  <c r="G209" i="21"/>
  <c r="N213" i="21"/>
  <c r="M213" i="21"/>
  <c r="L213" i="21"/>
  <c r="G213" i="21"/>
  <c r="F213" i="21"/>
  <c r="L212" i="21"/>
  <c r="S212" i="21"/>
  <c r="N212" i="21"/>
  <c r="M212" i="21"/>
  <c r="F212" i="21"/>
  <c r="N211" i="21"/>
  <c r="M211" i="21"/>
  <c r="L211" i="21"/>
  <c r="G211" i="21"/>
  <c r="F211" i="21"/>
  <c r="H210" i="21"/>
  <c r="F210" i="21"/>
  <c r="U162" i="21"/>
  <c r="T162" i="21"/>
  <c r="R162" i="21"/>
  <c r="P162" i="21"/>
  <c r="J145" i="21"/>
  <c r="J142" i="21"/>
  <c r="J141" i="21"/>
  <c r="J137" i="21"/>
  <c r="J115" i="21"/>
  <c r="J110" i="21"/>
  <c r="J109" i="21"/>
  <c r="J108" i="21"/>
  <c r="J107" i="21"/>
  <c r="J106" i="21"/>
  <c r="J103" i="21"/>
  <c r="J101" i="21"/>
  <c r="J100" i="21"/>
  <c r="J99" i="21"/>
  <c r="J85" i="21"/>
  <c r="J84" i="21"/>
  <c r="J83" i="21"/>
  <c r="J82" i="21"/>
  <c r="J80" i="21"/>
  <c r="J79" i="21"/>
  <c r="J78" i="21"/>
  <c r="J76" i="21"/>
  <c r="J75" i="21"/>
  <c r="J74" i="21"/>
  <c r="J73" i="21"/>
  <c r="O72" i="21"/>
  <c r="Q72" i="21" s="1"/>
  <c r="L72" i="21"/>
  <c r="L160" i="21" s="1"/>
  <c r="H72" i="21"/>
  <c r="G72" i="21"/>
  <c r="F72" i="21"/>
  <c r="J51" i="21"/>
  <c r="T213" i="21"/>
  <c r="S213" i="21"/>
  <c r="R213" i="21"/>
  <c r="J50" i="21"/>
  <c r="J49" i="21"/>
  <c r="J48" i="21"/>
  <c r="J47" i="21"/>
  <c r="T212" i="21"/>
  <c r="J46" i="21"/>
  <c r="J45" i="21"/>
  <c r="J44" i="21"/>
  <c r="J42" i="21"/>
  <c r="J41" i="21"/>
  <c r="J40" i="21"/>
  <c r="N160" i="21"/>
  <c r="H39" i="21"/>
  <c r="G39" i="21"/>
  <c r="F39" i="21"/>
  <c r="J31" i="21"/>
  <c r="J30" i="21"/>
  <c r="J29" i="21"/>
  <c r="J28" i="21"/>
  <c r="J27" i="21"/>
  <c r="J26" i="21"/>
  <c r="J25" i="21"/>
  <c r="U170" i="21"/>
  <c r="S170" i="21"/>
  <c r="S202" i="21" s="1"/>
  <c r="S201" i="21" s="1"/>
  <c r="R170" i="21"/>
  <c r="R202" i="21" s="1"/>
  <c r="R201" i="21" s="1"/>
  <c r="J22" i="21"/>
  <c r="J21" i="21"/>
  <c r="R211" i="21"/>
  <c r="T209" i="21"/>
  <c r="S209" i="21"/>
  <c r="R209" i="21"/>
  <c r="T53" i="21"/>
  <c r="S53" i="21"/>
  <c r="S52" i="21" s="1"/>
  <c r="S160" i="21" s="1"/>
  <c r="R53" i="21"/>
  <c r="R52" i="21" s="1"/>
  <c r="R160" i="21" s="1"/>
  <c r="J7" i="21"/>
  <c r="U3" i="21"/>
  <c r="T3" i="21"/>
  <c r="N3" i="21"/>
  <c r="O160" i="21" l="1"/>
  <c r="Q160" i="21" s="1"/>
  <c r="G160" i="21"/>
  <c r="G6" i="21" s="1"/>
  <c r="H160" i="21"/>
  <c r="W162" i="21"/>
  <c r="W206" i="21"/>
  <c r="W208" i="21"/>
  <c r="W207" i="21"/>
  <c r="F8" i="21"/>
  <c r="F160" i="21"/>
  <c r="F163" i="21" s="1"/>
  <c r="U202" i="21"/>
  <c r="U201" i="21" s="1"/>
  <c r="U72" i="21"/>
  <c r="W72" i="21" s="1"/>
  <c r="H8" i="21"/>
  <c r="L8" i="21"/>
  <c r="G8" i="21"/>
  <c r="O8" i="21"/>
  <c r="N8" i="21"/>
  <c r="Q39" i="21"/>
  <c r="U39" i="21"/>
  <c r="K72" i="21"/>
  <c r="K39" i="21"/>
  <c r="T52" i="21"/>
  <c r="T160" i="21" s="1"/>
  <c r="T6" i="21" s="1"/>
  <c r="W53" i="21"/>
  <c r="L163" i="21"/>
  <c r="J208" i="21"/>
  <c r="P208" i="21"/>
  <c r="V208" i="21"/>
  <c r="P39" i="21"/>
  <c r="J52" i="21"/>
  <c r="P52" i="21"/>
  <c r="P72" i="21"/>
  <c r="V88" i="21"/>
  <c r="V95" i="21"/>
  <c r="V96" i="21"/>
  <c r="V99" i="21"/>
  <c r="V100" i="21"/>
  <c r="V106" i="21"/>
  <c r="V108" i="21"/>
  <c r="V11" i="21"/>
  <c r="V27" i="21"/>
  <c r="V84" i="21"/>
  <c r="V86" i="21"/>
  <c r="V83" i="21"/>
  <c r="T176" i="21"/>
  <c r="V115" i="21"/>
  <c r="V145" i="21"/>
  <c r="K206" i="21"/>
  <c r="Q207" i="21"/>
  <c r="U176" i="21"/>
  <c r="V26" i="21"/>
  <c r="V101" i="21"/>
  <c r="V107" i="21"/>
  <c r="V109" i="21"/>
  <c r="V110" i="21"/>
  <c r="V141" i="21"/>
  <c r="V142" i="21"/>
  <c r="V146" i="21"/>
  <c r="K209" i="21"/>
  <c r="P207" i="21"/>
  <c r="K208" i="21"/>
  <c r="H215" i="21"/>
  <c r="J215" i="21" s="1"/>
  <c r="U215" i="21"/>
  <c r="V215" i="21" s="1"/>
  <c r="R176" i="21"/>
  <c r="R200" i="21" s="1"/>
  <c r="R218" i="21" s="1"/>
  <c r="V54" i="21"/>
  <c r="V60" i="21"/>
  <c r="V64" i="21"/>
  <c r="V65" i="21"/>
  <c r="V68" i="21"/>
  <c r="V71" i="21"/>
  <c r="S176" i="21"/>
  <c r="S200" i="21" s="1"/>
  <c r="V49" i="21"/>
  <c r="V82" i="21"/>
  <c r="V87" i="21"/>
  <c r="V89" i="21"/>
  <c r="V94" i="21"/>
  <c r="V57" i="21"/>
  <c r="V48" i="21"/>
  <c r="V67" i="21"/>
  <c r="V78" i="21"/>
  <c r="V74" i="21"/>
  <c r="V51" i="21"/>
  <c r="V30" i="21"/>
  <c r="T170" i="21"/>
  <c r="T202" i="21" s="1"/>
  <c r="V13" i="21"/>
  <c r="V66" i="21"/>
  <c r="V103" i="21"/>
  <c r="V75" i="21"/>
  <c r="V22" i="21"/>
  <c r="V80" i="21"/>
  <c r="V61" i="21"/>
  <c r="V31" i="21"/>
  <c r="V29" i="21"/>
  <c r="V162" i="21"/>
  <c r="V21" i="21"/>
  <c r="V17" i="21"/>
  <c r="V19" i="21"/>
  <c r="V16" i="21"/>
  <c r="V14" i="21"/>
  <c r="V18" i="21"/>
  <c r="Q211" i="21"/>
  <c r="V91" i="21"/>
  <c r="J77" i="21"/>
  <c r="V79" i="21"/>
  <c r="V76" i="21"/>
  <c r="V58" i="21"/>
  <c r="J39" i="21"/>
  <c r="V28" i="21"/>
  <c r="V85" i="21"/>
  <c r="V56" i="21"/>
  <c r="V55" i="21"/>
  <c r="V59" i="21"/>
  <c r="V53" i="21"/>
  <c r="V25" i="21"/>
  <c r="V50" i="21"/>
  <c r="V73" i="21"/>
  <c r="R210" i="21"/>
  <c r="T211" i="21"/>
  <c r="U212" i="21"/>
  <c r="W212" i="21" s="1"/>
  <c r="V10" i="21"/>
  <c r="V12" i="21"/>
  <c r="S210" i="21"/>
  <c r="V15" i="21"/>
  <c r="V20" i="21"/>
  <c r="V40" i="21"/>
  <c r="J72" i="21"/>
  <c r="J86" i="21"/>
  <c r="V92" i="21"/>
  <c r="G210" i="21"/>
  <c r="J210" i="21" s="1"/>
  <c r="H212" i="21"/>
  <c r="H213" i="21"/>
  <c r="U213" i="21"/>
  <c r="W213" i="21" s="1"/>
  <c r="P206" i="21"/>
  <c r="V207" i="21"/>
  <c r="J211" i="21"/>
  <c r="K211" i="21"/>
  <c r="P213" i="21"/>
  <c r="Q213" i="21"/>
  <c r="P215" i="21"/>
  <c r="Q215" i="21"/>
  <c r="S211" i="21"/>
  <c r="V147" i="21"/>
  <c r="R204" i="21"/>
  <c r="L210" i="21"/>
  <c r="P211" i="21"/>
  <c r="R212" i="21"/>
  <c r="J209" i="21"/>
  <c r="J207" i="21"/>
  <c r="K207" i="21"/>
  <c r="P209" i="21"/>
  <c r="Q209" i="21"/>
  <c r="N210" i="21"/>
  <c r="M210" i="21"/>
  <c r="J206" i="21"/>
  <c r="Q206" i="21"/>
  <c r="V206" i="21"/>
  <c r="Q208" i="21"/>
  <c r="K160" i="21" l="1"/>
  <c r="P160" i="21"/>
  <c r="P163" i="21" s="1"/>
  <c r="H6" i="21"/>
  <c r="I159" i="21" s="1"/>
  <c r="J160" i="21"/>
  <c r="R165" i="21"/>
  <c r="W39" i="21"/>
  <c r="U160" i="21"/>
  <c r="W160" i="21" s="1"/>
  <c r="W52" i="21"/>
  <c r="W215" i="21"/>
  <c r="T201" i="21"/>
  <c r="W201" i="21" s="1"/>
  <c r="W202" i="21"/>
  <c r="U200" i="21"/>
  <c r="W176" i="21"/>
  <c r="W170" i="21"/>
  <c r="Q8" i="21"/>
  <c r="U8" i="21"/>
  <c r="G163" i="21"/>
  <c r="T8" i="21"/>
  <c r="K8" i="21"/>
  <c r="S6" i="21"/>
  <c r="R6" i="21"/>
  <c r="J8" i="21"/>
  <c r="P8" i="21"/>
  <c r="R8" i="21"/>
  <c r="S8" i="21"/>
  <c r="T200" i="21"/>
  <c r="V176" i="21"/>
  <c r="T210" i="21"/>
  <c r="V72" i="21"/>
  <c r="K215" i="21"/>
  <c r="N163" i="21"/>
  <c r="N6" i="21"/>
  <c r="L6" i="21"/>
  <c r="F6" i="21"/>
  <c r="K210" i="21"/>
  <c r="M163" i="21"/>
  <c r="S163" i="21" s="1"/>
  <c r="M6" i="21"/>
  <c r="K212" i="21"/>
  <c r="J212" i="21"/>
  <c r="V77" i="21"/>
  <c r="U210" i="21"/>
  <c r="V170" i="21"/>
  <c r="V202" i="21" s="1"/>
  <c r="V201" i="21" s="1"/>
  <c r="V9" i="21"/>
  <c r="V212" i="21"/>
  <c r="U209" i="21"/>
  <c r="W209" i="21" s="1"/>
  <c r="V52" i="21"/>
  <c r="H163" i="21"/>
  <c r="R163" i="21"/>
  <c r="Q210" i="21"/>
  <c r="P210" i="21"/>
  <c r="Q212" i="21"/>
  <c r="P212" i="21"/>
  <c r="U211" i="21"/>
  <c r="W211" i="21" s="1"/>
  <c r="O163" i="21"/>
  <c r="O6" i="21"/>
  <c r="V213" i="21"/>
  <c r="J213" i="21"/>
  <c r="K213" i="21"/>
  <c r="V39" i="21"/>
  <c r="S218" i="21"/>
  <c r="I156" i="21" l="1"/>
  <c r="I161" i="21"/>
  <c r="I160" i="21"/>
  <c r="I155" i="21"/>
  <c r="I154" i="21"/>
  <c r="I153" i="21"/>
  <c r="I158" i="21"/>
  <c r="I162" i="21"/>
  <c r="V160" i="21"/>
  <c r="T165" i="21"/>
  <c r="Q165" i="21"/>
  <c r="S165" i="21"/>
  <c r="I163" i="21"/>
  <c r="U165" i="21"/>
  <c r="K165" i="21"/>
  <c r="Q163" i="21"/>
  <c r="J163" i="21"/>
  <c r="T163" i="21"/>
  <c r="K163" i="21"/>
  <c r="V200" i="21"/>
  <c r="W210" i="21"/>
  <c r="W200" i="21"/>
  <c r="I143" i="21"/>
  <c r="I144" i="21"/>
  <c r="I140" i="21"/>
  <c r="I119" i="21"/>
  <c r="I123" i="21"/>
  <c r="I127" i="21"/>
  <c r="I131" i="21"/>
  <c r="I124" i="21"/>
  <c r="I133" i="21"/>
  <c r="I129" i="21"/>
  <c r="I118" i="21"/>
  <c r="I122" i="21"/>
  <c r="I126" i="21"/>
  <c r="I130" i="21"/>
  <c r="I120" i="21"/>
  <c r="I128" i="21"/>
  <c r="I132" i="21"/>
  <c r="I117" i="21"/>
  <c r="I121" i="21"/>
  <c r="I125" i="21"/>
  <c r="W8" i="21"/>
  <c r="Q6" i="21"/>
  <c r="K6" i="21"/>
  <c r="J165" i="21"/>
  <c r="I93" i="21"/>
  <c r="I139" i="21"/>
  <c r="I138" i="21"/>
  <c r="I135" i="21"/>
  <c r="I150" i="21"/>
  <c r="I151" i="21"/>
  <c r="I197" i="21" s="1"/>
  <c r="I95" i="21"/>
  <c r="I96" i="21"/>
  <c r="I94" i="21"/>
  <c r="I90" i="21"/>
  <c r="I152" i="21"/>
  <c r="I102" i="21"/>
  <c r="I111" i="21"/>
  <c r="I63" i="21"/>
  <c r="I70" i="21"/>
  <c r="I105" i="21"/>
  <c r="I136" i="21"/>
  <c r="I69" i="21"/>
  <c r="I116" i="21"/>
  <c r="I97" i="21"/>
  <c r="I149" i="21"/>
  <c r="I62" i="21"/>
  <c r="I98" i="21"/>
  <c r="I134" i="21"/>
  <c r="I113" i="21"/>
  <c r="I114" i="21"/>
  <c r="I36" i="21"/>
  <c r="I35" i="21"/>
  <c r="P165" i="21"/>
  <c r="I38" i="21"/>
  <c r="I32" i="21"/>
  <c r="I23" i="21"/>
  <c r="I24" i="21"/>
  <c r="I112" i="21"/>
  <c r="I104" i="21"/>
  <c r="I81" i="21"/>
  <c r="T218" i="21"/>
  <c r="W218" i="21" s="1"/>
  <c r="I37" i="21"/>
  <c r="I34" i="21"/>
  <c r="I33" i="21"/>
  <c r="V8" i="21"/>
  <c r="P6" i="21"/>
  <c r="V211" i="21"/>
  <c r="I148" i="21"/>
  <c r="I147" i="21"/>
  <c r="I145" i="21"/>
  <c r="I142" i="21"/>
  <c r="I137" i="21"/>
  <c r="I146" i="21"/>
  <c r="I141" i="21"/>
  <c r="I107" i="21"/>
  <c r="I103" i="21"/>
  <c r="I100" i="21"/>
  <c r="I99" i="21"/>
  <c r="I92" i="21"/>
  <c r="I88" i="21"/>
  <c r="I87" i="21"/>
  <c r="I84" i="21"/>
  <c r="I82" i="21"/>
  <c r="I80" i="21"/>
  <c r="I78" i="21"/>
  <c r="I75" i="21"/>
  <c r="I73" i="21"/>
  <c r="I50" i="21"/>
  <c r="I48" i="21"/>
  <c r="I46" i="21"/>
  <c r="I44" i="21"/>
  <c r="I40" i="21"/>
  <c r="I31" i="21"/>
  <c r="I29" i="21"/>
  <c r="I27" i="21"/>
  <c r="I25" i="21"/>
  <c r="I21" i="21"/>
  <c r="I19" i="21"/>
  <c r="I17" i="21"/>
  <c r="I16" i="21"/>
  <c r="I14" i="21"/>
  <c r="I12" i="21"/>
  <c r="I11" i="21"/>
  <c r="I71" i="21"/>
  <c r="I67" i="21"/>
  <c r="I65" i="21"/>
  <c r="I61" i="21"/>
  <c r="I59" i="21"/>
  <c r="I57" i="21"/>
  <c r="I56" i="21"/>
  <c r="I54" i="21"/>
  <c r="I115" i="21"/>
  <c r="I110" i="21"/>
  <c r="I108" i="21"/>
  <c r="I101" i="21"/>
  <c r="I91" i="21"/>
  <c r="I89" i="21"/>
  <c r="I85" i="21"/>
  <c r="I77" i="21"/>
  <c r="I74" i="21"/>
  <c r="I51" i="21"/>
  <c r="I47" i="21"/>
  <c r="I42" i="21"/>
  <c r="I39" i="21"/>
  <c r="I30" i="21"/>
  <c r="I26" i="21"/>
  <c r="I20" i="21"/>
  <c r="I15" i="21"/>
  <c r="I10" i="21"/>
  <c r="I109" i="21"/>
  <c r="I106" i="21"/>
  <c r="I86" i="21"/>
  <c r="I83" i="21"/>
  <c r="I79" i="21"/>
  <c r="I76" i="21"/>
  <c r="I72" i="21"/>
  <c r="I49" i="21"/>
  <c r="I45" i="21"/>
  <c r="I41" i="21"/>
  <c r="I28" i="21"/>
  <c r="I22" i="21"/>
  <c r="I18" i="21"/>
  <c r="I13" i="21"/>
  <c r="I66" i="21"/>
  <c r="I60" i="21"/>
  <c r="I53" i="21"/>
  <c r="I68" i="21"/>
  <c r="I64" i="21"/>
  <c r="I58" i="21"/>
  <c r="I55" i="21"/>
  <c r="J6" i="21"/>
  <c r="I7" i="21"/>
  <c r="I8" i="21"/>
  <c r="I9" i="21"/>
  <c r="I52" i="21"/>
  <c r="U163" i="21"/>
  <c r="W165" i="21" s="1"/>
  <c r="U6" i="21"/>
  <c r="V209" i="21"/>
  <c r="V210" i="21"/>
  <c r="W163" i="21" l="1"/>
  <c r="W6" i="21"/>
  <c r="V165" i="21"/>
  <c r="V6" i="21"/>
  <c r="V163" i="21"/>
  <c r="V156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5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<sst xmlns="http://schemas.openxmlformats.org/spreadsheetml/2006/main" count="502" uniqueCount="388">
  <si>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</si>
  <si>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</si>
  <si>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</si>
  <si>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</si>
  <si>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</si>
  <si>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</si>
  <si>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</si>
  <si>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</si>
  <si>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</si>
  <si>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</si>
  <si>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</si>
  <si>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</si>
  <si>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</si>
  <si>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</si>
  <si>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</si>
  <si>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</si>
  <si>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</si>
  <si>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</si>
  <si>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</si>
  <si>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</si>
  <si>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</si>
  <si>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</si>
  <si>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</si>
  <si>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</si>
  <si>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</si>
  <si>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</si>
  <si>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</si>
  <si>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</si>
  <si>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</si>
  <si>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</si>
  <si>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</si>
  <si>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</si>
  <si>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</si>
  <si>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</si>
  <si>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</si>
  <si>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</si>
  <si>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</si>
  <si>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</si>
  <si>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</si>
  <si>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</si>
  <si>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</si>
  <si>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</si>
  <si>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</si>
  <si>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</si>
  <si>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</si>
  <si>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</si>
  <si>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</si>
  <si>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</si>
  <si>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</si>
  <si>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</si>
  <si>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</si>
  <si>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</si>
  <si>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</si>
  <si>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</si>
  <si>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</si>
  <si>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</si>
  <si>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</si>
  <si>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</si>
  <si>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</si>
  <si>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</si>
  <si>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</si>
  <si>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</si>
  <si>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</si>
  <si>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</si>
  <si>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</si>
  <si>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</si>
  <si>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</si>
  <si>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</si>
  <si>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</si>
  <si>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</si>
  <si>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</si>
  <si>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</si>
  <si>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</si>
  <si>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</si>
  <si>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</si>
  <si>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</si>
  <si>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</si>
  <si>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</si>
  <si>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</si>
  <si>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</si>
  <si>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</si>
  <si>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</si>
  <si>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</si>
  <si>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</si>
  <si>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</si>
  <si>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</si>
  <si>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</si>
  <si>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</si>
  <si>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</si>
  <si>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</si>
  <si>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</si>
  <si>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</si>
  <si>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</si>
  <si>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</si>
  <si>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</si>
  <si>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</si>
  <si>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</si>
  <si>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</si>
  <si>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</si>
  <si>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</si>
  <si>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</si>
  <si>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</si>
  <si>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</si>
  <si>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</si>
  <si>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</si>
  <si>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</si>
  <si>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</si>
  <si>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</si>
  <si>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</si>
  <si>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</si>
  <si>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</si>
  <si>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</si>
  <si>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</si>
  <si>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</si>
  <si>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</si>
  <si>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</si>
  <si>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</si>
  <si>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</si>
  <si>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</si>
  <si>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</si>
  <si>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</si>
  <si>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</si>
  <si>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</si>
  <si>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</si>
  <si>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</si>
  <si>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</si>
  <si>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</si>
  <si>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</si>
  <si>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</si>
  <si>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</si>
  <si>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</si>
  <si>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</si>
  <si>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</si>
  <si>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</si>
  <si>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</si>
  <si>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</si>
  <si>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</si>
  <si>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</si>
  <si>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</si>
  <si>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</si>
  <si>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</si>
  <si>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</si>
  <si>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</si>
  <si>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</si>
  <si>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</si>
  <si>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</si>
  <si>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</si>
  <si>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</si>
  <si>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</si>
  <si>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</si>
  <si>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</si>
  <si>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</si>
  <si>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</si>
  <si>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</si>
  <si>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</si>
  <si>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</si>
  <si>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</si>
  <si>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</si>
  <si>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</si>
  <si>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</si>
  <si>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</si>
  <si>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</si>
  <si>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</si>
  <si>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</si>
  <si>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</si>
  <si>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</si>
  <si>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</si>
  <si>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</si>
  <si>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</si>
  <si>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</si>
  <si>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</si>
  <si>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</si>
  <si>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</si>
  <si>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</si>
  <si>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</si>
  <si>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</si>
  <si>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</si>
  <si>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</si>
  <si>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</si>
  <si>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</si>
  <si>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</si>
  <si>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</si>
  <si>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</si>
  <si>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</si>
  <si>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</si>
  <si>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</si>
  <si>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субвенція на допомоги 41050300</t>
  </si>
  <si>
    <t>енергосубвенція 41050100</t>
  </si>
  <si>
    <t>субвенція на тверде паливо 41050200</t>
  </si>
  <si>
    <t>субвенція ЧАЕС 41053900</t>
  </si>
  <si>
    <t>освітня субвенція 41033900</t>
  </si>
  <si>
    <t>субвенція на держпідтримку осіб з особл.осв.потребами 41051200</t>
  </si>
  <si>
    <t>субвенція окремі захворювання "Доступні ліки" 41052000</t>
  </si>
  <si>
    <t>Для звірки з казначейським звітом</t>
  </si>
  <si>
    <t>медична субвенція 41034200 + субвенція на інсуліни 41051500</t>
  </si>
  <si>
    <t>Будівництво інших об'єктів комунальної власності</t>
  </si>
  <si>
    <t>Сума без ЧАЕС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</si>
  <si>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</si>
  <si>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</si>
  <si>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</si>
  <si>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</si>
  <si>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</si>
  <si>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</si>
  <si>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</si>
  <si>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</si>
  <si>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</si>
  <si>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інших бюджетів (41053900)</t>
  </si>
  <si>
    <t>субвенція на реабцентр  41053900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</si>
  <si>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</si>
  <si>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</si>
  <si>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субвенція по зоні спостереження обл. 41050800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</si>
  <si>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</si>
  <si>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</si>
  <si>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</si>
  <si>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</si>
  <si>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</si>
  <si>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</si>
  <si>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</si>
  <si>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</si>
  <si>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</si>
  <si>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 xml:space="preserve">медична субвенція 41034200 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</si>
  <si>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</si>
  <si>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</si>
  <si>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</si>
  <si>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>у тому числі видатків за рахунок субвенцій та дотацій з інших бюджетів: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</si>
  <si>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</si>
  <si>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</si>
  <si>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</si>
  <si>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</si>
  <si>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</si>
  <si>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</si>
  <si>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</si>
  <si>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</si>
  <si>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</si>
  <si>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</si>
  <si>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 з дб 41055000</t>
  </si>
  <si>
    <t>субвенція на здійснення доплат медичним та іншим працівникам закладів охорони здоров'я  (41051800)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</si>
  <si>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</si>
  <si>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</si>
  <si>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</si>
  <si>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</si>
  <si>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</si>
  <si>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</si>
  <si>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</si>
  <si>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</si>
  <si>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</si>
  <si>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</si>
  <si>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</si>
  <si>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</si>
  <si>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</si>
  <si>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Надання загальної середньої освіти закладами загальної середньої освіти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</si>
  <si>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</si>
  <si>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</si>
  <si>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</si>
  <si>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</si>
  <si>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</si>
  <si>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</si>
  <si>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</si>
  <si>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</si>
  <si>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</si>
  <si>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Надання загальної середньої освіти закладами загальної середньої освіти (41033900)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</si>
  <si>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</si>
  <si>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</si>
  <si>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1152</t>
  </si>
  <si>
    <t>1200</t>
  </si>
  <si>
    <t>субвенція обласному бюджету для будівництва пожежного депо з житловими приміщеннями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</si>
  <si>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</si>
  <si>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</si>
  <si>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</si>
  <si>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</si>
  <si>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</si>
  <si>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</si>
  <si>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</si>
  <si>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</si>
  <si>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t>7324</t>
  </si>
  <si>
    <t>Будівництво установ та закладів культури</t>
  </si>
  <si>
    <t>1210</t>
  </si>
  <si>
    <t xml:space="preserve"> інші субвенції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</si>
  <si>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</si>
  <si>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</si>
  <si>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</si>
  <si>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r>
      <rPr>
        <b/>
        <sz val="12"/>
        <rFont val="Times New Roman"/>
        <family val="1"/>
        <charset val="204"/>
      </rPr>
      <t>освітня субвенція</t>
    </r>
    <r>
      <rPr>
        <sz val="12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</si>
  <si>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1"/>
        <rFont val="Times New Roman"/>
        <family val="1"/>
        <charset val="204"/>
      </rPr>
      <t xml:space="preserve">залишку </t>
    </r>
    <r>
      <rPr>
        <sz val="11"/>
        <rFont val="Times New Roman"/>
        <family val="1"/>
        <charset val="204"/>
      </rPr>
      <t xml:space="preserve">коштів за </t>
    </r>
    <r>
      <rPr>
        <b/>
        <sz val="11"/>
        <rFont val="Times New Roman"/>
        <family val="1"/>
        <charset val="204"/>
      </rPr>
      <t>освітньою субвенцією</t>
    </r>
    <r>
      <rPr>
        <sz val="11"/>
        <rFont val="Times New Roman"/>
        <family val="1"/>
        <charset val="204"/>
      </rPr>
      <t xml:space="preserve"> (41051100)</t>
    </r>
  </si>
  <si>
    <r>
      <t xml:space="preserve">субвенція на держпідтримку </t>
    </r>
    <r>
      <rPr>
        <b/>
        <sz val="12"/>
        <rFont val="Times New Roman"/>
        <family val="1"/>
        <charset val="204"/>
      </rPr>
      <t>осіб з особл.осв.потребами</t>
    </r>
    <r>
      <rPr>
        <sz val="12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</si>
  <si>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1"/>
        <rFont val="Times New Roman"/>
        <family val="1"/>
        <charset val="204"/>
      </rPr>
      <t>залишку коштів з</t>
    </r>
    <r>
      <rPr>
        <sz val="11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1"/>
        <rFont val="Times New Roman"/>
        <family val="1"/>
        <charset val="204"/>
      </rPr>
      <t>особам з особливими освітніми потребами</t>
    </r>
    <r>
      <rPr>
        <sz val="11"/>
        <rFont val="Times New Roman"/>
        <family val="1"/>
        <charset val="204"/>
      </rPr>
      <t xml:space="preserve"> (41051700) - оплата праці</t>
    </r>
  </si>
  <si>
    <r>
      <rPr>
        <b/>
        <sz val="10"/>
        <rFont val="Arial Cyr"/>
        <charset val="204"/>
      </rPr>
      <t>Дотація</t>
    </r>
    <r>
      <rPr>
        <sz val="10"/>
        <rFont val="Arial Cyr"/>
        <family val="2"/>
        <charset val="204"/>
      </rPr>
      <t xml:space="preserve">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  </r>
  </si>
  <si>
    <r>
      <t xml:space="preserve">субвенція з д.б. місцевим бюджетам на здійснення заходів щодо </t>
    </r>
    <r>
      <rPr>
        <b/>
        <sz val="10"/>
        <rFont val="Arial Cyr"/>
        <charset val="204"/>
      </rPr>
      <t>соц-екон.розв.</t>
    </r>
    <r>
      <rPr>
        <sz val="10"/>
        <rFont val="Arial Cyr"/>
        <charset val="204"/>
      </rPr>
      <t xml:space="preserve"> окремих територій (41034500) - кап.ремонт ЗОШ с.Заболоття, придб комп.компл. для Більськовільського НВК </t>
    </r>
  </si>
  <si>
    <r>
      <t xml:space="preserve">субв. з місц.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держ. бюджету </t>
    </r>
    <r>
      <rPr>
        <sz val="13"/>
        <rFont val="Times New Roman"/>
        <family val="1"/>
        <charset val="204"/>
      </rPr>
      <t xml:space="preserve">(41050900) </t>
    </r>
  </si>
  <si>
    <t>Надання загальної середньої освіти закладами загальної середньої освіти (41051100)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</si>
  <si>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</si>
  <si>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</si>
  <si>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</si>
  <si>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</si>
  <si>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</si>
  <si>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</si>
  <si>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</si>
  <si>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</si>
  <si>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</si>
  <si>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</si>
  <si>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 xml:space="preserve">субв. з держ. бюджету місц.бюджетам на розвиток мережі ЦНАП (41035200) 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</si>
  <si>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</si>
  <si>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</si>
  <si>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</si>
  <si>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</si>
  <si>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</si>
  <si>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</si>
  <si>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</si>
  <si>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</si>
  <si>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</si>
  <si>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</si>
  <si>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</si>
  <si>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</si>
  <si>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</si>
  <si>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</si>
  <si>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</si>
  <si>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</si>
  <si>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</si>
  <si>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та/або насильства за ознакою статі (41035600)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</si>
  <si>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</si>
  <si>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</si>
  <si>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</si>
  <si>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</si>
  <si>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</si>
  <si>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Субвенція на житло (41050400)</t>
  </si>
  <si>
    <t>Субвенція на житло (41050600)</t>
  </si>
  <si>
    <t>субвенція Сарненській міській ТГ на реконструкцію дитячого терапевтичного корпусу КНП "Сарненська ЦРЛ"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</si>
  <si>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</si>
  <si>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Заступник начальника бюджетного відділу</t>
  </si>
  <si>
    <t>Віра ПЕТРИНА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</si>
  <si>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</si>
  <si>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</si>
  <si>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</si>
  <si>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</si>
  <si>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</si>
  <si>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</si>
  <si>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</si>
  <si>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</si>
  <si>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</si>
  <si>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(41055000) - рентгенапарат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</si>
  <si>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</si>
  <si>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</si>
  <si>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</si>
  <si>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</si>
  <si>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</si>
  <si>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</si>
  <si>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</si>
  <si>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</si>
  <si>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</si>
  <si>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</si>
  <si>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</si>
  <si>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</si>
  <si>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</si>
  <si>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                                       за рахунок коштів місцевого бюджету</t>
  </si>
  <si>
    <t>Надання спеціалізованої освіти мистецькими школами</t>
  </si>
  <si>
    <t>Реверсна дотація</t>
  </si>
  <si>
    <t>КТКВКМБ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</si>
  <si>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</si>
  <si>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</si>
  <si>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</si>
  <si>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</si>
  <si>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</si>
  <si>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</si>
  <si>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</si>
  <si>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</si>
  <si>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</si>
  <si>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</si>
  <si>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</si>
  <si>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</si>
  <si>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>залишки субвенцій, направлені обласному бюджету (п.22² розділу VI Бюджетного кодексу України)</t>
  </si>
  <si>
    <t xml:space="preserve">у т.ч. за рахунок інших субвенції з місцевого бюджету (41053900) 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</si>
  <si>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</si>
  <si>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</si>
  <si>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</si>
  <si>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</si>
  <si>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з місцевого бюджету бюджету</t>
  </si>
  <si>
    <t>ВСЬОГО, перевірка</t>
  </si>
  <si>
    <t>9820</t>
  </si>
  <si>
    <t>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безпеки, усунення загрози небезпеки державній незалежності України, її територіальній цілісності</t>
  </si>
  <si>
    <t>субвенція для Вараського районного територіального центру комплектування та соціальної підтримки</t>
  </si>
  <si>
    <t>субвенція для  ГУ Національної поліції України в Рівненській області для здійснення повноважень поліцейськими Вараської міської територіальної громади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</si>
  <si>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</si>
  <si>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</si>
  <si>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</si>
  <si>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</si>
  <si>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субвенція для Управління Служби безпеки України в Рівненській області (для відділу у м.Вараш УСБУ в Рівненській області)</t>
  </si>
  <si>
    <t>затверджено на 01.09.2022</t>
  </si>
  <si>
    <t>виконано станом на 01.09.2022</t>
  </si>
  <si>
    <t xml:space="preserve">                Аналіз виконання бюджету Вараської міської територіальної громади по видатках та кредитуванню станом на 01.09.2022 року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</si>
</sst>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6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6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b/>
      <i/>
      <sz val="12"/>
      <name val="Arial"/>
      <family val="2"/>
      <charset val="204"/>
    </font>
    <font>
      <b/>
      <i/>
      <sz val="12"/>
      <name val="Arial Cyr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rgb="FFFF0000"/>
      <name val="Arial Cyr"/>
      <family val="2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2"/>
      <name val="Arial Cyr"/>
      <family val="2"/>
      <charset val="204"/>
    </font>
    <font>
      <i/>
      <sz val="12"/>
      <name val="Arial"/>
      <family val="2"/>
      <charset val="204"/>
    </font>
    <font>
      <i/>
      <sz val="14"/>
      <name val="Times New Roman"/>
      <family val="1"/>
      <charset val="204"/>
    </font>
    <font>
      <b/>
      <sz val="12"/>
      <color rgb="FFFF0000"/>
      <name val="Arial Cyr"/>
      <family val="2"/>
      <charset val="204"/>
    </font>
    <font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i/>
      <sz val="12"/>
      <name val="Arial Cyr"/>
      <charset val="204"/>
    </font>
    <font>
      <b/>
      <i/>
      <sz val="10"/>
      <name val="Arial Cyr"/>
      <charset val="204"/>
    </font>
    <font>
      <i/>
      <sz val="12"/>
      <name val="Arial Cyr"/>
      <charset val="204"/>
    </font>
    <font>
      <sz val="12"/>
      <color rgb="FF333333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0"/>
      <color rgb="FFFF0000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17" fillId="0" borderId="0"/>
    <xf numFmtId="0" fontId="31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331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5" fillId="2" borderId="0" xfId="0" applyNumberFormat="1" applyFont="1" applyFill="1" applyBorder="1" applyAlignment="1">
      <alignment horizontal="center" wrapText="1"/>
    </xf>
    <xf numFmtId="167" fontId="27" fillId="2" borderId="17" xfId="0" applyNumberFormat="1" applyFont="1" applyFill="1" applyBorder="1" applyAlignment="1">
      <alignment horizontal="center" wrapText="1"/>
    </xf>
    <xf numFmtId="167" fontId="27" fillId="2" borderId="18" xfId="0" applyNumberFormat="1" applyFont="1" applyFill="1" applyBorder="1" applyAlignment="1">
      <alignment horizontal="center" wrapText="1"/>
    </xf>
    <xf numFmtId="167" fontId="27" fillId="2" borderId="19" xfId="0" applyNumberFormat="1" applyFont="1" applyFill="1" applyBorder="1" applyAlignment="1">
      <alignment horizontal="center" wrapText="1"/>
    </xf>
    <xf numFmtId="167" fontId="27" fillId="2" borderId="5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167" fontId="28" fillId="2" borderId="19" xfId="0" applyNumberFormat="1" applyFont="1" applyFill="1" applyBorder="1" applyAlignment="1">
      <alignment horizontal="center" wrapText="1"/>
    </xf>
    <xf numFmtId="165" fontId="27" fillId="2" borderId="20" xfId="0" applyNumberFormat="1" applyFont="1" applyFill="1" applyBorder="1" applyAlignment="1">
      <alignment horizontal="center" wrapText="1"/>
    </xf>
    <xf numFmtId="165" fontId="28" fillId="2" borderId="20" xfId="0" applyNumberFormat="1" applyFont="1" applyFill="1" applyBorder="1" applyAlignment="1">
      <alignment horizontal="center" wrapText="1"/>
    </xf>
    <xf numFmtId="167" fontId="27" fillId="2" borderId="22" xfId="0" applyNumberFormat="1" applyFont="1" applyFill="1" applyBorder="1" applyAlignment="1" applyProtection="1">
      <alignment horizontal="center" wrapText="1"/>
    </xf>
    <xf numFmtId="165" fontId="27" fillId="2" borderId="18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 applyProtection="1">
      <alignment horizontal="center" wrapText="1"/>
    </xf>
    <xf numFmtId="0" fontId="23" fillId="2" borderId="17" xfId="0" applyFont="1" applyFill="1" applyBorder="1" applyAlignment="1"/>
    <xf numFmtId="0" fontId="23" fillId="2" borderId="18" xfId="0" applyFont="1" applyFill="1" applyBorder="1" applyAlignment="1">
      <alignment horizontal="center"/>
    </xf>
    <xf numFmtId="0" fontId="24" fillId="2" borderId="23" xfId="0" applyFont="1" applyFill="1" applyBorder="1" applyAlignment="1">
      <alignment horizontal="center" wrapText="1"/>
    </xf>
    <xf numFmtId="165" fontId="28" fillId="2" borderId="5" xfId="0" applyNumberFormat="1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167" fontId="40" fillId="2" borderId="0" xfId="0" applyNumberFormat="1" applyFont="1" applyFill="1" applyBorder="1" applyAlignment="1">
      <alignment horizontal="center" wrapText="1"/>
    </xf>
    <xf numFmtId="167" fontId="40" fillId="2" borderId="0" xfId="0" applyNumberFormat="1" applyFont="1" applyFill="1" applyAlignment="1">
      <alignment horizontal="center" wrapText="1"/>
    </xf>
    <xf numFmtId="167" fontId="27" fillId="2" borderId="27" xfId="0" applyNumberFormat="1" applyFont="1" applyFill="1" applyBorder="1" applyAlignment="1">
      <alignment horizontal="center" wrapText="1"/>
    </xf>
    <xf numFmtId="167" fontId="28" fillId="2" borderId="27" xfId="0" applyNumberFormat="1" applyFont="1" applyFill="1" applyBorder="1" applyAlignment="1" applyProtection="1">
      <alignment horizontal="center" wrapText="1"/>
    </xf>
    <xf numFmtId="167" fontId="28" fillId="2" borderId="27" xfId="0" applyNumberFormat="1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165" fontId="27" fillId="2" borderId="5" xfId="0" applyNumberFormat="1" applyFont="1" applyFill="1" applyBorder="1" applyAlignment="1">
      <alignment horizontal="center" wrapText="1"/>
    </xf>
    <xf numFmtId="167" fontId="29" fillId="2" borderId="27" xfId="0" applyNumberFormat="1" applyFont="1" applyFill="1" applyBorder="1" applyAlignment="1" applyProtection="1">
      <alignment horizontal="center" wrapText="1"/>
    </xf>
    <xf numFmtId="167" fontId="29" fillId="2" borderId="5" xfId="0" applyNumberFormat="1" applyFont="1" applyFill="1" applyBorder="1" applyAlignment="1" applyProtection="1">
      <alignment horizontal="center" wrapText="1"/>
    </xf>
    <xf numFmtId="167" fontId="29" fillId="2" borderId="27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7" fontId="28" fillId="2" borderId="27" xfId="0" applyNumberFormat="1" applyFont="1" applyFill="1" applyBorder="1" applyAlignment="1" applyProtection="1">
      <alignment horizontal="center" wrapText="1"/>
      <protection locked="0"/>
    </xf>
    <xf numFmtId="167" fontId="28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27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0" fontId="29" fillId="2" borderId="27" xfId="0" applyFont="1" applyFill="1" applyBorder="1" applyAlignment="1">
      <alignment horizontal="center" wrapText="1"/>
    </xf>
    <xf numFmtId="164" fontId="29" fillId="2" borderId="5" xfId="0" applyNumberFormat="1" applyFont="1" applyFill="1" applyBorder="1" applyAlignment="1">
      <alignment horizontal="center" wrapText="1"/>
    </xf>
    <xf numFmtId="167" fontId="27" fillId="2" borderId="27" xfId="0" applyNumberFormat="1" applyFont="1" applyFill="1" applyBorder="1" applyAlignment="1" applyProtection="1">
      <alignment horizontal="center" wrapText="1"/>
      <protection locked="0"/>
    </xf>
    <xf numFmtId="167" fontId="27" fillId="2" borderId="5" xfId="0" applyNumberFormat="1" applyFont="1" applyFill="1" applyBorder="1" applyAlignment="1" applyProtection="1">
      <alignment horizontal="center" wrapText="1"/>
      <protection locked="0"/>
    </xf>
    <xf numFmtId="167" fontId="39" fillId="2" borderId="27" xfId="0" applyNumberFormat="1" applyFont="1" applyFill="1" applyBorder="1" applyAlignment="1" applyProtection="1">
      <alignment horizontal="center" wrapText="1"/>
      <protection locked="0"/>
    </xf>
    <xf numFmtId="167" fontId="39" fillId="2" borderId="5" xfId="0" applyNumberFormat="1" applyFont="1" applyFill="1" applyBorder="1" applyAlignment="1" applyProtection="1">
      <alignment horizontal="center" wrapText="1"/>
      <protection locked="0"/>
    </xf>
    <xf numFmtId="167" fontId="48" fillId="2" borderId="5" xfId="0" applyNumberFormat="1" applyFont="1" applyFill="1" applyBorder="1" applyAlignment="1" applyProtection="1">
      <alignment horizontal="center" wrapText="1"/>
      <protection locked="0"/>
    </xf>
    <xf numFmtId="167" fontId="27" fillId="2" borderId="28" xfId="0" applyNumberFormat="1" applyFont="1" applyFill="1" applyBorder="1" applyAlignment="1" applyProtection="1">
      <alignment horizontal="center" wrapText="1"/>
    </xf>
    <xf numFmtId="168" fontId="28" fillId="2" borderId="5" xfId="0" applyNumberFormat="1" applyFont="1" applyFill="1" applyBorder="1" applyAlignment="1">
      <alignment horizontal="center" wrapText="1"/>
    </xf>
    <xf numFmtId="10" fontId="28" fillId="2" borderId="5" xfId="0" applyNumberFormat="1" applyFont="1" applyFill="1" applyBorder="1" applyAlignment="1">
      <alignment horizontal="center" wrapText="1"/>
    </xf>
    <xf numFmtId="165" fontId="29" fillId="2" borderId="5" xfId="0" applyNumberFormat="1" applyFont="1" applyFill="1" applyBorder="1" applyAlignment="1">
      <alignment horizontal="center" wrapText="1"/>
    </xf>
    <xf numFmtId="167" fontId="29" fillId="2" borderId="19" xfId="0" applyNumberFormat="1" applyFont="1" applyFill="1" applyBorder="1" applyAlignment="1">
      <alignment horizontal="center" wrapText="1"/>
    </xf>
    <xf numFmtId="169" fontId="28" fillId="2" borderId="5" xfId="0" applyNumberFormat="1" applyFont="1" applyFill="1" applyBorder="1" applyAlignment="1">
      <alignment horizontal="center" wrapText="1"/>
    </xf>
    <xf numFmtId="10" fontId="29" fillId="2" borderId="5" xfId="0" applyNumberFormat="1" applyFont="1" applyFill="1" applyBorder="1" applyAlignment="1">
      <alignment horizontal="center" wrapText="1"/>
    </xf>
    <xf numFmtId="167" fontId="39" fillId="2" borderId="19" xfId="0" applyNumberFormat="1" applyFont="1" applyFill="1" applyBorder="1" applyAlignment="1">
      <alignment horizontal="center" wrapText="1"/>
    </xf>
    <xf numFmtId="167" fontId="39" fillId="2" borderId="5" xfId="0" applyNumberFormat="1" applyFont="1" applyFill="1" applyBorder="1" applyAlignment="1">
      <alignment horizontal="center" wrapText="1"/>
    </xf>
    <xf numFmtId="10" fontId="29" fillId="2" borderId="5" xfId="4" applyNumberFormat="1" applyFont="1" applyFill="1" applyBorder="1" applyAlignment="1">
      <alignment horizontal="center" wrapText="1"/>
    </xf>
    <xf numFmtId="167" fontId="29" fillId="2" borderId="29" xfId="0" applyNumberFormat="1" applyFont="1" applyFill="1" applyBorder="1" applyAlignment="1">
      <alignment horizontal="center" wrapText="1"/>
    </xf>
    <xf numFmtId="167" fontId="39" fillId="2" borderId="29" xfId="0" applyNumberFormat="1" applyFont="1" applyFill="1" applyBorder="1" applyAlignment="1">
      <alignment horizontal="center" wrapText="1"/>
    </xf>
    <xf numFmtId="167" fontId="27" fillId="2" borderId="22" xfId="0" applyNumberFormat="1" applyFont="1" applyFill="1" applyBorder="1" applyAlignment="1">
      <alignment horizontal="center" wrapText="1"/>
    </xf>
    <xf numFmtId="167" fontId="27" fillId="2" borderId="21" xfId="0" applyNumberFormat="1" applyFont="1" applyFill="1" applyBorder="1" applyAlignment="1" applyProtection="1">
      <alignment horizontal="center" wrapText="1"/>
    </xf>
    <xf numFmtId="168" fontId="29" fillId="2" borderId="5" xfId="0" applyNumberFormat="1" applyFont="1" applyFill="1" applyBorder="1" applyAlignment="1">
      <alignment horizontal="center" wrapText="1"/>
    </xf>
    <xf numFmtId="0" fontId="29" fillId="2" borderId="19" xfId="0" applyFont="1" applyFill="1" applyBorder="1" applyAlignment="1">
      <alignment horizontal="center" wrapText="1"/>
    </xf>
    <xf numFmtId="0" fontId="29" fillId="2" borderId="5" xfId="0" applyFont="1" applyFill="1" applyBorder="1" applyAlignment="1">
      <alignment horizontal="center" wrapText="1"/>
    </xf>
    <xf numFmtId="164" fontId="29" fillId="2" borderId="19" xfId="0" applyNumberFormat="1" applyFont="1" applyFill="1" applyBorder="1" applyAlignment="1">
      <alignment horizontal="center" wrapText="1"/>
    </xf>
    <xf numFmtId="164" fontId="28" fillId="2" borderId="5" xfId="0" applyNumberFormat="1" applyFont="1" applyFill="1" applyBorder="1" applyAlignment="1">
      <alignment horizontal="center" wrapText="1"/>
    </xf>
    <xf numFmtId="167" fontId="27" fillId="2" borderId="21" xfId="0" applyNumberFormat="1" applyFont="1" applyFill="1" applyBorder="1" applyAlignment="1">
      <alignment horizontal="center" wrapText="1"/>
    </xf>
    <xf numFmtId="167" fontId="30" fillId="2" borderId="5" xfId="0" applyNumberFormat="1" applyFont="1" applyFill="1" applyBorder="1" applyAlignment="1">
      <alignment horizontal="center" wrapText="1"/>
    </xf>
    <xf numFmtId="165" fontId="27" fillId="2" borderId="32" xfId="0" applyNumberFormat="1" applyFont="1" applyFill="1" applyBorder="1" applyAlignment="1">
      <alignment horizontal="center" wrapText="1"/>
    </xf>
    <xf numFmtId="0" fontId="20" fillId="2" borderId="0" xfId="0" applyFont="1" applyFill="1" applyBorder="1" applyAlignment="1">
      <alignment wrapText="1"/>
    </xf>
    <xf numFmtId="0" fontId="24" fillId="2" borderId="19" xfId="0" applyFont="1" applyFill="1" applyBorder="1" applyAlignment="1"/>
    <xf numFmtId="49" fontId="24" fillId="2" borderId="5" xfId="0" applyNumberFormat="1" applyFont="1" applyFill="1" applyBorder="1" applyAlignment="1">
      <alignment horizontal="center"/>
    </xf>
    <xf numFmtId="0" fontId="24" fillId="2" borderId="6" xfId="0" applyFont="1" applyFill="1" applyBorder="1" applyAlignment="1" applyProtection="1">
      <alignment horizontal="justify" wrapText="1"/>
      <protection locked="0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23" fillId="2" borderId="19" xfId="0" applyFont="1" applyFill="1" applyBorder="1" applyAlignment="1"/>
    <xf numFmtId="49" fontId="23" fillId="2" borderId="5" xfId="0" applyNumberFormat="1" applyFont="1" applyFill="1" applyBorder="1" applyAlignment="1">
      <alignment horizontal="center"/>
    </xf>
    <xf numFmtId="0" fontId="24" fillId="2" borderId="6" xfId="0" applyFont="1" applyFill="1" applyBorder="1" applyAlignment="1">
      <alignment horizontal="justify" wrapText="1"/>
    </xf>
    <xf numFmtId="0" fontId="50" fillId="2" borderId="6" xfId="0" applyFont="1" applyFill="1" applyBorder="1" applyAlignment="1" applyProtection="1">
      <alignment horizontal="justify" wrapText="1"/>
      <protection locked="0"/>
    </xf>
    <xf numFmtId="166" fontId="23" fillId="2" borderId="5" xfId="0" applyNumberFormat="1" applyFont="1" applyFill="1" applyBorder="1" applyAlignment="1">
      <alignment horizontal="center"/>
    </xf>
    <xf numFmtId="1" fontId="23" fillId="2" borderId="5" xfId="0" applyNumberFormat="1" applyFont="1" applyFill="1" applyBorder="1" applyAlignment="1">
      <alignment horizontal="center"/>
    </xf>
    <xf numFmtId="49" fontId="23" fillId="2" borderId="6" xfId="0" applyNumberFormat="1" applyFont="1" applyFill="1" applyBorder="1" applyAlignment="1" applyProtection="1">
      <alignment horizontal="justify" wrapText="1"/>
      <protection locked="0"/>
    </xf>
    <xf numFmtId="0" fontId="25" fillId="2" borderId="19" xfId="0" applyFont="1" applyFill="1" applyBorder="1" applyAlignment="1"/>
    <xf numFmtId="166" fontId="25" fillId="2" borderId="5" xfId="0" applyNumberFormat="1" applyFont="1" applyFill="1" applyBorder="1" applyAlignment="1">
      <alignment horizontal="center"/>
    </xf>
    <xf numFmtId="1" fontId="25" fillId="2" borderId="5" xfId="0" applyNumberFormat="1" applyFont="1" applyFill="1" applyBorder="1" applyAlignment="1">
      <alignment horizontal="center"/>
    </xf>
    <xf numFmtId="49" fontId="25" fillId="2" borderId="5" xfId="0" applyNumberFormat="1" applyFont="1" applyFill="1" applyBorder="1" applyAlignment="1">
      <alignment horizontal="center"/>
    </xf>
    <xf numFmtId="0" fontId="20" fillId="2" borderId="6" xfId="0" applyFont="1" applyFill="1" applyBorder="1" applyAlignment="1" applyProtection="1">
      <alignment horizontal="justify" wrapText="1"/>
      <protection locked="0"/>
    </xf>
    <xf numFmtId="0" fontId="13" fillId="2" borderId="0" xfId="0" applyFont="1" applyFill="1" applyBorder="1" applyAlignment="1">
      <alignment horizontal="right" wrapText="1"/>
    </xf>
    <xf numFmtId="0" fontId="13" fillId="2" borderId="0" xfId="0" applyFont="1" applyFill="1" applyBorder="1" applyAlignment="1">
      <alignment wrapText="1"/>
    </xf>
    <xf numFmtId="0" fontId="13" fillId="2" borderId="0" xfId="0" applyFont="1" applyFill="1" applyAlignment="1">
      <alignment wrapText="1"/>
    </xf>
    <xf numFmtId="0" fontId="13" fillId="2" borderId="0" xfId="0" applyFont="1" applyFill="1"/>
    <xf numFmtId="49" fontId="23" fillId="2" borderId="5" xfId="0" applyNumberFormat="1" applyFont="1" applyFill="1" applyBorder="1" applyAlignment="1" applyProtection="1">
      <alignment horizontal="center" wrapText="1"/>
      <protection locked="0"/>
    </xf>
    <xf numFmtId="1" fontId="23" fillId="2" borderId="5" xfId="0" applyNumberFormat="1" applyFont="1" applyFill="1" applyBorder="1" applyAlignment="1" applyProtection="1">
      <alignment horizontal="center" wrapText="1"/>
      <protection locked="0"/>
    </xf>
    <xf numFmtId="49" fontId="23" fillId="2" borderId="6" xfId="0" applyNumberFormat="1" applyFont="1" applyFill="1" applyBorder="1" applyAlignment="1" applyProtection="1">
      <alignment horizontal="left" wrapText="1"/>
      <protection locked="0"/>
    </xf>
    <xf numFmtId="49" fontId="25" fillId="2" borderId="5" xfId="0" applyNumberFormat="1" applyFont="1" applyFill="1" applyBorder="1" applyAlignment="1" applyProtection="1">
      <alignment horizontal="center" wrapText="1"/>
      <protection locked="0"/>
    </xf>
    <xf numFmtId="1" fontId="25" fillId="2" borderId="5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0" fontId="14" fillId="2" borderId="0" xfId="0" applyFont="1" applyFill="1"/>
    <xf numFmtId="0" fontId="25" fillId="2" borderId="19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/>
    </xf>
    <xf numFmtId="164" fontId="29" fillId="2" borderId="27" xfId="0" applyNumberFormat="1" applyFont="1" applyFill="1" applyBorder="1" applyAlignment="1">
      <alignment horizontal="center" wrapText="1"/>
    </xf>
    <xf numFmtId="49" fontId="25" fillId="2" borderId="6" xfId="0" applyNumberFormat="1" applyFont="1" applyFill="1" applyBorder="1" applyAlignment="1" applyProtection="1">
      <alignment horizontal="justify" wrapText="1"/>
      <protection locked="0"/>
    </xf>
    <xf numFmtId="49" fontId="23" fillId="2" borderId="6" xfId="0" applyNumberFormat="1" applyFont="1" applyFill="1" applyBorder="1" applyAlignment="1" applyProtection="1">
      <alignment horizontal="right" wrapText="1"/>
      <protection locked="0"/>
    </xf>
    <xf numFmtId="49" fontId="23" fillId="2" borderId="5" xfId="0" applyNumberFormat="1" applyFont="1" applyFill="1" applyBorder="1" applyAlignment="1">
      <alignment horizontal="center" wrapText="1"/>
    </xf>
    <xf numFmtId="0" fontId="23" fillId="2" borderId="6" xfId="0" applyFont="1" applyFill="1" applyBorder="1" applyAlignment="1">
      <alignment horizontal="justify" wrapText="1"/>
    </xf>
    <xf numFmtId="49" fontId="25" fillId="2" borderId="5" xfId="0" applyNumberFormat="1" applyFont="1" applyFill="1" applyBorder="1" applyAlignment="1">
      <alignment horizontal="center" wrapText="1"/>
    </xf>
    <xf numFmtId="0" fontId="50" fillId="2" borderId="6" xfId="0" applyFont="1" applyFill="1" applyBorder="1" applyAlignment="1">
      <alignment horizontal="justify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49" fontId="23" fillId="2" borderId="6" xfId="0" applyNumberFormat="1" applyFont="1" applyFill="1" applyBorder="1" applyAlignment="1">
      <alignment horizontal="justify" wrapText="1"/>
    </xf>
    <xf numFmtId="49" fontId="20" fillId="2" borderId="6" xfId="0" applyNumberFormat="1" applyFont="1" applyFill="1" applyBorder="1" applyAlignment="1">
      <alignment horizontal="justify" wrapText="1"/>
    </xf>
    <xf numFmtId="0" fontId="50" fillId="2" borderId="6" xfId="0" applyNumberFormat="1" applyFont="1" applyFill="1" applyBorder="1" applyAlignment="1" applyProtection="1">
      <alignment horizontal="justify" wrapText="1"/>
      <protection locked="0"/>
    </xf>
    <xf numFmtId="167" fontId="2" fillId="2" borderId="0" xfId="0" applyNumberFormat="1" applyFont="1" applyFill="1" applyBorder="1" applyAlignment="1">
      <alignment horizontal="right" wrapText="1"/>
    </xf>
    <xf numFmtId="164" fontId="28" fillId="2" borderId="5" xfId="0" applyNumberFormat="1" applyFont="1" applyFill="1" applyBorder="1" applyAlignment="1" applyProtection="1">
      <alignment horizontal="center" wrapText="1"/>
      <protection locked="0"/>
    </xf>
    <xf numFmtId="0" fontId="20" fillId="2" borderId="6" xfId="0" applyFont="1" applyFill="1" applyBorder="1" applyAlignment="1">
      <alignment horizontal="justify" wrapText="1"/>
    </xf>
    <xf numFmtId="0" fontId="13" fillId="2" borderId="0" xfId="0" applyFont="1" applyFill="1" applyBorder="1"/>
    <xf numFmtId="0" fontId="45" fillId="2" borderId="6" xfId="0" applyFont="1" applyFill="1" applyBorder="1" applyAlignment="1">
      <alignment horizontal="justify" wrapText="1"/>
    </xf>
    <xf numFmtId="0" fontId="46" fillId="2" borderId="6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21" fillId="2" borderId="6" xfId="0" applyFont="1" applyFill="1" applyBorder="1" applyAlignment="1" applyProtection="1">
      <alignment horizontal="justify" wrapText="1"/>
      <protection locked="0"/>
    </xf>
    <xf numFmtId="0" fontId="23" fillId="2" borderId="6" xfId="1" applyFont="1" applyFill="1" applyBorder="1" applyAlignment="1" applyProtection="1">
      <alignment horizontal="justify" wrapText="1"/>
    </xf>
    <xf numFmtId="3" fontId="23" fillId="2" borderId="6" xfId="0" applyNumberFormat="1" applyFont="1" applyFill="1" applyBorder="1" applyAlignment="1">
      <alignment horizontal="justify" wrapText="1"/>
    </xf>
    <xf numFmtId="3" fontId="25" fillId="2" borderId="6" xfId="0" applyNumberFormat="1" applyFont="1" applyFill="1" applyBorder="1" applyAlignment="1">
      <alignment horizontal="justify" wrapText="1"/>
    </xf>
    <xf numFmtId="0" fontId="23" fillId="2" borderId="5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13" fillId="2" borderId="3" xfId="0" applyFont="1" applyFill="1" applyBorder="1" applyAlignment="1">
      <alignment wrapText="1"/>
    </xf>
    <xf numFmtId="0" fontId="13" fillId="2" borderId="3" xfId="0" applyFont="1" applyFill="1" applyBorder="1"/>
    <xf numFmtId="0" fontId="25" fillId="2" borderId="6" xfId="0" applyFont="1" applyFill="1" applyBorder="1" applyAlignment="1" applyProtection="1">
      <alignment horizontal="justify" wrapText="1"/>
      <protection locked="0"/>
    </xf>
    <xf numFmtId="49" fontId="24" fillId="2" borderId="5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 applyProtection="1">
      <alignment horizontal="justify" wrapText="1"/>
      <protection locked="0"/>
    </xf>
    <xf numFmtId="167" fontId="39" fillId="2" borderId="30" xfId="0" applyNumberFormat="1" applyFont="1" applyFill="1" applyBorder="1" applyAlignment="1" applyProtection="1">
      <alignment horizontal="center" wrapText="1"/>
      <protection locked="0"/>
    </xf>
    <xf numFmtId="0" fontId="21" fillId="2" borderId="6" xfId="0" applyFont="1" applyFill="1" applyBorder="1" applyAlignment="1">
      <alignment horizontal="justify" wrapText="1"/>
    </xf>
    <xf numFmtId="0" fontId="24" fillId="2" borderId="5" xfId="0" applyFont="1" applyFill="1" applyBorder="1" applyAlignment="1">
      <alignment horizontal="center"/>
    </xf>
    <xf numFmtId="0" fontId="47" fillId="2" borderId="6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24" fillId="2" borderId="6" xfId="0" applyFont="1" applyFill="1" applyBorder="1" applyAlignment="1" applyProtection="1">
      <alignment wrapText="1"/>
      <protection locked="0"/>
    </xf>
    <xf numFmtId="0" fontId="8" fillId="2" borderId="21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5" fontId="12" fillId="2" borderId="0" xfId="0" applyNumberFormat="1" applyFont="1" applyFill="1" applyAlignment="1">
      <alignment wrapText="1"/>
    </xf>
    <xf numFmtId="0" fontId="10" fillId="2" borderId="0" xfId="0" applyFont="1" applyFill="1" applyAlignment="1"/>
    <xf numFmtId="167" fontId="2" fillId="2" borderId="0" xfId="0" applyNumberFormat="1" applyFont="1" applyFill="1" applyAlignment="1">
      <alignment horizontal="center" wrapText="1"/>
    </xf>
    <xf numFmtId="0" fontId="15" fillId="2" borderId="0" xfId="0" applyFont="1" applyFill="1" applyAlignment="1">
      <alignment wrapText="1"/>
    </xf>
    <xf numFmtId="0" fontId="2" fillId="2" borderId="0" xfId="0" applyFont="1" applyFill="1" applyBorder="1" applyAlignment="1">
      <alignment horizontal="center" wrapText="1"/>
    </xf>
    <xf numFmtId="167" fontId="37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36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8" fillId="2" borderId="0" xfId="0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0" fontId="35" fillId="2" borderId="5" xfId="0" applyFont="1" applyFill="1" applyBorder="1" applyAlignment="1">
      <alignment wrapText="1"/>
    </xf>
    <xf numFmtId="167" fontId="2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0" fontId="7" fillId="2" borderId="5" xfId="0" applyFont="1" applyFill="1" applyBorder="1" applyAlignment="1" applyProtection="1">
      <alignment horizontal="left" wrapText="1"/>
      <protection locked="0"/>
    </xf>
    <xf numFmtId="167" fontId="32" fillId="2" borderId="5" xfId="0" applyNumberFormat="1" applyFont="1" applyFill="1" applyBorder="1" applyAlignment="1">
      <alignment horizontal="center" vertical="center" wrapText="1"/>
    </xf>
    <xf numFmtId="43" fontId="0" fillId="2" borderId="0" xfId="3" applyFont="1" applyFill="1" applyAlignment="1">
      <alignment textRotation="90"/>
    </xf>
    <xf numFmtId="0" fontId="35" fillId="2" borderId="5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wrapText="1"/>
    </xf>
    <xf numFmtId="167" fontId="44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0" fillId="2" borderId="5" xfId="0" applyFont="1" applyFill="1" applyBorder="1" applyAlignment="1">
      <alignment wrapText="1"/>
    </xf>
    <xf numFmtId="164" fontId="3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textRotation="90"/>
    </xf>
    <xf numFmtId="0" fontId="3" fillId="2" borderId="5" xfId="0" applyFont="1" applyFill="1" applyBorder="1" applyAlignment="1">
      <alignment wrapText="1"/>
    </xf>
    <xf numFmtId="0" fontId="2" fillId="2" borderId="0" xfId="0" applyFont="1" applyFill="1" applyAlignment="1">
      <alignment textRotation="90"/>
    </xf>
    <xf numFmtId="43" fontId="3" fillId="2" borderId="0" xfId="3" applyFont="1" applyFill="1" applyAlignment="1">
      <alignment horizontal="center"/>
    </xf>
    <xf numFmtId="167" fontId="33" fillId="2" borderId="5" xfId="0" applyNumberFormat="1" applyFont="1" applyFill="1" applyBorder="1" applyAlignment="1">
      <alignment horizontal="center" wrapText="1"/>
    </xf>
    <xf numFmtId="0" fontId="35" fillId="2" borderId="6" xfId="0" applyFont="1" applyFill="1" applyBorder="1" applyAlignment="1">
      <alignment horizontal="justify" wrapText="1"/>
    </xf>
    <xf numFmtId="0" fontId="2" fillId="2" borderId="0" xfId="0" applyFont="1" applyFill="1" applyAlignment="1">
      <alignment horizontal="center" textRotation="90"/>
    </xf>
    <xf numFmtId="0" fontId="35" fillId="2" borderId="6" xfId="0" applyFont="1" applyFill="1" applyBorder="1" applyAlignment="1" applyProtection="1">
      <alignment horizontal="justify" wrapText="1"/>
      <protection locked="0"/>
    </xf>
    <xf numFmtId="0" fontId="35" fillId="2" borderId="25" xfId="0" applyFont="1" applyFill="1" applyBorder="1" applyAlignment="1">
      <alignment horizontal="justify" wrapText="1"/>
    </xf>
    <xf numFmtId="0" fontId="35" fillId="2" borderId="7" xfId="0" applyFont="1" applyFill="1" applyBorder="1" applyAlignment="1">
      <alignment horizontal="justify" wrapText="1"/>
    </xf>
    <xf numFmtId="0" fontId="35" fillId="2" borderId="0" xfId="0" applyFont="1" applyFill="1" applyBorder="1" applyAlignment="1">
      <alignment horizontal="justify" wrapText="1"/>
    </xf>
    <xf numFmtId="0" fontId="35" fillId="2" borderId="6" xfId="0" applyFont="1" applyFill="1" applyBorder="1" applyAlignment="1">
      <alignment horizontal="left" wrapText="1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165" fontId="32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7" fontId="33" fillId="2" borderId="0" xfId="0" applyNumberFormat="1" applyFont="1" applyFill="1" applyBorder="1" applyAlignment="1">
      <alignment horizontal="center" wrapText="1"/>
    </xf>
    <xf numFmtId="165" fontId="40" fillId="2" borderId="0" xfId="0" applyNumberFormat="1" applyFont="1" applyFill="1" applyAlignment="1">
      <alignment horizontal="center" wrapText="1"/>
    </xf>
    <xf numFmtId="0" fontId="41" fillId="2" borderId="0" xfId="0" applyFont="1" applyFill="1" applyAlignment="1">
      <alignment horizontal="center" wrapText="1"/>
    </xf>
    <xf numFmtId="167" fontId="42" fillId="2" borderId="0" xfId="0" applyNumberFormat="1" applyFont="1" applyFill="1" applyBorder="1" applyAlignment="1">
      <alignment horizontal="center" wrapText="1"/>
    </xf>
    <xf numFmtId="165" fontId="42" fillId="2" borderId="0" xfId="0" applyNumberFormat="1" applyFont="1" applyFill="1" applyBorder="1" applyAlignment="1">
      <alignment horizontal="center" wrapText="1"/>
    </xf>
    <xf numFmtId="167" fontId="48" fillId="2" borderId="30" xfId="0" applyNumberFormat="1" applyFont="1" applyFill="1" applyBorder="1" applyAlignment="1" applyProtection="1">
      <alignment horizontal="center" wrapText="1"/>
      <protection locked="0"/>
    </xf>
    <xf numFmtId="165" fontId="29" fillId="2" borderId="20" xfId="0" applyNumberFormat="1" applyFont="1" applyFill="1" applyBorder="1" applyAlignment="1">
      <alignment horizontal="center" wrapText="1"/>
    </xf>
    <xf numFmtId="167" fontId="27" fillId="0" borderId="19" xfId="0" applyNumberFormat="1" applyFont="1" applyFill="1" applyBorder="1" applyAlignment="1">
      <alignment horizontal="center" wrapText="1"/>
    </xf>
    <xf numFmtId="167" fontId="27" fillId="0" borderId="27" xfId="0" applyNumberFormat="1" applyFont="1" applyFill="1" applyBorder="1" applyAlignment="1">
      <alignment horizontal="center" wrapText="1"/>
    </xf>
    <xf numFmtId="0" fontId="23" fillId="0" borderId="19" xfId="0" applyFont="1" applyFill="1" applyBorder="1" applyAlignment="1"/>
    <xf numFmtId="0" fontId="23" fillId="0" borderId="5" xfId="0" applyFont="1" applyFill="1" applyBorder="1" applyAlignment="1">
      <alignment horizontal="center"/>
    </xf>
    <xf numFmtId="49" fontId="23" fillId="0" borderId="5" xfId="0" applyNumberFormat="1" applyFont="1" applyFill="1" applyBorder="1" applyAlignment="1">
      <alignment horizontal="center" wrapText="1"/>
    </xf>
    <xf numFmtId="49" fontId="23" fillId="0" borderId="6" xfId="0" applyNumberFormat="1" applyFont="1" applyFill="1" applyBorder="1" applyAlignment="1">
      <alignment horizontal="justify" wrapText="1"/>
    </xf>
    <xf numFmtId="167" fontId="28" fillId="0" borderId="27" xfId="0" applyNumberFormat="1" applyFont="1" applyFill="1" applyBorder="1" applyAlignment="1" applyProtection="1">
      <alignment horizontal="center" wrapText="1"/>
    </xf>
    <xf numFmtId="167" fontId="28" fillId="0" borderId="5" xfId="0" applyNumberFormat="1" applyFont="1" applyFill="1" applyBorder="1" applyAlignment="1" applyProtection="1">
      <alignment horizontal="center" wrapText="1"/>
    </xf>
    <xf numFmtId="165" fontId="28" fillId="0" borderId="5" xfId="0" applyNumberFormat="1" applyFont="1" applyFill="1" applyBorder="1" applyAlignment="1">
      <alignment horizontal="center" wrapText="1"/>
    </xf>
    <xf numFmtId="167" fontId="28" fillId="0" borderId="5" xfId="0" applyNumberFormat="1" applyFont="1" applyFill="1" applyBorder="1" applyAlignment="1">
      <alignment horizontal="center" wrapText="1"/>
    </xf>
    <xf numFmtId="165" fontId="28" fillId="0" borderId="20" xfId="0" applyNumberFormat="1" applyFont="1" applyFill="1" applyBorder="1" applyAlignment="1">
      <alignment horizontal="center" wrapText="1"/>
    </xf>
    <xf numFmtId="167" fontId="28" fillId="0" borderId="1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4" fillId="0" borderId="19" xfId="0" applyFont="1" applyFill="1" applyBorder="1" applyAlignment="1"/>
    <xf numFmtId="49" fontId="24" fillId="0" borderId="5" xfId="0" applyNumberFormat="1" applyFont="1" applyFill="1" applyBorder="1" applyAlignment="1">
      <alignment horizontal="center"/>
    </xf>
    <xf numFmtId="0" fontId="50" fillId="0" borderId="6" xfId="0" applyFont="1" applyFill="1" applyBorder="1" applyAlignment="1" applyProtection="1">
      <alignment horizontal="justify" wrapText="1"/>
      <protection locked="0"/>
    </xf>
    <xf numFmtId="10" fontId="27" fillId="0" borderId="5" xfId="0" applyNumberFormat="1" applyFont="1" applyFill="1" applyBorder="1" applyAlignment="1">
      <alignment horizontal="center" wrapText="1"/>
    </xf>
    <xf numFmtId="167" fontId="27" fillId="0" borderId="5" xfId="0" applyNumberFormat="1" applyFont="1" applyFill="1" applyBorder="1" applyAlignment="1">
      <alignment horizontal="center" wrapText="1"/>
    </xf>
    <xf numFmtId="165" fontId="27" fillId="0" borderId="20" xfId="0" applyNumberFormat="1" applyFont="1" applyFill="1" applyBorder="1" applyAlignment="1">
      <alignment horizontal="center" wrapText="1"/>
    </xf>
    <xf numFmtId="167" fontId="27" fillId="0" borderId="30" xfId="0" applyNumberFormat="1" applyFont="1" applyFill="1" applyBorder="1" applyAlignment="1">
      <alignment horizontal="center" wrapText="1"/>
    </xf>
    <xf numFmtId="168" fontId="28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167" fontId="28" fillId="0" borderId="33" xfId="0" applyNumberFormat="1" applyFont="1" applyFill="1" applyBorder="1" applyAlignment="1">
      <alignment horizontal="center" wrapText="1"/>
    </xf>
    <xf numFmtId="167" fontId="28" fillId="0" borderId="34" xfId="0" applyNumberFormat="1" applyFont="1" applyFill="1" applyBorder="1" applyAlignment="1">
      <alignment horizontal="center" wrapText="1"/>
    </xf>
    <xf numFmtId="49" fontId="23" fillId="0" borderId="5" xfId="0" applyNumberFormat="1" applyFont="1" applyFill="1" applyBorder="1" applyAlignment="1">
      <alignment horizontal="center"/>
    </xf>
    <xf numFmtId="49" fontId="23" fillId="0" borderId="6" xfId="0" applyNumberFormat="1" applyFont="1" applyFill="1" applyBorder="1" applyAlignment="1" applyProtection="1">
      <alignment horizontal="justify" wrapText="1"/>
      <protection locked="0"/>
    </xf>
    <xf numFmtId="167" fontId="28" fillId="0" borderId="27" xfId="0" applyNumberFormat="1" applyFont="1" applyFill="1" applyBorder="1" applyAlignment="1" applyProtection="1">
      <alignment horizontal="center" wrapText="1"/>
      <protection locked="0"/>
    </xf>
    <xf numFmtId="167" fontId="28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8" fillId="0" borderId="29" xfId="0" applyNumberFormat="1" applyFont="1" applyFill="1" applyBorder="1" applyAlignment="1">
      <alignment horizontal="center" wrapText="1"/>
    </xf>
    <xf numFmtId="165" fontId="30" fillId="2" borderId="5" xfId="0" applyNumberFormat="1" applyFont="1" applyFill="1" applyBorder="1" applyAlignment="1">
      <alignment horizontal="center" wrapText="1"/>
    </xf>
    <xf numFmtId="167" fontId="2" fillId="2" borderId="0" xfId="0" applyNumberFormat="1" applyFont="1" applyFill="1" applyBorder="1" applyAlignment="1">
      <alignment horizontal="center" wrapText="1"/>
    </xf>
    <xf numFmtId="167" fontId="27" fillId="2" borderId="35" xfId="0" applyNumberFormat="1" applyFont="1" applyFill="1" applyBorder="1" applyAlignment="1">
      <alignment horizontal="center" wrapText="1"/>
    </xf>
    <xf numFmtId="167" fontId="27" fillId="2" borderId="36" xfId="0" applyNumberFormat="1" applyFont="1" applyFill="1" applyBorder="1" applyAlignment="1">
      <alignment horizontal="center" wrapText="1"/>
    </xf>
    <xf numFmtId="0" fontId="13" fillId="2" borderId="0" xfId="0" applyFont="1" applyFill="1" applyAlignment="1">
      <alignment horizontal="center"/>
    </xf>
    <xf numFmtId="165" fontId="33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center" wrapText="1"/>
    </xf>
    <xf numFmtId="165" fontId="41" fillId="2" borderId="0" xfId="0" applyNumberFormat="1" applyFont="1" applyFill="1" applyAlignment="1">
      <alignment horizontal="center" wrapText="1"/>
    </xf>
    <xf numFmtId="167" fontId="41" fillId="2" borderId="0" xfId="0" applyNumberFormat="1" applyFont="1" applyFill="1" applyAlignment="1">
      <alignment horizontal="center" wrapText="1"/>
    </xf>
    <xf numFmtId="167" fontId="41" fillId="2" borderId="0" xfId="0" applyNumberFormat="1" applyFont="1" applyFill="1" applyBorder="1" applyAlignment="1">
      <alignment horizontal="center" wrapText="1"/>
    </xf>
    <xf numFmtId="165" fontId="52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/>
    </xf>
    <xf numFmtId="0" fontId="53" fillId="2" borderId="0" xfId="0" applyFont="1" applyFill="1" applyAlignment="1">
      <alignment wrapText="1"/>
    </xf>
    <xf numFmtId="167" fontId="52" fillId="2" borderId="0" xfId="0" applyNumberFormat="1" applyFont="1" applyFill="1" applyAlignment="1">
      <alignment horizontal="center" wrapText="1"/>
    </xf>
    <xf numFmtId="0" fontId="53" fillId="2" borderId="0" xfId="0" applyFont="1" applyFill="1" applyBorder="1" applyAlignment="1">
      <alignment horizontal="right" wrapText="1"/>
    </xf>
    <xf numFmtId="0" fontId="53" fillId="2" borderId="0" xfId="0" applyFont="1" applyFill="1" applyBorder="1" applyAlignment="1">
      <alignment wrapText="1"/>
    </xf>
    <xf numFmtId="0" fontId="53" fillId="2" borderId="0" xfId="0" applyFont="1" applyFill="1"/>
    <xf numFmtId="4" fontId="41" fillId="2" borderId="0" xfId="0" applyNumberFormat="1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165" fontId="28" fillId="2" borderId="0" xfId="0" applyNumberFormat="1" applyFont="1" applyFill="1" applyBorder="1" applyAlignment="1">
      <alignment horizontal="center" wrapText="1"/>
    </xf>
    <xf numFmtId="165" fontId="28" fillId="0" borderId="0" xfId="0" applyNumberFormat="1" applyFont="1" applyFill="1" applyBorder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justify" wrapText="1"/>
    </xf>
    <xf numFmtId="167" fontId="51" fillId="2" borderId="5" xfId="0" applyNumberFormat="1" applyFont="1" applyFill="1" applyBorder="1" applyAlignment="1">
      <alignment horizontal="center" wrapText="1"/>
    </xf>
    <xf numFmtId="167" fontId="36" fillId="2" borderId="0" xfId="0" applyNumberFormat="1" applyFont="1" applyFill="1" applyAlignment="1">
      <alignment horizontal="center" wrapText="1"/>
    </xf>
    <xf numFmtId="164" fontId="36" fillId="2" borderId="0" xfId="0" applyNumberFormat="1" applyFont="1" applyFill="1" applyAlignment="1">
      <alignment horizontal="center" wrapText="1"/>
    </xf>
    <xf numFmtId="167" fontId="27" fillId="0" borderId="29" xfId="0" applyNumberFormat="1" applyFont="1" applyFill="1" applyBorder="1" applyAlignment="1">
      <alignment horizontal="center" wrapText="1"/>
    </xf>
    <xf numFmtId="167" fontId="28" fillId="2" borderId="29" xfId="0" applyNumberFormat="1" applyFont="1" applyFill="1" applyBorder="1" applyAlignment="1">
      <alignment horizontal="center" wrapText="1"/>
    </xf>
    <xf numFmtId="167" fontId="27" fillId="2" borderId="37" xfId="0" applyNumberFormat="1" applyFont="1" applyFill="1" applyBorder="1" applyAlignment="1" applyProtection="1">
      <alignment horizontal="center" wrapText="1"/>
      <protection locked="0"/>
    </xf>
    <xf numFmtId="0" fontId="20" fillId="0" borderId="0" xfId="0" applyFont="1" applyAlignment="1">
      <alignment horizontal="justify" wrapText="1"/>
    </xf>
    <xf numFmtId="0" fontId="47" fillId="2" borderId="19" xfId="0" applyFont="1" applyFill="1" applyBorder="1" applyAlignment="1"/>
    <xf numFmtId="49" fontId="47" fillId="2" borderId="5" xfId="0" applyNumberFormat="1" applyFont="1" applyFill="1" applyBorder="1" applyAlignment="1">
      <alignment horizontal="center"/>
    </xf>
    <xf numFmtId="0" fontId="56" fillId="0" borderId="0" xfId="0" applyFont="1" applyAlignment="1">
      <alignment horizontal="justify" wrapText="1"/>
    </xf>
    <xf numFmtId="167" fontId="57" fillId="2" borderId="27" xfId="0" applyNumberFormat="1" applyFont="1" applyFill="1" applyBorder="1" applyAlignment="1" applyProtection="1">
      <alignment horizontal="center" wrapText="1"/>
      <protection locked="0"/>
    </xf>
    <xf numFmtId="167" fontId="57" fillId="2" borderId="5" xfId="0" applyNumberFormat="1" applyFont="1" applyFill="1" applyBorder="1" applyAlignment="1" applyProtection="1">
      <alignment horizontal="center" wrapText="1"/>
      <protection locked="0"/>
    </xf>
    <xf numFmtId="167" fontId="57" fillId="2" borderId="35" xfId="0" applyNumberFormat="1" applyFont="1" applyFill="1" applyBorder="1" applyAlignment="1" applyProtection="1">
      <alignment horizontal="center" wrapText="1"/>
      <protection locked="0"/>
    </xf>
    <xf numFmtId="165" fontId="58" fillId="2" borderId="5" xfId="0" applyNumberFormat="1" applyFont="1" applyFill="1" applyBorder="1" applyAlignment="1">
      <alignment horizontal="center" wrapText="1"/>
    </xf>
    <xf numFmtId="167" fontId="58" fillId="2" borderId="5" xfId="0" applyNumberFormat="1" applyFont="1" applyFill="1" applyBorder="1" applyAlignment="1">
      <alignment horizontal="center" wrapText="1"/>
    </xf>
    <xf numFmtId="165" fontId="58" fillId="2" borderId="20" xfId="0" applyNumberFormat="1" applyFont="1" applyFill="1" applyBorder="1" applyAlignment="1">
      <alignment horizontal="center" wrapText="1"/>
    </xf>
    <xf numFmtId="167" fontId="58" fillId="2" borderId="19" xfId="0" applyNumberFormat="1" applyFont="1" applyFill="1" applyBorder="1" applyAlignment="1">
      <alignment horizontal="center" wrapText="1"/>
    </xf>
    <xf numFmtId="0" fontId="59" fillId="2" borderId="0" xfId="0" applyFont="1" applyFill="1" applyBorder="1" applyAlignment="1">
      <alignment horizontal="right" wrapText="1"/>
    </xf>
    <xf numFmtId="0" fontId="59" fillId="2" borderId="0" xfId="0" applyFont="1" applyFill="1" applyBorder="1" applyAlignment="1">
      <alignment wrapText="1"/>
    </xf>
    <xf numFmtId="0" fontId="59" fillId="2" borderId="0" xfId="0" applyFont="1" applyFill="1" applyBorder="1"/>
    <xf numFmtId="165" fontId="27" fillId="2" borderId="22" xfId="0" applyNumberFormat="1" applyFont="1" applyFill="1" applyBorder="1" applyAlignment="1">
      <alignment horizontal="center" wrapText="1"/>
    </xf>
    <xf numFmtId="167" fontId="27" fillId="2" borderId="29" xfId="0" applyNumberFormat="1" applyFont="1" applyFill="1" applyBorder="1" applyAlignment="1">
      <alignment horizontal="center" wrapText="1"/>
    </xf>
    <xf numFmtId="167" fontId="29" fillId="2" borderId="35" xfId="0" applyNumberFormat="1" applyFont="1" applyFill="1" applyBorder="1" applyAlignment="1">
      <alignment horizontal="center" wrapText="1"/>
    </xf>
    <xf numFmtId="0" fontId="20" fillId="0" borderId="6" xfId="0" applyFont="1" applyBorder="1" applyAlignment="1">
      <alignment horizontal="justify" wrapText="1"/>
    </xf>
    <xf numFmtId="167" fontId="51" fillId="2" borderId="22" xfId="0" applyNumberFormat="1" applyFont="1" applyFill="1" applyBorder="1" applyAlignment="1" applyProtection="1">
      <alignment horizontal="center" wrapText="1"/>
    </xf>
    <xf numFmtId="167" fontId="27" fillId="2" borderId="26" xfId="0" applyNumberFormat="1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left" wrapText="1"/>
    </xf>
    <xf numFmtId="0" fontId="11" fillId="2" borderId="7" xfId="0" applyFont="1" applyFill="1" applyBorder="1" applyAlignment="1">
      <alignment horizontal="center" vertical="center" wrapText="1"/>
    </xf>
    <xf numFmtId="0" fontId="49" fillId="2" borderId="19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65" fontId="11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10" fontId="29" fillId="2" borderId="20" xfId="0" applyNumberFormat="1" applyFont="1" applyFill="1" applyBorder="1" applyAlignment="1">
      <alignment horizontal="center" wrapText="1"/>
    </xf>
    <xf numFmtId="10" fontId="27" fillId="2" borderId="20" xfId="0" applyNumberFormat="1" applyFont="1" applyFill="1" applyBorder="1" applyAlignment="1">
      <alignment horizont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166"/>
  <sheetViews>
    <sheetView showZeros="0" tabSelected="1" showOutlineSymbols="0" view="pageBreakPreview" topLeftCell="I150" zoomScale="91" zoomScaleNormal="80" zoomScaleSheetLayoutView="91" workbookViewId="0">
      <selection activeCell="K153" sqref="K153"/>
    </sheetView>
  </sheetViews>
  <sheetFormatPr defaultColWidth="9.140625" defaultRowHeight="12.75" x14ac:dyDescent="0.2"/>
  <cols>
    <col min="1" max="1" width="4.28515625" style="3" customWidth="1"/>
    <col min="2" max="2" width="8" style="166" hidden="1" customWidth="1"/>
    <col min="3" max="3" width="7.140625" style="166" customWidth="1"/>
    <col min="4" max="4" width="7.7109375" style="166" customWidth="1"/>
    <col min="5" max="5" width="52.28515625" style="8" customWidth="1"/>
    <col min="6" max="6" width="14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1.7109375" style="177" customWidth="1"/>
    <col min="12" max="15" width="13.28515625" style="8" customWidth="1"/>
    <col min="16" max="16" width="14.28515625" style="178" customWidth="1"/>
    <col min="17" max="17" width="11.42578125" style="8" customWidth="1"/>
    <col min="18" max="18" width="14.42578125" style="8" customWidth="1"/>
    <col min="19" max="19" width="14.570312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thickBot="1" x14ac:dyDescent="0.3">
      <c r="A1" s="312" t="s">
        <v>387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79" t="s">
        <v>184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313" t="s">
        <v>0</v>
      </c>
      <c r="B2" s="315" t="s">
        <v>104</v>
      </c>
      <c r="C2" s="317" t="s">
        <v>355</v>
      </c>
      <c r="D2" s="315" t="s">
        <v>48</v>
      </c>
      <c r="E2" s="315" t="s">
        <v>52</v>
      </c>
      <c r="F2" s="319" t="s">
        <v>1</v>
      </c>
      <c r="G2" s="319"/>
      <c r="H2" s="319"/>
      <c r="I2" s="319"/>
      <c r="J2" s="319"/>
      <c r="K2" s="320"/>
      <c r="L2" s="321" t="s">
        <v>2</v>
      </c>
      <c r="M2" s="322"/>
      <c r="N2" s="322"/>
      <c r="O2" s="322"/>
      <c r="P2" s="322"/>
      <c r="Q2" s="323"/>
      <c r="R2" s="324" t="s">
        <v>3</v>
      </c>
      <c r="S2" s="319"/>
      <c r="T2" s="319"/>
      <c r="U2" s="319"/>
      <c r="V2" s="319"/>
      <c r="W2" s="325"/>
    </row>
    <row r="3" spans="1:196" s="2" customFormat="1" ht="12.75" customHeight="1" x14ac:dyDescent="0.2">
      <c r="A3" s="314"/>
      <c r="B3" s="316"/>
      <c r="C3" s="318"/>
      <c r="D3" s="316"/>
      <c r="E3" s="316"/>
      <c r="F3" s="305" t="s">
        <v>185</v>
      </c>
      <c r="G3" s="305" t="s">
        <v>385</v>
      </c>
      <c r="H3" s="305" t="s">
        <v>386</v>
      </c>
      <c r="I3" s="305" t="s">
        <v>4</v>
      </c>
      <c r="J3" s="305" t="s">
        <v>231</v>
      </c>
      <c r="K3" s="309" t="s">
        <v>36</v>
      </c>
      <c r="L3" s="311" t="s">
        <v>185</v>
      </c>
      <c r="M3" s="305" t="s">
        <v>329</v>
      </c>
      <c r="N3" s="305" t="str">
        <f>G3</f>
        <v>затверджено на 01.09.2022</v>
      </c>
      <c r="O3" s="305" t="str">
        <f>H3</f>
        <v>виконано станом на 01.09.2022</v>
      </c>
      <c r="P3" s="305" t="s">
        <v>232</v>
      </c>
      <c r="Q3" s="326" t="s">
        <v>36</v>
      </c>
      <c r="R3" s="328" t="s">
        <v>185</v>
      </c>
      <c r="S3" s="305" t="s">
        <v>329</v>
      </c>
      <c r="T3" s="305" t="str">
        <f>G3</f>
        <v>затверджено на 01.09.2022</v>
      </c>
      <c r="U3" s="305" t="str">
        <f>H3</f>
        <v>виконано станом на 01.09.2022</v>
      </c>
      <c r="V3" s="305" t="s">
        <v>233</v>
      </c>
      <c r="W3" s="326" t="s">
        <v>36</v>
      </c>
    </row>
    <row r="4" spans="1:196" s="2" customFormat="1" ht="57" customHeight="1" x14ac:dyDescent="0.2">
      <c r="A4" s="314"/>
      <c r="B4" s="316"/>
      <c r="C4" s="318"/>
      <c r="D4" s="316"/>
      <c r="E4" s="316"/>
      <c r="F4" s="305"/>
      <c r="G4" s="305"/>
      <c r="H4" s="305"/>
      <c r="I4" s="305"/>
      <c r="J4" s="305"/>
      <c r="K4" s="310"/>
      <c r="L4" s="311"/>
      <c r="M4" s="305"/>
      <c r="N4" s="305"/>
      <c r="O4" s="305"/>
      <c r="P4" s="305"/>
      <c r="Q4" s="327"/>
      <c r="R4" s="328"/>
      <c r="S4" s="305"/>
      <c r="T4" s="305"/>
      <c r="U4" s="305"/>
      <c r="V4" s="305"/>
      <c r="W4" s="327"/>
    </row>
    <row r="5" spans="1:196" s="4" customFormat="1" ht="18.75" customHeight="1" x14ac:dyDescent="0.25">
      <c r="A5" s="38">
        <v>1</v>
      </c>
      <c r="B5" s="39">
        <v>2</v>
      </c>
      <c r="C5" s="39">
        <v>2</v>
      </c>
      <c r="D5" s="39">
        <v>3</v>
      </c>
      <c r="E5" s="39">
        <v>4</v>
      </c>
      <c r="F5" s="39">
        <v>5</v>
      </c>
      <c r="G5" s="276">
        <v>6</v>
      </c>
      <c r="H5" s="39">
        <v>7</v>
      </c>
      <c r="I5" s="39">
        <v>8</v>
      </c>
      <c r="J5" s="39">
        <v>9</v>
      </c>
      <c r="K5" s="12">
        <v>10</v>
      </c>
      <c r="L5" s="38">
        <v>11</v>
      </c>
      <c r="M5" s="39">
        <v>12</v>
      </c>
      <c r="N5" s="276">
        <v>13</v>
      </c>
      <c r="O5" s="39">
        <v>14</v>
      </c>
      <c r="P5" s="39">
        <v>15</v>
      </c>
      <c r="Q5" s="11">
        <v>16</v>
      </c>
      <c r="R5" s="13">
        <v>17</v>
      </c>
      <c r="S5" s="39">
        <v>18</v>
      </c>
      <c r="T5" s="39">
        <v>19</v>
      </c>
      <c r="U5" s="39">
        <v>20</v>
      </c>
      <c r="V5" s="39">
        <v>21</v>
      </c>
      <c r="W5" s="40">
        <v>22</v>
      </c>
    </row>
    <row r="6" spans="1:196" s="1" customFormat="1" ht="29.25" customHeight="1" x14ac:dyDescent="0.25">
      <c r="A6" s="28"/>
      <c r="B6" s="29"/>
      <c r="C6" s="29"/>
      <c r="D6" s="29"/>
      <c r="E6" s="30" t="s">
        <v>5</v>
      </c>
      <c r="F6" s="303">
        <f>SUM(F160)</f>
        <v>830959.9</v>
      </c>
      <c r="G6" s="18">
        <f>SUM(G160)</f>
        <v>569012.70000000007</v>
      </c>
      <c r="H6" s="18">
        <f>SUM(H160)</f>
        <v>424139.1</v>
      </c>
      <c r="I6" s="26">
        <v>1</v>
      </c>
      <c r="J6" s="18">
        <f>H6-G6</f>
        <v>-144873.60000000009</v>
      </c>
      <c r="K6" s="23">
        <f>IFERROR(100%*(H6/G6),"")</f>
        <v>0.74539478644325496</v>
      </c>
      <c r="L6" s="17">
        <f>SUM(L160)</f>
        <v>97029.2</v>
      </c>
      <c r="M6" s="18">
        <f>SUM(M160)</f>
        <v>98975.599999999991</v>
      </c>
      <c r="N6" s="18">
        <f>SUM(N160)</f>
        <v>89460.9</v>
      </c>
      <c r="O6" s="18">
        <f>SUM(O160)</f>
        <v>44412</v>
      </c>
      <c r="P6" s="18">
        <f>O6-N6</f>
        <v>-45048.899999999994</v>
      </c>
      <c r="Q6" s="23">
        <f>IFERROR(100%*(O6/N6),"")</f>
        <v>0.49644034432919859</v>
      </c>
      <c r="R6" s="17">
        <f>SUM(R160)</f>
        <v>927989.10000000009</v>
      </c>
      <c r="S6" s="18">
        <f>SUM(S160)</f>
        <v>929935.5</v>
      </c>
      <c r="T6" s="18">
        <f>SUM(T160)</f>
        <v>658473.60000000021</v>
      </c>
      <c r="U6" s="18">
        <f>SUM(U160)</f>
        <v>468551.10000000009</v>
      </c>
      <c r="V6" s="18">
        <f>U6-T6</f>
        <v>-189922.50000000012</v>
      </c>
      <c r="W6" s="23">
        <f>IFERROR(100%*(U6/T6),"")</f>
        <v>0.71157158009068233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85" customFormat="1" ht="37.15" customHeight="1" x14ac:dyDescent="0.25">
      <c r="A7" s="80"/>
      <c r="B7" s="81"/>
      <c r="C7" s="81"/>
      <c r="D7" s="81"/>
      <c r="E7" s="82" t="s">
        <v>224</v>
      </c>
      <c r="F7" s="20">
        <f>SUM(F63,F69,F70,F20,F22,F24,F32,F33,F36,F37,F38,F41,F46,F93,F94,F96,F102,F110,F111,F114,F151)</f>
        <v>166413.89999999997</v>
      </c>
      <c r="G7" s="20">
        <f>SUM(G63,G69,G70,G20,G22,G24,G32,G33,G36,G37,G38,G41,G46,G93,G94,G96,G102,G110,G111,G114,G151)</f>
        <v>117734.09999999999</v>
      </c>
      <c r="H7" s="20">
        <f>SUM(H63,H69,H70,H20,H22,H24,H32,H33,H36,H37,H38,H41,H46,H93,H94,H96,H102,H110,H111,H114,H151)</f>
        <v>115735.90000000001</v>
      </c>
      <c r="I7" s="41">
        <f>H7/$H$6</f>
        <v>0.27287250809934765</v>
      </c>
      <c r="J7" s="20">
        <f>H7-G7</f>
        <v>-1998.1999999999825</v>
      </c>
      <c r="K7" s="23">
        <f t="shared" ref="K7:K8" si="0">IFERROR(100%*(H7/G7),"")</f>
        <v>0.98302785684011695</v>
      </c>
      <c r="L7" s="20">
        <f>SUM(L63,L69,L70,L20,L22,L24,L32,L33,L36,L37,L38,L41,L46,L93,L94,L96,L102,L110,L111,L114,L151)</f>
        <v>0</v>
      </c>
      <c r="M7" s="20">
        <f>SUM(M63,M69,M70,M20,M22,M24,M32,M33,M36,M37,M38,M41,M46,M93,M94,M96,M102,M110,M111,M114,M151)</f>
        <v>0</v>
      </c>
      <c r="N7" s="20">
        <f t="shared" ref="N7:O7" si="1">SUM(N63,N69,N70,N20,N22,N24,N32,N33,N36,N37,N38,N41,N46,N93,N94,N96,N102,N110,N111,N114,N151)</f>
        <v>0</v>
      </c>
      <c r="O7" s="20">
        <f t="shared" si="1"/>
        <v>0</v>
      </c>
      <c r="P7" s="20">
        <f>O7-N7</f>
        <v>0</v>
      </c>
      <c r="Q7" s="23" t="str">
        <f t="shared" ref="Q7:Q71" si="2">IFERROR(100%*(O7/N7),"")</f>
        <v/>
      </c>
      <c r="R7" s="19">
        <f t="shared" ref="R7:R83" si="3">SUM(F7,L7)</f>
        <v>166413.89999999997</v>
      </c>
      <c r="S7" s="20">
        <f t="shared" ref="S7:S83" si="4">SUM(F7,M7)</f>
        <v>166413.89999999997</v>
      </c>
      <c r="T7" s="20">
        <f t="shared" ref="T7:U83" si="5">SUM(G7,N7)</f>
        <v>117734.09999999999</v>
      </c>
      <c r="U7" s="20">
        <f>SUM(H7,O7)</f>
        <v>115735.90000000001</v>
      </c>
      <c r="V7" s="20">
        <f t="shared" ref="V7:V83" si="6">U7-T7</f>
        <v>-1998.1999999999825</v>
      </c>
      <c r="W7" s="23">
        <f t="shared" ref="W7:W71" si="7">IFERROR(100%*(U7/T7),"")</f>
        <v>0.98302785684011695</v>
      </c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</row>
    <row r="8" spans="1:196" s="1" customFormat="1" ht="27.75" customHeight="1" x14ac:dyDescent="0.25">
      <c r="A8" s="86"/>
      <c r="B8" s="87"/>
      <c r="C8" s="87"/>
      <c r="D8" s="87"/>
      <c r="E8" s="88" t="s">
        <v>38</v>
      </c>
      <c r="F8" s="35">
        <f>SUM(F77,F72,F52,F39,F9)</f>
        <v>492924.30000000005</v>
      </c>
      <c r="G8" s="256">
        <f>SUM(G77,G72,G52,G39,G9)</f>
        <v>335082.00000000006</v>
      </c>
      <c r="H8" s="20">
        <f t="shared" ref="H8" si="8">SUM(H77,H72,H52,H39,H9)</f>
        <v>288459.3</v>
      </c>
      <c r="I8" s="41">
        <f t="shared" ref="I8:I83" si="9">H8/$H$6</f>
        <v>0.68010541824604243</v>
      </c>
      <c r="J8" s="20">
        <f t="shared" ref="J8:J20" si="10">H8-G8</f>
        <v>-46622.70000000007</v>
      </c>
      <c r="K8" s="23">
        <f t="shared" si="0"/>
        <v>0.86086181889806057</v>
      </c>
      <c r="L8" s="35">
        <f t="shared" ref="L8:O8" si="11">SUM(L77,L72,L52,L39,L9)</f>
        <v>17829.7</v>
      </c>
      <c r="M8" s="256">
        <f t="shared" si="11"/>
        <v>18888.599999999999</v>
      </c>
      <c r="N8" s="20">
        <f t="shared" si="11"/>
        <v>9789.2000000000007</v>
      </c>
      <c r="O8" s="255">
        <f t="shared" si="11"/>
        <v>5382.4000000000005</v>
      </c>
      <c r="P8" s="20">
        <f t="shared" ref="P8:P83" si="12">O8-N8</f>
        <v>-4406.8</v>
      </c>
      <c r="Q8" s="23">
        <f t="shared" si="2"/>
        <v>0.54983042536673066</v>
      </c>
      <c r="R8" s="19">
        <f t="shared" si="3"/>
        <v>510754.00000000006</v>
      </c>
      <c r="S8" s="20">
        <f t="shared" si="4"/>
        <v>511812.9</v>
      </c>
      <c r="T8" s="20">
        <f t="shared" si="5"/>
        <v>344871.20000000007</v>
      </c>
      <c r="U8" s="20">
        <f t="shared" ref="U8" si="13">SUM(H8,O8)</f>
        <v>293841.7</v>
      </c>
      <c r="V8" s="20">
        <f t="shared" si="6"/>
        <v>-51029.500000000058</v>
      </c>
      <c r="W8" s="23">
        <f t="shared" si="7"/>
        <v>0.85203316484531022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80">
        <v>1</v>
      </c>
      <c r="B9" s="81" t="s">
        <v>13</v>
      </c>
      <c r="C9" s="81" t="s">
        <v>53</v>
      </c>
      <c r="D9" s="81"/>
      <c r="E9" s="89" t="s">
        <v>357</v>
      </c>
      <c r="F9" s="35">
        <f>F10+F14+F21+F23+F25+F28+F29+F30+F31+F33+F34+F35+F36+F37+F38</f>
        <v>418513.4</v>
      </c>
      <c r="G9" s="20">
        <f>G10+G14+G21+G23+G25+G28+G29+G30+G31+G33+G34+G35+G36+G37+G38</f>
        <v>283154.20000000007</v>
      </c>
      <c r="H9" s="20">
        <f>H10+H14+H21+H23+H25+H28+H29+H30+H31+H33+H34+H35+H36+H37+H38</f>
        <v>246711.2</v>
      </c>
      <c r="I9" s="41">
        <f t="shared" si="9"/>
        <v>0.58167520985450294</v>
      </c>
      <c r="J9" s="20">
        <f t="shared" si="10"/>
        <v>-36443.000000000058</v>
      </c>
      <c r="K9" s="23">
        <f>IFERROR(100%*(H9/G9),"")</f>
        <v>0.87129627602204007</v>
      </c>
      <c r="L9" s="219">
        <f>L10+L14+L21+L23+L25+L28+L29+L30+L31+L33+L34+L35+L36+L37+L38</f>
        <v>12453.4</v>
      </c>
      <c r="M9" s="20">
        <f>M10+M14+M21+M23+M25+M28+M29+M30+M31+M33+M34+M35+M36+M37+M38</f>
        <v>13279.4</v>
      </c>
      <c r="N9" s="20">
        <f>N10+N14+N21+N23+N25+N28+N29+N30+N31+N33+N34+N35+N36+N37+N38</f>
        <v>4637.1000000000004</v>
      </c>
      <c r="O9" s="20">
        <f>O10+O14+O21+O23+O25+O28+O29+O30+O31+O33+O34+O35+O36+O37+O38</f>
        <v>1000.1</v>
      </c>
      <c r="P9" s="20">
        <f t="shared" si="12"/>
        <v>-3637.0000000000005</v>
      </c>
      <c r="Q9" s="23">
        <f t="shared" si="2"/>
        <v>0.21567358909663367</v>
      </c>
      <c r="R9" s="19">
        <f>R10+R13+R21+R23+R25+R28+R29+R30+R31+R33+R34+R35+R36+R37+R38</f>
        <v>430966.8</v>
      </c>
      <c r="S9" s="20">
        <f>S10+S13+S21+S23+S25+S28+S29+S30+S31+S33+S34+S35+S36+S37+S38</f>
        <v>431792.8</v>
      </c>
      <c r="T9" s="20">
        <f t="shared" ref="T9" si="14">T10+T13+T21+T23+T25+T28+T29+T30+T31+T33+T34+T35+T36+T37+T38</f>
        <v>287791.30000000005</v>
      </c>
      <c r="U9" s="20">
        <f>SUM(H9,O9)</f>
        <v>247711.30000000002</v>
      </c>
      <c r="V9" s="20">
        <f t="shared" si="6"/>
        <v>-40080.000000000029</v>
      </c>
      <c r="W9" s="23">
        <f t="shared" si="7"/>
        <v>0.8607324126893342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26.25" customHeight="1" x14ac:dyDescent="0.25">
      <c r="A10" s="86"/>
      <c r="B10" s="90">
        <v>70101</v>
      </c>
      <c r="C10" s="91">
        <v>1010</v>
      </c>
      <c r="D10" s="87" t="s">
        <v>54</v>
      </c>
      <c r="E10" s="92" t="s">
        <v>126</v>
      </c>
      <c r="F10" s="36">
        <v>142697.5</v>
      </c>
      <c r="G10" s="27">
        <v>95776.2</v>
      </c>
      <c r="H10" s="27">
        <v>76838.399999999994</v>
      </c>
      <c r="I10" s="31">
        <f t="shared" si="9"/>
        <v>0.18116320801359742</v>
      </c>
      <c r="J10" s="21">
        <f t="shared" si="10"/>
        <v>-18937.800000000003</v>
      </c>
      <c r="K10" s="24">
        <f t="shared" ref="K10:K74" si="15">IFERROR(100%*(H10/G10),"")</f>
        <v>0.80227029261966953</v>
      </c>
      <c r="L10" s="22">
        <v>7833.9</v>
      </c>
      <c r="M10" s="21">
        <v>7851.8</v>
      </c>
      <c r="N10" s="21">
        <v>1088.5999999999999</v>
      </c>
      <c r="O10" s="21">
        <v>88.6</v>
      </c>
      <c r="P10" s="21">
        <f t="shared" si="12"/>
        <v>-999.99999999999989</v>
      </c>
      <c r="Q10" s="24">
        <f t="shared" si="2"/>
        <v>8.1388939922836676E-2</v>
      </c>
      <c r="R10" s="22">
        <f t="shared" si="3"/>
        <v>150531.4</v>
      </c>
      <c r="S10" s="21">
        <f t="shared" si="4"/>
        <v>150549.29999999999</v>
      </c>
      <c r="T10" s="21">
        <f t="shared" si="5"/>
        <v>96864.8</v>
      </c>
      <c r="U10" s="21">
        <f>SUM(H10,O10)</f>
        <v>76927</v>
      </c>
      <c r="V10" s="21">
        <f t="shared" si="6"/>
        <v>-19937.800000000003</v>
      </c>
      <c r="W10" s="24">
        <f t="shared" si="7"/>
        <v>0.79416877957730769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01" customFormat="1" ht="78.599999999999994" hidden="1" customHeight="1" x14ac:dyDescent="0.3">
      <c r="A11" s="93"/>
      <c r="B11" s="94"/>
      <c r="C11" s="95"/>
      <c r="D11" s="96"/>
      <c r="E11" s="97" t="s">
        <v>208</v>
      </c>
      <c r="F11" s="42"/>
      <c r="G11" s="43"/>
      <c r="H11" s="43"/>
      <c r="I11" s="63">
        <f t="shared" si="9"/>
        <v>0</v>
      </c>
      <c r="J11" s="21">
        <f t="shared" si="10"/>
        <v>0</v>
      </c>
      <c r="K11" s="24" t="str">
        <f t="shared" si="15"/>
        <v/>
      </c>
      <c r="L11" s="61"/>
      <c r="M11" s="45"/>
      <c r="N11" s="45"/>
      <c r="O11" s="45"/>
      <c r="P11" s="45">
        <f t="shared" si="12"/>
        <v>0</v>
      </c>
      <c r="Q11" s="24" t="str">
        <f t="shared" si="2"/>
        <v/>
      </c>
      <c r="R11" s="61">
        <f t="shared" si="3"/>
        <v>0</v>
      </c>
      <c r="S11" s="45">
        <f t="shared" si="4"/>
        <v>0</v>
      </c>
      <c r="T11" s="45">
        <f t="shared" si="5"/>
        <v>0</v>
      </c>
      <c r="U11" s="21">
        <f t="shared" ref="U11:U75" si="16">SUM(H11,O11)</f>
        <v>0</v>
      </c>
      <c r="V11" s="45">
        <f t="shared" si="6"/>
        <v>0</v>
      </c>
      <c r="W11" s="24" t="str">
        <f t="shared" si="7"/>
        <v/>
      </c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</row>
    <row r="12" spans="1:196" s="101" customFormat="1" ht="79.150000000000006" hidden="1" customHeight="1" x14ac:dyDescent="0.3">
      <c r="A12" s="93"/>
      <c r="B12" s="94"/>
      <c r="C12" s="95"/>
      <c r="D12" s="96"/>
      <c r="E12" s="97" t="s">
        <v>225</v>
      </c>
      <c r="F12" s="42"/>
      <c r="G12" s="43"/>
      <c r="H12" s="43"/>
      <c r="I12" s="71">
        <f t="shared" si="9"/>
        <v>0</v>
      </c>
      <c r="J12" s="21">
        <f t="shared" si="10"/>
        <v>0</v>
      </c>
      <c r="K12" s="24" t="str">
        <f t="shared" si="15"/>
        <v/>
      </c>
      <c r="L12" s="61"/>
      <c r="M12" s="45"/>
      <c r="N12" s="45"/>
      <c r="O12" s="45"/>
      <c r="P12" s="45"/>
      <c r="Q12" s="24" t="str">
        <f t="shared" si="2"/>
        <v/>
      </c>
      <c r="R12" s="61">
        <f t="shared" si="3"/>
        <v>0</v>
      </c>
      <c r="S12" s="45">
        <f t="shared" si="4"/>
        <v>0</v>
      </c>
      <c r="T12" s="45">
        <f t="shared" si="5"/>
        <v>0</v>
      </c>
      <c r="U12" s="21">
        <f t="shared" si="16"/>
        <v>0</v>
      </c>
      <c r="V12" s="45">
        <f t="shared" si="6"/>
        <v>0</v>
      </c>
      <c r="W12" s="24" t="str">
        <f t="shared" si="7"/>
        <v/>
      </c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</row>
    <row r="13" spans="1:196" ht="34.5" customHeight="1" x14ac:dyDescent="0.3">
      <c r="A13" s="86"/>
      <c r="B13" s="102" t="s">
        <v>22</v>
      </c>
      <c r="C13" s="103">
        <v>1020</v>
      </c>
      <c r="D13" s="102"/>
      <c r="E13" s="104" t="s">
        <v>352</v>
      </c>
      <c r="F13" s="36">
        <v>83386.7</v>
      </c>
      <c r="G13" s="27">
        <v>53482.2</v>
      </c>
      <c r="H13" s="27">
        <v>42390.1</v>
      </c>
      <c r="I13" s="31">
        <f t="shared" si="9"/>
        <v>9.9943862756345744E-2</v>
      </c>
      <c r="J13" s="21">
        <f t="shared" si="10"/>
        <v>-11092.099999999999</v>
      </c>
      <c r="K13" s="24">
        <f t="shared" si="15"/>
        <v>0.79260202459883855</v>
      </c>
      <c r="L13" s="22">
        <v>4172.3999999999996</v>
      </c>
      <c r="M13" s="21">
        <v>4980.5</v>
      </c>
      <c r="N13" s="21">
        <v>3256.9</v>
      </c>
      <c r="O13" s="21">
        <v>773.9</v>
      </c>
      <c r="P13" s="21">
        <f t="shared" si="12"/>
        <v>-2483</v>
      </c>
      <c r="Q13" s="24">
        <f t="shared" si="2"/>
        <v>0.23761859436887836</v>
      </c>
      <c r="R13" s="22">
        <f t="shared" si="3"/>
        <v>87559.099999999991</v>
      </c>
      <c r="S13" s="21">
        <f t="shared" si="4"/>
        <v>88367.2</v>
      </c>
      <c r="T13" s="21">
        <f t="shared" si="5"/>
        <v>56739.1</v>
      </c>
      <c r="U13" s="21">
        <f t="shared" si="16"/>
        <v>43164</v>
      </c>
      <c r="V13" s="45">
        <f t="shared" si="6"/>
        <v>-13575.099999999999</v>
      </c>
      <c r="W13" s="24">
        <f t="shared" si="7"/>
        <v>0.76074523564878538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s="101" customFormat="1" ht="33" customHeight="1" x14ac:dyDescent="0.3">
      <c r="A14" s="93"/>
      <c r="B14" s="105" t="s">
        <v>22</v>
      </c>
      <c r="C14" s="106">
        <v>1021</v>
      </c>
      <c r="D14" s="105" t="s">
        <v>55</v>
      </c>
      <c r="E14" s="116" t="s">
        <v>250</v>
      </c>
      <c r="F14" s="42">
        <v>83386.7</v>
      </c>
      <c r="G14" s="43">
        <v>53482.2</v>
      </c>
      <c r="H14" s="43">
        <v>42390.1</v>
      </c>
      <c r="I14" s="60">
        <f t="shared" si="9"/>
        <v>9.9943862756345744E-2</v>
      </c>
      <c r="J14" s="45">
        <f t="shared" si="10"/>
        <v>-11092.099999999999</v>
      </c>
      <c r="K14" s="218">
        <f t="shared" si="15"/>
        <v>0.79260202459883855</v>
      </c>
      <c r="L14" s="61">
        <v>4172.3999999999996</v>
      </c>
      <c r="M14" s="45">
        <v>4980.5</v>
      </c>
      <c r="N14" s="45">
        <v>3256.9</v>
      </c>
      <c r="O14" s="45">
        <v>773.9</v>
      </c>
      <c r="P14" s="45">
        <f t="shared" si="12"/>
        <v>-2483</v>
      </c>
      <c r="Q14" s="218">
        <f t="shared" si="2"/>
        <v>0.23761859436887836</v>
      </c>
      <c r="R14" s="61">
        <f t="shared" si="3"/>
        <v>87559.099999999991</v>
      </c>
      <c r="S14" s="45">
        <f t="shared" si="4"/>
        <v>88367.2</v>
      </c>
      <c r="T14" s="45">
        <f t="shared" si="5"/>
        <v>56739.1</v>
      </c>
      <c r="U14" s="45">
        <f t="shared" si="16"/>
        <v>43164</v>
      </c>
      <c r="V14" s="45">
        <f t="shared" si="6"/>
        <v>-13575.099999999999</v>
      </c>
      <c r="W14" s="218">
        <f t="shared" si="7"/>
        <v>0.76074523564878538</v>
      </c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</row>
    <row r="15" spans="1:196" s="110" customFormat="1" ht="67.150000000000006" hidden="1" customHeight="1" x14ac:dyDescent="0.3">
      <c r="A15" s="93"/>
      <c r="B15" s="105"/>
      <c r="C15" s="106"/>
      <c r="D15" s="105"/>
      <c r="E15" s="97" t="s">
        <v>230</v>
      </c>
      <c r="F15" s="42"/>
      <c r="G15" s="43"/>
      <c r="H15" s="43"/>
      <c r="I15" s="60">
        <f t="shared" si="9"/>
        <v>0</v>
      </c>
      <c r="J15" s="20">
        <f t="shared" si="10"/>
        <v>0</v>
      </c>
      <c r="K15" s="24" t="str">
        <f t="shared" si="15"/>
        <v/>
      </c>
      <c r="L15" s="61"/>
      <c r="M15" s="45"/>
      <c r="N15" s="45"/>
      <c r="O15" s="45"/>
      <c r="P15" s="45">
        <f t="shared" si="12"/>
        <v>0</v>
      </c>
      <c r="Q15" s="24" t="str">
        <f t="shared" si="2"/>
        <v/>
      </c>
      <c r="R15" s="61">
        <f t="shared" si="3"/>
        <v>0</v>
      </c>
      <c r="S15" s="45">
        <f t="shared" si="4"/>
        <v>0</v>
      </c>
      <c r="T15" s="45">
        <f t="shared" si="5"/>
        <v>0</v>
      </c>
      <c r="U15" s="21">
        <f t="shared" si="16"/>
        <v>0</v>
      </c>
      <c r="V15" s="45">
        <f t="shared" si="6"/>
        <v>0</v>
      </c>
      <c r="W15" s="24" t="str">
        <f t="shared" si="7"/>
        <v/>
      </c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</row>
    <row r="16" spans="1:196" s="110" customFormat="1" ht="81.599999999999994" hidden="1" customHeight="1" x14ac:dyDescent="0.3">
      <c r="A16" s="93"/>
      <c r="B16" s="105"/>
      <c r="C16" s="106"/>
      <c r="D16" s="105"/>
      <c r="E16" s="97" t="s">
        <v>229</v>
      </c>
      <c r="F16" s="42"/>
      <c r="G16" s="43"/>
      <c r="H16" s="43"/>
      <c r="I16" s="60">
        <f t="shared" si="9"/>
        <v>0</v>
      </c>
      <c r="J16" s="20">
        <f t="shared" si="10"/>
        <v>0</v>
      </c>
      <c r="K16" s="24" t="str">
        <f t="shared" si="15"/>
        <v/>
      </c>
      <c r="L16" s="61"/>
      <c r="M16" s="45"/>
      <c r="N16" s="45"/>
      <c r="O16" s="45"/>
      <c r="P16" s="45">
        <f t="shared" si="12"/>
        <v>0</v>
      </c>
      <c r="Q16" s="24" t="str">
        <f t="shared" si="2"/>
        <v/>
      </c>
      <c r="R16" s="61">
        <f t="shared" si="3"/>
        <v>0</v>
      </c>
      <c r="S16" s="45">
        <f t="shared" si="4"/>
        <v>0</v>
      </c>
      <c r="T16" s="45">
        <f t="shared" si="5"/>
        <v>0</v>
      </c>
      <c r="U16" s="21">
        <f t="shared" si="16"/>
        <v>0</v>
      </c>
      <c r="V16" s="45">
        <f t="shared" si="6"/>
        <v>0</v>
      </c>
      <c r="W16" s="24" t="str">
        <f t="shared" si="7"/>
        <v/>
      </c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</row>
    <row r="17" spans="1:196" s="114" customFormat="1" ht="66" hidden="1" customHeight="1" x14ac:dyDescent="0.3">
      <c r="A17" s="111"/>
      <c r="B17" s="105"/>
      <c r="C17" s="106"/>
      <c r="D17" s="105"/>
      <c r="E17" s="97" t="s">
        <v>204</v>
      </c>
      <c r="F17" s="44"/>
      <c r="G17" s="51"/>
      <c r="H17" s="51"/>
      <c r="I17" s="60">
        <f t="shared" si="9"/>
        <v>0</v>
      </c>
      <c r="J17" s="20">
        <f t="shared" si="10"/>
        <v>0</v>
      </c>
      <c r="K17" s="24" t="str">
        <f t="shared" si="15"/>
        <v/>
      </c>
      <c r="L17" s="72"/>
      <c r="M17" s="73"/>
      <c r="N17" s="73"/>
      <c r="O17" s="73"/>
      <c r="P17" s="45">
        <f t="shared" si="12"/>
        <v>0</v>
      </c>
      <c r="Q17" s="24" t="str">
        <f t="shared" si="2"/>
        <v/>
      </c>
      <c r="R17" s="61">
        <f t="shared" si="3"/>
        <v>0</v>
      </c>
      <c r="S17" s="45">
        <f t="shared" si="4"/>
        <v>0</v>
      </c>
      <c r="T17" s="45">
        <f t="shared" si="5"/>
        <v>0</v>
      </c>
      <c r="U17" s="21">
        <f t="shared" si="16"/>
        <v>0</v>
      </c>
      <c r="V17" s="45">
        <f t="shared" si="6"/>
        <v>0</v>
      </c>
      <c r="W17" s="24" t="str">
        <f t="shared" si="7"/>
        <v/>
      </c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</row>
    <row r="18" spans="1:196" s="114" customFormat="1" ht="81" hidden="1" customHeight="1" x14ac:dyDescent="0.3">
      <c r="A18" s="111"/>
      <c r="B18" s="105"/>
      <c r="C18" s="106"/>
      <c r="D18" s="105"/>
      <c r="E18" s="97" t="s">
        <v>226</v>
      </c>
      <c r="F18" s="115"/>
      <c r="G18" s="73"/>
      <c r="H18" s="51"/>
      <c r="I18" s="60">
        <f t="shared" si="9"/>
        <v>0</v>
      </c>
      <c r="J18" s="20">
        <f t="shared" si="10"/>
        <v>0</v>
      </c>
      <c r="K18" s="24" t="str">
        <f t="shared" si="15"/>
        <v/>
      </c>
      <c r="L18" s="74"/>
      <c r="M18" s="51"/>
      <c r="N18" s="51"/>
      <c r="O18" s="51"/>
      <c r="P18" s="45">
        <f t="shared" si="12"/>
        <v>0</v>
      </c>
      <c r="Q18" s="24" t="str">
        <f t="shared" si="2"/>
        <v/>
      </c>
      <c r="R18" s="74">
        <f t="shared" si="3"/>
        <v>0</v>
      </c>
      <c r="S18" s="51">
        <f t="shared" si="4"/>
        <v>0</v>
      </c>
      <c r="T18" s="51">
        <f t="shared" si="5"/>
        <v>0</v>
      </c>
      <c r="U18" s="21">
        <f t="shared" si="16"/>
        <v>0</v>
      </c>
      <c r="V18" s="45">
        <f t="shared" si="6"/>
        <v>0</v>
      </c>
      <c r="W18" s="24" t="str">
        <f t="shared" si="7"/>
        <v/>
      </c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</row>
    <row r="19" spans="1:196" s="114" customFormat="1" ht="81.599999999999994" hidden="1" customHeight="1" x14ac:dyDescent="0.3">
      <c r="A19" s="111"/>
      <c r="B19" s="105"/>
      <c r="C19" s="106"/>
      <c r="D19" s="105"/>
      <c r="E19" s="97" t="s">
        <v>225</v>
      </c>
      <c r="F19" s="50"/>
      <c r="G19" s="73"/>
      <c r="H19" s="73"/>
      <c r="I19" s="63">
        <f t="shared" si="9"/>
        <v>0</v>
      </c>
      <c r="J19" s="20">
        <f t="shared" si="10"/>
        <v>0</v>
      </c>
      <c r="K19" s="24" t="str">
        <f t="shared" si="15"/>
        <v/>
      </c>
      <c r="L19" s="74"/>
      <c r="M19" s="51"/>
      <c r="N19" s="51"/>
      <c r="O19" s="51"/>
      <c r="P19" s="45">
        <f t="shared" si="12"/>
        <v>0</v>
      </c>
      <c r="Q19" s="24" t="str">
        <f t="shared" si="2"/>
        <v/>
      </c>
      <c r="R19" s="74">
        <f t="shared" si="3"/>
        <v>0</v>
      </c>
      <c r="S19" s="51">
        <f t="shared" si="4"/>
        <v>0</v>
      </c>
      <c r="T19" s="51">
        <f t="shared" si="5"/>
        <v>0</v>
      </c>
      <c r="U19" s="21">
        <f t="shared" si="16"/>
        <v>0</v>
      </c>
      <c r="V19" s="45">
        <f t="shared" si="6"/>
        <v>0</v>
      </c>
      <c r="W19" s="24" t="str">
        <f t="shared" si="7"/>
        <v/>
      </c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</row>
    <row r="20" spans="1:196" s="114" customFormat="1" ht="78" hidden="1" customHeight="1" x14ac:dyDescent="0.3">
      <c r="A20" s="111"/>
      <c r="B20" s="105"/>
      <c r="C20" s="106"/>
      <c r="D20" s="105"/>
      <c r="E20" s="97" t="s">
        <v>267</v>
      </c>
      <c r="F20" s="44"/>
      <c r="G20" s="45"/>
      <c r="H20" s="45"/>
      <c r="I20" s="60">
        <f t="shared" si="9"/>
        <v>0</v>
      </c>
      <c r="J20" s="21">
        <f t="shared" si="10"/>
        <v>0</v>
      </c>
      <c r="K20" s="24" t="str">
        <f t="shared" si="15"/>
        <v/>
      </c>
      <c r="L20" s="74"/>
      <c r="M20" s="51"/>
      <c r="N20" s="51"/>
      <c r="O20" s="51"/>
      <c r="P20" s="75">
        <f t="shared" si="12"/>
        <v>0</v>
      </c>
      <c r="Q20" s="24" t="str">
        <f t="shared" si="2"/>
        <v/>
      </c>
      <c r="R20" s="61">
        <f t="shared" si="3"/>
        <v>0</v>
      </c>
      <c r="S20" s="45">
        <f t="shared" si="4"/>
        <v>0</v>
      </c>
      <c r="T20" s="45">
        <f t="shared" si="5"/>
        <v>0</v>
      </c>
      <c r="U20" s="21">
        <f t="shared" si="16"/>
        <v>0</v>
      </c>
      <c r="V20" s="45">
        <f t="shared" si="6"/>
        <v>0</v>
      </c>
      <c r="W20" s="24" t="str">
        <f t="shared" si="7"/>
        <v/>
      </c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</row>
    <row r="21" spans="1:196" ht="31.5" customHeight="1" x14ac:dyDescent="0.25">
      <c r="A21" s="86"/>
      <c r="B21" s="102" t="s">
        <v>22</v>
      </c>
      <c r="C21" s="103">
        <v>1030</v>
      </c>
      <c r="D21" s="102"/>
      <c r="E21" s="104" t="s">
        <v>351</v>
      </c>
      <c r="F21" s="36">
        <v>159326.79999999999</v>
      </c>
      <c r="G21" s="27">
        <v>111177.9</v>
      </c>
      <c r="H21" s="27">
        <v>109444.3</v>
      </c>
      <c r="I21" s="31">
        <f t="shared" si="9"/>
        <v>0.25803869532424623</v>
      </c>
      <c r="J21" s="21">
        <f t="shared" ref="J21:J83" si="17">H21-G21</f>
        <v>-1733.5999999999913</v>
      </c>
      <c r="K21" s="24">
        <f t="shared" si="15"/>
        <v>0.98440697296854873</v>
      </c>
      <c r="L21" s="22"/>
      <c r="M21" s="21"/>
      <c r="N21" s="21"/>
      <c r="O21" s="21"/>
      <c r="P21" s="21">
        <f t="shared" si="12"/>
        <v>0</v>
      </c>
      <c r="Q21" s="24" t="str">
        <f t="shared" si="2"/>
        <v/>
      </c>
      <c r="R21" s="22">
        <f t="shared" si="3"/>
        <v>159326.79999999999</v>
      </c>
      <c r="S21" s="21">
        <f t="shared" si="4"/>
        <v>159326.79999999999</v>
      </c>
      <c r="T21" s="21">
        <f t="shared" si="5"/>
        <v>111177.9</v>
      </c>
      <c r="U21" s="21">
        <f t="shared" si="16"/>
        <v>109444.3</v>
      </c>
      <c r="V21" s="21">
        <f t="shared" si="6"/>
        <v>-1733.5999999999913</v>
      </c>
      <c r="W21" s="24">
        <f t="shared" si="7"/>
        <v>0.98440697296854873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101" customFormat="1" ht="33" customHeight="1" x14ac:dyDescent="0.3">
      <c r="A22" s="93"/>
      <c r="B22" s="105" t="s">
        <v>22</v>
      </c>
      <c r="C22" s="106">
        <v>1031</v>
      </c>
      <c r="D22" s="105" t="s">
        <v>55</v>
      </c>
      <c r="E22" s="116" t="s">
        <v>260</v>
      </c>
      <c r="F22" s="42">
        <v>159326.79999999999</v>
      </c>
      <c r="G22" s="43">
        <v>111177.9</v>
      </c>
      <c r="H22" s="43">
        <v>109444.3</v>
      </c>
      <c r="I22" s="60">
        <f t="shared" si="9"/>
        <v>0.25803869532424623</v>
      </c>
      <c r="J22" s="45">
        <f t="shared" si="17"/>
        <v>-1733.5999999999913</v>
      </c>
      <c r="K22" s="218">
        <f t="shared" si="15"/>
        <v>0.98440697296854873</v>
      </c>
      <c r="L22" s="61"/>
      <c r="M22" s="45"/>
      <c r="N22" s="45"/>
      <c r="O22" s="45"/>
      <c r="P22" s="45">
        <f t="shared" si="12"/>
        <v>0</v>
      </c>
      <c r="Q22" s="218" t="str">
        <f t="shared" si="2"/>
        <v/>
      </c>
      <c r="R22" s="61">
        <f t="shared" si="3"/>
        <v>159326.79999999999</v>
      </c>
      <c r="S22" s="45">
        <f t="shared" si="4"/>
        <v>159326.79999999999</v>
      </c>
      <c r="T22" s="45">
        <f t="shared" si="5"/>
        <v>111177.9</v>
      </c>
      <c r="U22" s="45">
        <f t="shared" si="16"/>
        <v>109444.3</v>
      </c>
      <c r="V22" s="45">
        <f t="shared" si="6"/>
        <v>-1733.5999999999913</v>
      </c>
      <c r="W22" s="218">
        <f t="shared" si="7"/>
        <v>0.98440697296854873</v>
      </c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</row>
    <row r="23" spans="1:196" ht="136.9" hidden="1" customHeight="1" x14ac:dyDescent="0.25">
      <c r="A23" s="86"/>
      <c r="B23" s="102" t="s">
        <v>22</v>
      </c>
      <c r="C23" s="103">
        <v>1060</v>
      </c>
      <c r="D23" s="102"/>
      <c r="E23" s="117" t="s">
        <v>280</v>
      </c>
      <c r="F23" s="36"/>
      <c r="G23" s="27"/>
      <c r="H23" s="27"/>
      <c r="I23" s="31">
        <f t="shared" ref="I23" si="18">H23/$H$6</f>
        <v>0</v>
      </c>
      <c r="J23" s="21">
        <f t="shared" ref="J23" si="19">H23-G23</f>
        <v>0</v>
      </c>
      <c r="K23" s="24" t="str">
        <f t="shared" si="15"/>
        <v/>
      </c>
      <c r="L23" s="22"/>
      <c r="M23" s="21"/>
      <c r="N23" s="21"/>
      <c r="O23" s="21"/>
      <c r="P23" s="21">
        <f t="shared" ref="P23" si="20">O23-N23</f>
        <v>0</v>
      </c>
      <c r="Q23" s="24" t="str">
        <f t="shared" si="2"/>
        <v/>
      </c>
      <c r="R23" s="22">
        <f t="shared" ref="R23" si="21">SUM(F23,L23)</f>
        <v>0</v>
      </c>
      <c r="S23" s="21">
        <f t="shared" ref="S23" si="22">SUM(F23,M23)</f>
        <v>0</v>
      </c>
      <c r="T23" s="21">
        <f t="shared" ref="T23" si="23">SUM(G23,N23)</f>
        <v>0</v>
      </c>
      <c r="U23" s="21">
        <f t="shared" si="16"/>
        <v>0</v>
      </c>
      <c r="V23" s="21">
        <f t="shared" ref="V23" si="24">U23-T23</f>
        <v>0</v>
      </c>
      <c r="W23" s="24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101" customFormat="1" ht="37.9" hidden="1" customHeight="1" x14ac:dyDescent="0.3">
      <c r="A24" s="93"/>
      <c r="B24" s="105" t="s">
        <v>22</v>
      </c>
      <c r="C24" s="106">
        <v>1061</v>
      </c>
      <c r="D24" s="105" t="s">
        <v>55</v>
      </c>
      <c r="E24" s="116" t="s">
        <v>288</v>
      </c>
      <c r="F24" s="42"/>
      <c r="G24" s="43"/>
      <c r="H24" s="43"/>
      <c r="I24" s="60">
        <f t="shared" ref="I24" si="25">H24/$H$6</f>
        <v>0</v>
      </c>
      <c r="J24" s="45">
        <f t="shared" ref="J24" si="26">H24-G24</f>
        <v>0</v>
      </c>
      <c r="K24" s="24" t="str">
        <f t="shared" si="15"/>
        <v/>
      </c>
      <c r="L24" s="61"/>
      <c r="M24" s="45"/>
      <c r="N24" s="45"/>
      <c r="O24" s="45"/>
      <c r="P24" s="45">
        <f t="shared" ref="P24" si="27">O24-N24</f>
        <v>0</v>
      </c>
      <c r="Q24" s="24" t="str">
        <f t="shared" si="2"/>
        <v/>
      </c>
      <c r="R24" s="61">
        <f t="shared" ref="R24" si="28">SUM(F24,L24)</f>
        <v>0</v>
      </c>
      <c r="S24" s="45">
        <f t="shared" ref="S24" si="29">SUM(F24,M24)</f>
        <v>0</v>
      </c>
      <c r="T24" s="45">
        <f t="shared" ref="T24" si="30">SUM(G24,N24)</f>
        <v>0</v>
      </c>
      <c r="U24" s="21">
        <f t="shared" si="16"/>
        <v>0</v>
      </c>
      <c r="V24" s="45">
        <f t="shared" ref="V24" si="31">U24-T24</f>
        <v>0</v>
      </c>
      <c r="W24" s="24" t="str">
        <f t="shared" si="7"/>
        <v/>
      </c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</row>
    <row r="25" spans="1:196" ht="48.75" customHeight="1" x14ac:dyDescent="0.25">
      <c r="A25" s="86"/>
      <c r="B25" s="102" t="s">
        <v>23</v>
      </c>
      <c r="C25" s="103">
        <v>1070</v>
      </c>
      <c r="D25" s="102" t="s">
        <v>59</v>
      </c>
      <c r="E25" s="92" t="s">
        <v>242</v>
      </c>
      <c r="F25" s="36">
        <v>6876.6</v>
      </c>
      <c r="G25" s="27">
        <v>4901</v>
      </c>
      <c r="H25" s="27">
        <v>3505.2</v>
      </c>
      <c r="I25" s="31">
        <f t="shared" si="9"/>
        <v>8.264269905792699E-3</v>
      </c>
      <c r="J25" s="21">
        <f t="shared" si="17"/>
        <v>-1395.8000000000002</v>
      </c>
      <c r="K25" s="24">
        <f t="shared" si="15"/>
        <v>0.71520097939196081</v>
      </c>
      <c r="L25" s="22"/>
      <c r="M25" s="21"/>
      <c r="N25" s="21"/>
      <c r="O25" s="21"/>
      <c r="P25" s="21">
        <f t="shared" si="12"/>
        <v>0</v>
      </c>
      <c r="Q25" s="24" t="str">
        <f t="shared" si="2"/>
        <v/>
      </c>
      <c r="R25" s="22">
        <f t="shared" si="3"/>
        <v>6876.6</v>
      </c>
      <c r="S25" s="21">
        <f t="shared" si="4"/>
        <v>6876.6</v>
      </c>
      <c r="T25" s="21">
        <f t="shared" si="5"/>
        <v>4901</v>
      </c>
      <c r="U25" s="21">
        <f t="shared" si="16"/>
        <v>3505.2</v>
      </c>
      <c r="V25" s="21">
        <f t="shared" si="6"/>
        <v>-1395.8000000000002</v>
      </c>
      <c r="W25" s="24">
        <f t="shared" si="7"/>
        <v>0.71520097939196081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101" customFormat="1" ht="49.9" hidden="1" customHeight="1" x14ac:dyDescent="0.3">
      <c r="A26" s="93"/>
      <c r="B26" s="105"/>
      <c r="C26" s="106"/>
      <c r="D26" s="105"/>
      <c r="E26" s="97" t="s">
        <v>221</v>
      </c>
      <c r="F26" s="42"/>
      <c r="G26" s="43"/>
      <c r="H26" s="43"/>
      <c r="I26" s="60">
        <f t="shared" si="9"/>
        <v>0</v>
      </c>
      <c r="J26" s="45">
        <f t="shared" si="17"/>
        <v>0</v>
      </c>
      <c r="K26" s="24" t="str">
        <f t="shared" si="15"/>
        <v/>
      </c>
      <c r="L26" s="61"/>
      <c r="M26" s="45"/>
      <c r="N26" s="45"/>
      <c r="O26" s="45"/>
      <c r="P26" s="45">
        <f t="shared" si="12"/>
        <v>0</v>
      </c>
      <c r="Q26" s="24" t="str">
        <f t="shared" si="2"/>
        <v/>
      </c>
      <c r="R26" s="61">
        <f t="shared" si="3"/>
        <v>0</v>
      </c>
      <c r="S26" s="45">
        <f t="shared" si="4"/>
        <v>0</v>
      </c>
      <c r="T26" s="45">
        <f t="shared" si="5"/>
        <v>0</v>
      </c>
      <c r="U26" s="21">
        <f t="shared" si="16"/>
        <v>0</v>
      </c>
      <c r="V26" s="45">
        <f t="shared" si="6"/>
        <v>0</v>
      </c>
      <c r="W26" s="24" t="str">
        <f t="shared" si="7"/>
        <v/>
      </c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99"/>
      <c r="EZ26" s="99"/>
      <c r="FA26" s="99"/>
      <c r="FB26" s="99"/>
      <c r="FC26" s="99"/>
      <c r="FD26" s="99"/>
      <c r="FE26" s="99"/>
      <c r="FF26" s="99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</row>
    <row r="27" spans="1:196" s="101" customFormat="1" ht="80.45" hidden="1" customHeight="1" x14ac:dyDescent="0.3">
      <c r="A27" s="93"/>
      <c r="B27" s="105"/>
      <c r="C27" s="106"/>
      <c r="D27" s="105"/>
      <c r="E27" s="97" t="s">
        <v>209</v>
      </c>
      <c r="F27" s="42"/>
      <c r="G27" s="43"/>
      <c r="H27" s="43"/>
      <c r="I27" s="60">
        <f t="shared" si="9"/>
        <v>0</v>
      </c>
      <c r="J27" s="45">
        <f t="shared" si="17"/>
        <v>0</v>
      </c>
      <c r="K27" s="24" t="str">
        <f t="shared" si="15"/>
        <v/>
      </c>
      <c r="L27" s="61"/>
      <c r="M27" s="45"/>
      <c r="N27" s="45"/>
      <c r="O27" s="45"/>
      <c r="P27" s="45">
        <f t="shared" si="12"/>
        <v>0</v>
      </c>
      <c r="Q27" s="24" t="str">
        <f t="shared" si="2"/>
        <v/>
      </c>
      <c r="R27" s="61">
        <f t="shared" si="3"/>
        <v>0</v>
      </c>
      <c r="S27" s="45">
        <f t="shared" si="4"/>
        <v>0</v>
      </c>
      <c r="T27" s="45">
        <f t="shared" si="5"/>
        <v>0</v>
      </c>
      <c r="U27" s="21">
        <f t="shared" si="16"/>
        <v>0</v>
      </c>
      <c r="V27" s="45">
        <f t="shared" si="6"/>
        <v>0</v>
      </c>
      <c r="W27" s="24" t="str">
        <f t="shared" si="7"/>
        <v/>
      </c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99"/>
      <c r="EZ27" s="99"/>
      <c r="FA27" s="99"/>
      <c r="FB27" s="99"/>
      <c r="FC27" s="99"/>
      <c r="FD27" s="99"/>
      <c r="FE27" s="99"/>
      <c r="FF27" s="99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</row>
    <row r="28" spans="1:196" ht="31.5" customHeight="1" x14ac:dyDescent="0.25">
      <c r="A28" s="86"/>
      <c r="B28" s="102" t="s">
        <v>23</v>
      </c>
      <c r="C28" s="103">
        <v>1080</v>
      </c>
      <c r="D28" s="102" t="s">
        <v>58</v>
      </c>
      <c r="E28" s="92" t="s">
        <v>353</v>
      </c>
      <c r="F28" s="36">
        <v>10774.5</v>
      </c>
      <c r="G28" s="27">
        <v>7128.2</v>
      </c>
      <c r="H28" s="27">
        <v>6783.2</v>
      </c>
      <c r="I28" s="31">
        <f t="shared" si="9"/>
        <v>1.5992866491205363E-2</v>
      </c>
      <c r="J28" s="21">
        <f t="shared" si="17"/>
        <v>-345</v>
      </c>
      <c r="K28" s="24">
        <f t="shared" si="15"/>
        <v>0.95160068460480907</v>
      </c>
      <c r="L28" s="22">
        <v>311.10000000000002</v>
      </c>
      <c r="M28" s="21">
        <v>311.10000000000002</v>
      </c>
      <c r="N28" s="21">
        <v>155.6</v>
      </c>
      <c r="O28" s="21">
        <v>137.6</v>
      </c>
      <c r="P28" s="21">
        <f t="shared" si="12"/>
        <v>-18</v>
      </c>
      <c r="Q28" s="24">
        <f t="shared" si="2"/>
        <v>0.88431876606683801</v>
      </c>
      <c r="R28" s="22">
        <f t="shared" si="3"/>
        <v>11085.6</v>
      </c>
      <c r="S28" s="21">
        <f t="shared" si="4"/>
        <v>11085.6</v>
      </c>
      <c r="T28" s="21">
        <f t="shared" si="5"/>
        <v>7283.8</v>
      </c>
      <c r="U28" s="21">
        <f t="shared" si="16"/>
        <v>6920.8</v>
      </c>
      <c r="V28" s="21">
        <f t="shared" si="6"/>
        <v>-363</v>
      </c>
      <c r="W28" s="24">
        <f t="shared" si="7"/>
        <v>0.95016337625964464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3.75" customHeight="1" x14ac:dyDescent="0.25">
      <c r="A29" s="86"/>
      <c r="B29" s="102" t="s">
        <v>24</v>
      </c>
      <c r="C29" s="118" t="s">
        <v>251</v>
      </c>
      <c r="D29" s="118" t="s">
        <v>56</v>
      </c>
      <c r="E29" s="92" t="s">
        <v>252</v>
      </c>
      <c r="F29" s="36">
        <v>8881.9</v>
      </c>
      <c r="G29" s="27">
        <v>6094.4</v>
      </c>
      <c r="H29" s="27">
        <v>4911.5</v>
      </c>
      <c r="I29" s="31">
        <f t="shared" si="9"/>
        <v>1.157992743418374E-2</v>
      </c>
      <c r="J29" s="21">
        <f t="shared" si="17"/>
        <v>-1182.8999999999996</v>
      </c>
      <c r="K29" s="24">
        <f t="shared" si="15"/>
        <v>0.80590378051982148</v>
      </c>
      <c r="L29" s="22"/>
      <c r="M29" s="21"/>
      <c r="N29" s="21"/>
      <c r="O29" s="21"/>
      <c r="P29" s="21">
        <f t="shared" ref="P29:P33" si="32">O29-N29</f>
        <v>0</v>
      </c>
      <c r="Q29" s="24" t="str">
        <f t="shared" si="2"/>
        <v/>
      </c>
      <c r="R29" s="22">
        <f t="shared" si="3"/>
        <v>8881.9</v>
      </c>
      <c r="S29" s="21">
        <f t="shared" si="4"/>
        <v>8881.9</v>
      </c>
      <c r="T29" s="21">
        <f t="shared" si="5"/>
        <v>6094.4</v>
      </c>
      <c r="U29" s="21">
        <f t="shared" si="16"/>
        <v>4911.5</v>
      </c>
      <c r="V29" s="21">
        <f t="shared" si="6"/>
        <v>-1182.8999999999996</v>
      </c>
      <c r="W29" s="24">
        <f t="shared" si="7"/>
        <v>0.80590378051982148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25">
      <c r="A30" s="86"/>
      <c r="B30" s="102"/>
      <c r="C30" s="118" t="s">
        <v>253</v>
      </c>
      <c r="D30" s="118" t="s">
        <v>56</v>
      </c>
      <c r="E30" s="119" t="s">
        <v>151</v>
      </c>
      <c r="F30" s="36">
        <v>1057.7</v>
      </c>
      <c r="G30" s="27">
        <v>747.7</v>
      </c>
      <c r="H30" s="27">
        <v>1.8</v>
      </c>
      <c r="I30" s="59">
        <f t="shared" si="9"/>
        <v>4.2438907424474661E-6</v>
      </c>
      <c r="J30" s="21">
        <f t="shared" si="17"/>
        <v>-745.90000000000009</v>
      </c>
      <c r="K30" s="24">
        <f t="shared" si="15"/>
        <v>2.4073826400962954E-3</v>
      </c>
      <c r="L30" s="22">
        <v>136</v>
      </c>
      <c r="M30" s="21">
        <v>136</v>
      </c>
      <c r="N30" s="21">
        <v>136</v>
      </c>
      <c r="O30" s="21"/>
      <c r="P30" s="21">
        <f t="shared" si="32"/>
        <v>-136</v>
      </c>
      <c r="Q30" s="24">
        <f t="shared" si="2"/>
        <v>0</v>
      </c>
      <c r="R30" s="22">
        <f t="shared" si="3"/>
        <v>1193.7</v>
      </c>
      <c r="S30" s="21">
        <f t="shared" si="4"/>
        <v>1193.7</v>
      </c>
      <c r="T30" s="21">
        <f t="shared" si="5"/>
        <v>883.7</v>
      </c>
      <c r="U30" s="21">
        <f t="shared" si="16"/>
        <v>1.8</v>
      </c>
      <c r="V30" s="21">
        <f t="shared" si="6"/>
        <v>-881.90000000000009</v>
      </c>
      <c r="W30" s="24">
        <f t="shared" si="7"/>
        <v>2.0368903474029649E-3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36.75" customHeight="1" x14ac:dyDescent="0.25">
      <c r="A31" s="86"/>
      <c r="B31" s="102" t="s">
        <v>25</v>
      </c>
      <c r="C31" s="118" t="s">
        <v>254</v>
      </c>
      <c r="D31" s="118" t="s">
        <v>56</v>
      </c>
      <c r="E31" s="92" t="s">
        <v>255</v>
      </c>
      <c r="F31" s="36">
        <v>657.2</v>
      </c>
      <c r="G31" s="27">
        <v>500.5</v>
      </c>
      <c r="H31" s="27">
        <v>122.8</v>
      </c>
      <c r="I31" s="59">
        <f t="shared" si="9"/>
        <v>2.895276573180827E-4</v>
      </c>
      <c r="J31" s="21">
        <f t="shared" si="17"/>
        <v>-377.7</v>
      </c>
      <c r="K31" s="24">
        <f t="shared" si="15"/>
        <v>0.24535464535464535</v>
      </c>
      <c r="L31" s="22"/>
      <c r="M31" s="21"/>
      <c r="N31" s="21"/>
      <c r="O31" s="21"/>
      <c r="P31" s="21">
        <f t="shared" si="32"/>
        <v>0</v>
      </c>
      <c r="Q31" s="24" t="str">
        <f t="shared" si="2"/>
        <v/>
      </c>
      <c r="R31" s="22">
        <f t="shared" si="3"/>
        <v>657.2</v>
      </c>
      <c r="S31" s="21">
        <f t="shared" si="4"/>
        <v>657.2</v>
      </c>
      <c r="T31" s="21">
        <f t="shared" si="5"/>
        <v>500.5</v>
      </c>
      <c r="U31" s="21">
        <f t="shared" si="16"/>
        <v>122.8</v>
      </c>
      <c r="V31" s="21">
        <f t="shared" si="6"/>
        <v>-377.7</v>
      </c>
      <c r="W31" s="24">
        <f t="shared" si="7"/>
        <v>0.24535464535464535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101" customFormat="1" ht="101.45" hidden="1" customHeight="1" x14ac:dyDescent="0.3">
      <c r="A32" s="93"/>
      <c r="B32" s="105"/>
      <c r="C32" s="120"/>
      <c r="D32" s="120"/>
      <c r="E32" s="116" t="s">
        <v>278</v>
      </c>
      <c r="F32" s="42"/>
      <c r="G32" s="43"/>
      <c r="H32" s="43"/>
      <c r="I32" s="63">
        <f t="shared" ref="I32" si="33">H32/$H$6</f>
        <v>0</v>
      </c>
      <c r="J32" s="45">
        <f t="shared" si="17"/>
        <v>0</v>
      </c>
      <c r="K32" s="24" t="str">
        <f t="shared" si="15"/>
        <v/>
      </c>
      <c r="L32" s="61"/>
      <c r="M32" s="45"/>
      <c r="N32" s="45"/>
      <c r="O32" s="45"/>
      <c r="P32" s="45">
        <f t="shared" ref="P32" si="34">O32-N32</f>
        <v>0</v>
      </c>
      <c r="Q32" s="24" t="str">
        <f t="shared" si="2"/>
        <v/>
      </c>
      <c r="R32" s="61">
        <f t="shared" ref="R32" si="35">SUM(F32,L32)</f>
        <v>0</v>
      </c>
      <c r="S32" s="45">
        <f t="shared" ref="S32" si="36">SUM(F32,M32)</f>
        <v>0</v>
      </c>
      <c r="T32" s="45">
        <f t="shared" ref="T32" si="37">SUM(G32,N32)</f>
        <v>0</v>
      </c>
      <c r="U32" s="21">
        <f t="shared" si="16"/>
        <v>0</v>
      </c>
      <c r="V32" s="45">
        <f t="shared" si="6"/>
        <v>0</v>
      </c>
      <c r="W32" s="24" t="str">
        <f t="shared" si="7"/>
        <v/>
      </c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99"/>
      <c r="EZ32" s="99"/>
      <c r="FA32" s="99"/>
      <c r="FB32" s="99"/>
      <c r="FC32" s="99"/>
      <c r="FD32" s="99"/>
      <c r="FE32" s="99"/>
      <c r="FF32" s="99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</row>
    <row r="33" spans="1:196" ht="51" customHeight="1" x14ac:dyDescent="0.25">
      <c r="A33" s="86"/>
      <c r="B33" s="102"/>
      <c r="C33" s="118" t="s">
        <v>263</v>
      </c>
      <c r="D33" s="118" t="s">
        <v>56</v>
      </c>
      <c r="E33" s="92" t="s">
        <v>291</v>
      </c>
      <c r="F33" s="36">
        <v>1756.8</v>
      </c>
      <c r="G33" s="27">
        <v>1225.9000000000001</v>
      </c>
      <c r="H33" s="27">
        <v>1120.5999999999999</v>
      </c>
      <c r="I33" s="31">
        <f t="shared" si="9"/>
        <v>2.6420577588814613E-3</v>
      </c>
      <c r="J33" s="21">
        <f t="shared" ref="J33" si="38">H33-G33</f>
        <v>-105.30000000000018</v>
      </c>
      <c r="K33" s="24">
        <f t="shared" si="15"/>
        <v>0.91410392364793203</v>
      </c>
      <c r="L33" s="22"/>
      <c r="M33" s="21"/>
      <c r="N33" s="21"/>
      <c r="O33" s="21"/>
      <c r="P33" s="21">
        <f t="shared" si="32"/>
        <v>0</v>
      </c>
      <c r="Q33" s="24" t="str">
        <f t="shared" si="2"/>
        <v/>
      </c>
      <c r="R33" s="22">
        <f t="shared" si="3"/>
        <v>1756.8</v>
      </c>
      <c r="S33" s="21">
        <f t="shared" si="4"/>
        <v>1756.8</v>
      </c>
      <c r="T33" s="21">
        <f t="shared" si="5"/>
        <v>1225.9000000000001</v>
      </c>
      <c r="U33" s="21">
        <f t="shared" si="16"/>
        <v>1120.5999999999999</v>
      </c>
      <c r="V33" s="21">
        <f t="shared" ref="V33" si="39">U33-T33</f>
        <v>-105.30000000000018</v>
      </c>
      <c r="W33" s="24">
        <f t="shared" si="7"/>
        <v>0.91410392364793203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32.25" customHeight="1" x14ac:dyDescent="0.25">
      <c r="A34" s="86"/>
      <c r="B34" s="102" t="s">
        <v>26</v>
      </c>
      <c r="C34" s="118" t="s">
        <v>256</v>
      </c>
      <c r="D34" s="118" t="s">
        <v>56</v>
      </c>
      <c r="E34" s="92" t="s">
        <v>257</v>
      </c>
      <c r="F34" s="36">
        <v>2781.7</v>
      </c>
      <c r="G34" s="27">
        <v>1804.2</v>
      </c>
      <c r="H34" s="27">
        <v>1436.6</v>
      </c>
      <c r="I34" s="31">
        <f t="shared" si="9"/>
        <v>3.3870963558889052E-3</v>
      </c>
      <c r="J34" s="21">
        <f t="shared" si="17"/>
        <v>-367.60000000000014</v>
      </c>
      <c r="K34" s="24">
        <f t="shared" si="15"/>
        <v>0.79625318700809211</v>
      </c>
      <c r="L34" s="22"/>
      <c r="M34" s="21"/>
      <c r="N34" s="21"/>
      <c r="O34" s="21"/>
      <c r="P34" s="21">
        <f t="shared" ref="P34:P37" si="40">O34-N34</f>
        <v>0</v>
      </c>
      <c r="Q34" s="24" t="str">
        <f t="shared" si="2"/>
        <v/>
      </c>
      <c r="R34" s="22">
        <f t="shared" si="3"/>
        <v>2781.7</v>
      </c>
      <c r="S34" s="21">
        <f t="shared" si="4"/>
        <v>2781.7</v>
      </c>
      <c r="T34" s="21">
        <f t="shared" si="5"/>
        <v>1804.2</v>
      </c>
      <c r="U34" s="21">
        <f t="shared" si="16"/>
        <v>1436.6</v>
      </c>
      <c r="V34" s="21">
        <f t="shared" si="6"/>
        <v>-367.60000000000014</v>
      </c>
      <c r="W34" s="24">
        <f t="shared" si="7"/>
        <v>0.79625318700809211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18.75" hidden="1" customHeight="1" x14ac:dyDescent="0.25">
      <c r="A35" s="86"/>
      <c r="B35" s="102"/>
      <c r="C35" s="118" t="s">
        <v>292</v>
      </c>
      <c r="D35" s="118" t="s">
        <v>56</v>
      </c>
      <c r="E35" s="92" t="s">
        <v>294</v>
      </c>
      <c r="F35" s="36"/>
      <c r="G35" s="27"/>
      <c r="H35" s="27"/>
      <c r="I35" s="59">
        <f t="shared" si="9"/>
        <v>0</v>
      </c>
      <c r="J35" s="21">
        <f t="shared" si="17"/>
        <v>0</v>
      </c>
      <c r="K35" s="24" t="str">
        <f t="shared" si="15"/>
        <v/>
      </c>
      <c r="L35" s="22"/>
      <c r="M35" s="21"/>
      <c r="N35" s="21"/>
      <c r="O35" s="21"/>
      <c r="P35" s="21">
        <f t="shared" si="40"/>
        <v>0</v>
      </c>
      <c r="Q35" s="24" t="str">
        <f t="shared" si="2"/>
        <v/>
      </c>
      <c r="R35" s="22">
        <f t="shared" si="3"/>
        <v>0</v>
      </c>
      <c r="S35" s="21">
        <f t="shared" si="4"/>
        <v>0</v>
      </c>
      <c r="T35" s="21">
        <f t="shared" si="5"/>
        <v>0</v>
      </c>
      <c r="U35" s="21">
        <f t="shared" si="16"/>
        <v>0</v>
      </c>
      <c r="V35" s="21">
        <f t="shared" si="6"/>
        <v>0</v>
      </c>
      <c r="W35" s="24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101" customFormat="1" ht="18.75" hidden="1" customHeight="1" x14ac:dyDescent="0.3">
      <c r="A36" s="93"/>
      <c r="B36" s="105"/>
      <c r="C36" s="120" t="s">
        <v>293</v>
      </c>
      <c r="D36" s="120" t="s">
        <v>56</v>
      </c>
      <c r="E36" s="116" t="s">
        <v>298</v>
      </c>
      <c r="F36" s="42"/>
      <c r="G36" s="43"/>
      <c r="H36" s="43"/>
      <c r="I36" s="60">
        <f t="shared" si="9"/>
        <v>0</v>
      </c>
      <c r="J36" s="45">
        <f t="shared" si="17"/>
        <v>0</v>
      </c>
      <c r="K36" s="24" t="str">
        <f t="shared" si="15"/>
        <v/>
      </c>
      <c r="L36" s="61"/>
      <c r="M36" s="45"/>
      <c r="N36" s="45"/>
      <c r="O36" s="45"/>
      <c r="P36" s="45">
        <f t="shared" si="40"/>
        <v>0</v>
      </c>
      <c r="Q36" s="24" t="str">
        <f t="shared" si="2"/>
        <v/>
      </c>
      <c r="R36" s="61">
        <f t="shared" si="3"/>
        <v>0</v>
      </c>
      <c r="S36" s="45">
        <f t="shared" si="4"/>
        <v>0</v>
      </c>
      <c r="T36" s="45">
        <f t="shared" si="5"/>
        <v>0</v>
      </c>
      <c r="U36" s="21">
        <f t="shared" si="16"/>
        <v>0</v>
      </c>
      <c r="V36" s="45">
        <f t="shared" si="6"/>
        <v>0</v>
      </c>
      <c r="W36" s="24" t="str">
        <f t="shared" si="7"/>
        <v/>
      </c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</row>
    <row r="37" spans="1:196" ht="64.5" customHeight="1" x14ac:dyDescent="0.25">
      <c r="A37" s="86"/>
      <c r="B37" s="102"/>
      <c r="C37" s="118" t="s">
        <v>264</v>
      </c>
      <c r="D37" s="118" t="s">
        <v>56</v>
      </c>
      <c r="E37" s="92" t="s">
        <v>289</v>
      </c>
      <c r="F37" s="36">
        <v>290.2</v>
      </c>
      <c r="G37" s="27">
        <v>290.2</v>
      </c>
      <c r="H37" s="27">
        <v>156.69999999999999</v>
      </c>
      <c r="I37" s="31">
        <f t="shared" si="9"/>
        <v>3.6945426630084326E-4</v>
      </c>
      <c r="J37" s="21">
        <f t="shared" si="17"/>
        <v>-133.5</v>
      </c>
      <c r="K37" s="24">
        <f t="shared" si="15"/>
        <v>0.5399724328049621</v>
      </c>
      <c r="L37" s="22"/>
      <c r="M37" s="21"/>
      <c r="N37" s="21"/>
      <c r="O37" s="21"/>
      <c r="P37" s="21">
        <f t="shared" si="40"/>
        <v>0</v>
      </c>
      <c r="Q37" s="24" t="str">
        <f t="shared" si="2"/>
        <v/>
      </c>
      <c r="R37" s="22">
        <f t="shared" si="3"/>
        <v>290.2</v>
      </c>
      <c r="S37" s="21">
        <f t="shared" si="4"/>
        <v>290.2</v>
      </c>
      <c r="T37" s="21">
        <f t="shared" si="5"/>
        <v>290.2</v>
      </c>
      <c r="U37" s="21">
        <f t="shared" si="16"/>
        <v>156.69999999999999</v>
      </c>
      <c r="V37" s="21">
        <f t="shared" si="6"/>
        <v>-133.5</v>
      </c>
      <c r="W37" s="24">
        <f t="shared" si="7"/>
        <v>0.5399724328049621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ht="79.5" customHeight="1" x14ac:dyDescent="0.25">
      <c r="A38" s="86"/>
      <c r="B38" s="102"/>
      <c r="C38" s="118" t="s">
        <v>276</v>
      </c>
      <c r="D38" s="118" t="s">
        <v>56</v>
      </c>
      <c r="E38" s="92" t="s">
        <v>290</v>
      </c>
      <c r="F38" s="36">
        <v>25.8</v>
      </c>
      <c r="G38" s="27">
        <v>25.8</v>
      </c>
      <c r="H38" s="27"/>
      <c r="I38" s="31">
        <f t="shared" ref="I38" si="41">H38/$H$6</f>
        <v>0</v>
      </c>
      <c r="J38" s="21">
        <f t="shared" ref="J38" si="42">H38-G38</f>
        <v>-25.8</v>
      </c>
      <c r="K38" s="24">
        <f t="shared" si="15"/>
        <v>0</v>
      </c>
      <c r="L38" s="22"/>
      <c r="M38" s="21"/>
      <c r="N38" s="21"/>
      <c r="O38" s="21"/>
      <c r="P38" s="21">
        <f t="shared" ref="P38" si="43">O38-N38</f>
        <v>0</v>
      </c>
      <c r="Q38" s="24" t="str">
        <f t="shared" si="2"/>
        <v/>
      </c>
      <c r="R38" s="22">
        <f t="shared" ref="R38" si="44">SUM(F38,L38)</f>
        <v>25.8</v>
      </c>
      <c r="S38" s="21">
        <f t="shared" ref="S38" si="45">SUM(F38,M38)</f>
        <v>25.8</v>
      </c>
      <c r="T38" s="21">
        <f t="shared" ref="T38" si="46">SUM(G38,N38)</f>
        <v>25.8</v>
      </c>
      <c r="U38" s="21">
        <f t="shared" si="16"/>
        <v>0</v>
      </c>
      <c r="V38" s="21">
        <f t="shared" ref="V38" si="47">U38-T38</f>
        <v>-25.8</v>
      </c>
      <c r="W38" s="24">
        <f t="shared" si="7"/>
        <v>0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s="123" customFormat="1" ht="27" customHeight="1" x14ac:dyDescent="0.3">
      <c r="A39" s="80">
        <v>2</v>
      </c>
      <c r="B39" s="81" t="s">
        <v>39</v>
      </c>
      <c r="C39" s="81" t="s">
        <v>107</v>
      </c>
      <c r="D39" s="81"/>
      <c r="E39" s="121" t="s">
        <v>40</v>
      </c>
      <c r="F39" s="35">
        <f>F40+F42+F44+F45+F48+F51</f>
        <v>16019.399999999998</v>
      </c>
      <c r="G39" s="20">
        <f>G40+G42+G44+G45+G48+G51</f>
        <v>11133.9</v>
      </c>
      <c r="H39" s="20">
        <f>H40+H42+H44+H45+H48+H51</f>
        <v>8813.0999999999985</v>
      </c>
      <c r="I39" s="41">
        <f t="shared" si="9"/>
        <v>2.0778796390146532E-2</v>
      </c>
      <c r="J39" s="20">
        <f t="shared" si="17"/>
        <v>-2320.8000000000011</v>
      </c>
      <c r="K39" s="23">
        <f t="shared" si="15"/>
        <v>0.79155551962924031</v>
      </c>
      <c r="L39" s="19">
        <f>L40+L42+L43+L44+L45+L48+L51</f>
        <v>4372.8</v>
      </c>
      <c r="M39" s="20">
        <f>M40+M42+M43+M44+M45+M48+M51</f>
        <v>4481.8</v>
      </c>
      <c r="N39" s="20">
        <f>N40+N42+N43+N44+N45+N48+N51</f>
        <v>4481.8</v>
      </c>
      <c r="O39" s="20">
        <f>O40+O42+O43+O44+O45+O48+O51</f>
        <v>4220.8</v>
      </c>
      <c r="P39" s="20">
        <f t="shared" si="12"/>
        <v>-261</v>
      </c>
      <c r="Q39" s="23">
        <f t="shared" si="2"/>
        <v>0.94176446963273686</v>
      </c>
      <c r="R39" s="19">
        <f>R40+R42+R43+R44+R45+R48+R51</f>
        <v>20392.199999999997</v>
      </c>
      <c r="S39" s="20">
        <f>S40+S42+S43+S44+S45+S48+S51</f>
        <v>20501.2</v>
      </c>
      <c r="T39" s="20">
        <f>T40+T42+T43+T44+T45+T48+T51</f>
        <v>15615.700000000003</v>
      </c>
      <c r="U39" s="20">
        <f t="shared" si="16"/>
        <v>13033.899999999998</v>
      </c>
      <c r="V39" s="20">
        <f t="shared" si="6"/>
        <v>-2581.8000000000047</v>
      </c>
      <c r="W39" s="23">
        <f t="shared" si="7"/>
        <v>0.8346663934373737</v>
      </c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122"/>
      <c r="GF39" s="122"/>
      <c r="GG39" s="122"/>
      <c r="GH39" s="122"/>
      <c r="GI39" s="122"/>
      <c r="GJ39" s="122"/>
      <c r="GK39" s="122"/>
      <c r="GL39" s="122"/>
      <c r="GM39" s="122"/>
      <c r="GN39" s="122"/>
    </row>
    <row r="40" spans="1:196" ht="33" customHeight="1" x14ac:dyDescent="0.25">
      <c r="A40" s="86"/>
      <c r="B40" s="87" t="s">
        <v>41</v>
      </c>
      <c r="C40" s="118" t="s">
        <v>238</v>
      </c>
      <c r="D40" s="118" t="s">
        <v>245</v>
      </c>
      <c r="E40" s="124" t="s">
        <v>239</v>
      </c>
      <c r="F40" s="37">
        <v>9398.7999999999993</v>
      </c>
      <c r="G40" s="21">
        <v>6519.3</v>
      </c>
      <c r="H40" s="228">
        <v>4809.8999999999996</v>
      </c>
      <c r="I40" s="31">
        <f t="shared" si="9"/>
        <v>1.134038337894337E-2</v>
      </c>
      <c r="J40" s="21">
        <f t="shared" si="17"/>
        <v>-1709.4000000000005</v>
      </c>
      <c r="K40" s="24">
        <f t="shared" si="15"/>
        <v>0.73779393493166434</v>
      </c>
      <c r="L40" s="22">
        <v>4372.8</v>
      </c>
      <c r="M40" s="21">
        <v>4427.6000000000004</v>
      </c>
      <c r="N40" s="21">
        <v>4427.6000000000004</v>
      </c>
      <c r="O40" s="21">
        <v>4166.6000000000004</v>
      </c>
      <c r="P40" s="21">
        <f t="shared" si="12"/>
        <v>-261</v>
      </c>
      <c r="Q40" s="24">
        <f t="shared" si="2"/>
        <v>0.94105158550907941</v>
      </c>
      <c r="R40" s="22">
        <f t="shared" si="3"/>
        <v>13771.599999999999</v>
      </c>
      <c r="S40" s="21">
        <f t="shared" si="4"/>
        <v>13826.4</v>
      </c>
      <c r="T40" s="21">
        <f t="shared" si="5"/>
        <v>10946.900000000001</v>
      </c>
      <c r="U40" s="21">
        <f t="shared" si="16"/>
        <v>8976.5</v>
      </c>
      <c r="V40" s="21">
        <f t="shared" si="6"/>
        <v>-1970.4000000000015</v>
      </c>
      <c r="W40" s="24">
        <f t="shared" si="7"/>
        <v>0.820003836702628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110" customFormat="1" ht="84" hidden="1" customHeight="1" x14ac:dyDescent="0.3">
      <c r="A41" s="93"/>
      <c r="B41" s="96"/>
      <c r="C41" s="120"/>
      <c r="D41" s="120"/>
      <c r="E41" s="125" t="s">
        <v>339</v>
      </c>
      <c r="F41" s="44"/>
      <c r="G41" s="45"/>
      <c r="H41" s="45"/>
      <c r="I41" s="60">
        <f t="shared" si="9"/>
        <v>0</v>
      </c>
      <c r="J41" s="45">
        <f t="shared" si="17"/>
        <v>0</v>
      </c>
      <c r="K41" s="24" t="str">
        <f t="shared" si="15"/>
        <v/>
      </c>
      <c r="L41" s="61"/>
      <c r="M41" s="45"/>
      <c r="N41" s="45"/>
      <c r="O41" s="45"/>
      <c r="P41" s="21">
        <f t="shared" si="12"/>
        <v>0</v>
      </c>
      <c r="Q41" s="24" t="str">
        <f t="shared" si="2"/>
        <v/>
      </c>
      <c r="R41" s="22">
        <f t="shared" si="3"/>
        <v>0</v>
      </c>
      <c r="S41" s="21">
        <f t="shared" si="4"/>
        <v>0</v>
      </c>
      <c r="T41" s="21">
        <f t="shared" si="5"/>
        <v>0</v>
      </c>
      <c r="U41" s="21">
        <f t="shared" si="16"/>
        <v>0</v>
      </c>
      <c r="V41" s="21">
        <f t="shared" si="6"/>
        <v>0</v>
      </c>
      <c r="W41" s="24" t="str">
        <f t="shared" si="7"/>
        <v/>
      </c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</row>
    <row r="42" spans="1:196" ht="47.25" customHeight="1" x14ac:dyDescent="0.25">
      <c r="A42" s="86"/>
      <c r="B42" s="87" t="s">
        <v>43</v>
      </c>
      <c r="C42" s="87" t="s">
        <v>172</v>
      </c>
      <c r="D42" s="87" t="s">
        <v>173</v>
      </c>
      <c r="E42" s="124" t="s">
        <v>171</v>
      </c>
      <c r="F42" s="37">
        <v>578.79999999999995</v>
      </c>
      <c r="G42" s="21">
        <v>470</v>
      </c>
      <c r="H42" s="21">
        <v>301.7</v>
      </c>
      <c r="I42" s="59">
        <f t="shared" si="9"/>
        <v>7.1132324277577803E-4</v>
      </c>
      <c r="J42" s="21">
        <f t="shared" si="17"/>
        <v>-168.3</v>
      </c>
      <c r="K42" s="24">
        <f t="shared" si="15"/>
        <v>0.64191489361702125</v>
      </c>
      <c r="L42" s="22"/>
      <c r="M42" s="21"/>
      <c r="N42" s="21"/>
      <c r="O42" s="21"/>
      <c r="P42" s="21">
        <f t="shared" si="12"/>
        <v>0</v>
      </c>
      <c r="Q42" s="24" t="str">
        <f t="shared" si="2"/>
        <v/>
      </c>
      <c r="R42" s="22">
        <f t="shared" si="3"/>
        <v>578.79999999999995</v>
      </c>
      <c r="S42" s="21">
        <f t="shared" si="4"/>
        <v>578.79999999999995</v>
      </c>
      <c r="T42" s="21">
        <f t="shared" si="5"/>
        <v>470</v>
      </c>
      <c r="U42" s="21">
        <f t="shared" si="16"/>
        <v>301.7</v>
      </c>
      <c r="V42" s="21">
        <f t="shared" si="6"/>
        <v>-168.3</v>
      </c>
      <c r="W42" s="24">
        <f t="shared" si="7"/>
        <v>0.64191489361702125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47.25" customHeight="1" x14ac:dyDescent="0.25">
      <c r="A43" s="86"/>
      <c r="B43" s="87"/>
      <c r="C43" s="87" t="s">
        <v>380</v>
      </c>
      <c r="D43" s="87" t="s">
        <v>382</v>
      </c>
      <c r="E43" s="277" t="s">
        <v>381</v>
      </c>
      <c r="F43" s="37"/>
      <c r="G43" s="21"/>
      <c r="H43" s="21"/>
      <c r="I43" s="59"/>
      <c r="J43" s="21"/>
      <c r="K43" s="24"/>
      <c r="L43" s="22"/>
      <c r="M43" s="21">
        <v>54.2</v>
      </c>
      <c r="N43" s="21">
        <v>54.2</v>
      </c>
      <c r="O43" s="21">
        <v>54.2</v>
      </c>
      <c r="P43" s="21">
        <f t="shared" si="12"/>
        <v>0</v>
      </c>
      <c r="Q43" s="24">
        <f t="shared" si="2"/>
        <v>1</v>
      </c>
      <c r="R43" s="22">
        <f t="shared" si="3"/>
        <v>0</v>
      </c>
      <c r="S43" s="21">
        <f t="shared" si="4"/>
        <v>54.2</v>
      </c>
      <c r="T43" s="21">
        <f t="shared" si="5"/>
        <v>54.2</v>
      </c>
      <c r="U43" s="21">
        <f t="shared" si="16"/>
        <v>54.2</v>
      </c>
      <c r="V43" s="21">
        <f t="shared" si="6"/>
        <v>0</v>
      </c>
      <c r="W43" s="24">
        <f t="shared" si="7"/>
        <v>1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1.5" customHeight="1" x14ac:dyDescent="0.25">
      <c r="A44" s="86"/>
      <c r="B44" s="87" t="s">
        <v>43</v>
      </c>
      <c r="C44" s="87" t="s">
        <v>127</v>
      </c>
      <c r="D44" s="87" t="s">
        <v>60</v>
      </c>
      <c r="E44" s="124" t="s">
        <v>47</v>
      </c>
      <c r="F44" s="37">
        <v>50</v>
      </c>
      <c r="G44" s="21"/>
      <c r="H44" s="21"/>
      <c r="I44" s="59">
        <f t="shared" si="9"/>
        <v>0</v>
      </c>
      <c r="J44" s="21">
        <f t="shared" si="17"/>
        <v>0</v>
      </c>
      <c r="K44" s="24" t="str">
        <f t="shared" si="15"/>
        <v/>
      </c>
      <c r="L44" s="22"/>
      <c r="M44" s="21"/>
      <c r="N44" s="21"/>
      <c r="O44" s="21"/>
      <c r="P44" s="21">
        <f t="shared" si="12"/>
        <v>0</v>
      </c>
      <c r="Q44" s="24" t="str">
        <f t="shared" si="2"/>
        <v/>
      </c>
      <c r="R44" s="22">
        <f t="shared" si="3"/>
        <v>50</v>
      </c>
      <c r="S44" s="21">
        <f t="shared" si="4"/>
        <v>50</v>
      </c>
      <c r="T44" s="21">
        <f t="shared" si="5"/>
        <v>0</v>
      </c>
      <c r="U44" s="21">
        <f t="shared" si="16"/>
        <v>0</v>
      </c>
      <c r="V44" s="21">
        <f t="shared" si="6"/>
        <v>0</v>
      </c>
      <c r="W44" s="24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25">
      <c r="A45" s="86"/>
      <c r="B45" s="87" t="s">
        <v>44</v>
      </c>
      <c r="C45" s="87" t="s">
        <v>128</v>
      </c>
      <c r="D45" s="87" t="s">
        <v>60</v>
      </c>
      <c r="E45" s="124" t="s">
        <v>129</v>
      </c>
      <c r="F45" s="37"/>
      <c r="G45" s="21"/>
      <c r="H45" s="21"/>
      <c r="I45" s="31">
        <f t="shared" si="9"/>
        <v>0</v>
      </c>
      <c r="J45" s="21">
        <f t="shared" si="17"/>
        <v>0</v>
      </c>
      <c r="K45" s="24" t="str">
        <f t="shared" si="15"/>
        <v/>
      </c>
      <c r="L45" s="22"/>
      <c r="M45" s="21"/>
      <c r="N45" s="21"/>
      <c r="O45" s="21"/>
      <c r="P45" s="21">
        <f t="shared" si="12"/>
        <v>0</v>
      </c>
      <c r="Q45" s="24" t="str">
        <f t="shared" si="2"/>
        <v/>
      </c>
      <c r="R45" s="22">
        <f t="shared" si="3"/>
        <v>0</v>
      </c>
      <c r="S45" s="21">
        <f t="shared" si="4"/>
        <v>0</v>
      </c>
      <c r="T45" s="21">
        <f t="shared" si="5"/>
        <v>0</v>
      </c>
      <c r="U45" s="21">
        <f t="shared" si="16"/>
        <v>0</v>
      </c>
      <c r="V45" s="21">
        <f t="shared" si="6"/>
        <v>0</v>
      </c>
      <c r="W45" s="24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101" customFormat="1" ht="79.900000000000006" hidden="1" customHeight="1" x14ac:dyDescent="0.3">
      <c r="A46" s="93"/>
      <c r="B46" s="96"/>
      <c r="C46" s="96"/>
      <c r="D46" s="96"/>
      <c r="E46" s="97" t="s">
        <v>279</v>
      </c>
      <c r="F46" s="44"/>
      <c r="G46" s="45"/>
      <c r="H46" s="45"/>
      <c r="I46" s="60">
        <f t="shared" si="9"/>
        <v>0</v>
      </c>
      <c r="J46" s="45">
        <f t="shared" si="17"/>
        <v>0</v>
      </c>
      <c r="K46" s="24" t="str">
        <f t="shared" si="15"/>
        <v/>
      </c>
      <c r="L46" s="61"/>
      <c r="M46" s="45"/>
      <c r="N46" s="45"/>
      <c r="O46" s="45"/>
      <c r="P46" s="21">
        <f t="shared" si="12"/>
        <v>0</v>
      </c>
      <c r="Q46" s="24" t="str">
        <f t="shared" si="2"/>
        <v/>
      </c>
      <c r="R46" s="61">
        <f t="shared" si="3"/>
        <v>0</v>
      </c>
      <c r="S46" s="45">
        <f t="shared" si="4"/>
        <v>0</v>
      </c>
      <c r="T46" s="21">
        <f t="shared" si="5"/>
        <v>0</v>
      </c>
      <c r="U46" s="21">
        <f t="shared" si="16"/>
        <v>0</v>
      </c>
      <c r="V46" s="21">
        <f t="shared" si="6"/>
        <v>0</v>
      </c>
      <c r="W46" s="24" t="str">
        <f t="shared" si="7"/>
        <v/>
      </c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99"/>
      <c r="EI46" s="99"/>
      <c r="EJ46" s="99"/>
      <c r="EK46" s="99"/>
      <c r="EL46" s="99"/>
      <c r="EM46" s="99"/>
      <c r="EN46" s="99"/>
      <c r="EO46" s="99"/>
      <c r="EP46" s="99"/>
      <c r="EQ46" s="99"/>
      <c r="ER46" s="99"/>
      <c r="ES46" s="99"/>
      <c r="ET46" s="99"/>
      <c r="EU46" s="99"/>
      <c r="EV46" s="99"/>
      <c r="EW46" s="99"/>
      <c r="EX46" s="99"/>
      <c r="EY46" s="99"/>
      <c r="EZ46" s="99"/>
      <c r="FA46" s="99"/>
      <c r="FB46" s="99"/>
      <c r="FC46" s="99"/>
      <c r="FD46" s="99"/>
      <c r="FE46" s="99"/>
      <c r="FF46" s="99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</row>
    <row r="47" spans="1:196" s="101" customFormat="1" ht="115.5" hidden="1" customHeight="1" x14ac:dyDescent="0.3">
      <c r="A47" s="93"/>
      <c r="B47" s="96"/>
      <c r="C47" s="96"/>
      <c r="D47" s="96"/>
      <c r="E47" s="97" t="s">
        <v>227</v>
      </c>
      <c r="F47" s="44"/>
      <c r="G47" s="45"/>
      <c r="H47" s="45"/>
      <c r="I47" s="60">
        <f t="shared" si="9"/>
        <v>0</v>
      </c>
      <c r="J47" s="45">
        <f t="shared" si="17"/>
        <v>0</v>
      </c>
      <c r="K47" s="24" t="str">
        <f t="shared" si="15"/>
        <v/>
      </c>
      <c r="L47" s="61"/>
      <c r="M47" s="45"/>
      <c r="N47" s="45"/>
      <c r="O47" s="45"/>
      <c r="P47" s="21">
        <f t="shared" si="12"/>
        <v>0</v>
      </c>
      <c r="Q47" s="24" t="str">
        <f t="shared" si="2"/>
        <v/>
      </c>
      <c r="R47" s="61">
        <f t="shared" si="3"/>
        <v>0</v>
      </c>
      <c r="S47" s="45">
        <f t="shared" si="4"/>
        <v>0</v>
      </c>
      <c r="T47" s="21">
        <f t="shared" si="5"/>
        <v>0</v>
      </c>
      <c r="U47" s="21">
        <f t="shared" si="16"/>
        <v>0</v>
      </c>
      <c r="V47" s="21">
        <f t="shared" si="6"/>
        <v>0</v>
      </c>
      <c r="W47" s="24" t="str">
        <f t="shared" si="7"/>
        <v/>
      </c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  <c r="DK47" s="99"/>
      <c r="DL47" s="99"/>
      <c r="DM47" s="99"/>
      <c r="DN47" s="99"/>
      <c r="DO47" s="99"/>
      <c r="DP47" s="99"/>
      <c r="DQ47" s="99"/>
      <c r="DR47" s="99"/>
      <c r="DS47" s="99"/>
      <c r="DT47" s="99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99"/>
      <c r="EG47" s="99"/>
      <c r="EH47" s="99"/>
      <c r="EI47" s="99"/>
      <c r="EJ47" s="99"/>
      <c r="EK47" s="99"/>
      <c r="EL47" s="99"/>
      <c r="EM47" s="99"/>
      <c r="EN47" s="99"/>
      <c r="EO47" s="99"/>
      <c r="EP47" s="99"/>
      <c r="EQ47" s="99"/>
      <c r="ER47" s="99"/>
      <c r="ES47" s="99"/>
      <c r="ET47" s="99"/>
      <c r="EU47" s="99"/>
      <c r="EV47" s="99"/>
      <c r="EW47" s="99"/>
      <c r="EX47" s="99"/>
      <c r="EY47" s="99"/>
      <c r="EZ47" s="99"/>
      <c r="FA47" s="99"/>
      <c r="FB47" s="99"/>
      <c r="FC47" s="99"/>
      <c r="FD47" s="99"/>
      <c r="FE47" s="99"/>
      <c r="FF47" s="99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</row>
    <row r="48" spans="1:196" ht="31.5" customHeight="1" x14ac:dyDescent="0.25">
      <c r="A48" s="86"/>
      <c r="B48" s="87" t="s">
        <v>45</v>
      </c>
      <c r="C48" s="87" t="s">
        <v>130</v>
      </c>
      <c r="D48" s="87" t="s">
        <v>60</v>
      </c>
      <c r="E48" s="124" t="s">
        <v>46</v>
      </c>
      <c r="F48" s="37">
        <v>2600</v>
      </c>
      <c r="G48" s="21">
        <v>1588.6</v>
      </c>
      <c r="H48" s="21">
        <v>1497.1</v>
      </c>
      <c r="I48" s="31">
        <f t="shared" si="9"/>
        <v>3.5297382391767228E-3</v>
      </c>
      <c r="J48" s="21">
        <f t="shared" si="17"/>
        <v>-91.5</v>
      </c>
      <c r="K48" s="24">
        <f t="shared" si="15"/>
        <v>0.94240211506987281</v>
      </c>
      <c r="L48" s="22"/>
      <c r="M48" s="21"/>
      <c r="N48" s="21"/>
      <c r="O48" s="21"/>
      <c r="P48" s="21">
        <f t="shared" si="12"/>
        <v>0</v>
      </c>
      <c r="Q48" s="24" t="str">
        <f t="shared" si="2"/>
        <v/>
      </c>
      <c r="R48" s="22">
        <f t="shared" si="3"/>
        <v>2600</v>
      </c>
      <c r="S48" s="21">
        <f t="shared" si="4"/>
        <v>2600</v>
      </c>
      <c r="T48" s="21">
        <f t="shared" si="5"/>
        <v>1588.6</v>
      </c>
      <c r="U48" s="21">
        <f t="shared" si="16"/>
        <v>1497.1</v>
      </c>
      <c r="V48" s="21">
        <f t="shared" si="6"/>
        <v>-91.5</v>
      </c>
      <c r="W48" s="24">
        <f t="shared" si="7"/>
        <v>0.94240211506987281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0.75" hidden="1" customHeight="1" x14ac:dyDescent="0.25">
      <c r="A49" s="86"/>
      <c r="B49" s="87"/>
      <c r="C49" s="87" t="s">
        <v>146</v>
      </c>
      <c r="D49" s="87" t="s">
        <v>60</v>
      </c>
      <c r="E49" s="124" t="s">
        <v>145</v>
      </c>
      <c r="F49" s="37"/>
      <c r="G49" s="21"/>
      <c r="H49" s="21"/>
      <c r="I49" s="59">
        <f t="shared" si="9"/>
        <v>0</v>
      </c>
      <c r="J49" s="21">
        <f t="shared" si="17"/>
        <v>0</v>
      </c>
      <c r="K49" s="24" t="str">
        <f t="shared" si="15"/>
        <v/>
      </c>
      <c r="L49" s="22"/>
      <c r="M49" s="21"/>
      <c r="N49" s="21"/>
      <c r="O49" s="21"/>
      <c r="P49" s="21">
        <f t="shared" si="12"/>
        <v>0</v>
      </c>
      <c r="Q49" s="24" t="str">
        <f t="shared" si="2"/>
        <v/>
      </c>
      <c r="R49" s="22">
        <f t="shared" si="3"/>
        <v>0</v>
      </c>
      <c r="S49" s="21">
        <f t="shared" si="4"/>
        <v>0</v>
      </c>
      <c r="T49" s="21">
        <f t="shared" si="5"/>
        <v>0</v>
      </c>
      <c r="U49" s="21">
        <f t="shared" si="16"/>
        <v>0</v>
      </c>
      <c r="V49" s="21">
        <f t="shared" si="6"/>
        <v>0</v>
      </c>
      <c r="W49" s="24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101" customFormat="1" ht="82.15" hidden="1" customHeight="1" x14ac:dyDescent="0.3">
      <c r="A50" s="93"/>
      <c r="B50" s="96"/>
      <c r="C50" s="96"/>
      <c r="D50" s="96"/>
      <c r="E50" s="97" t="s">
        <v>205</v>
      </c>
      <c r="F50" s="44"/>
      <c r="G50" s="45"/>
      <c r="H50" s="45"/>
      <c r="I50" s="63">
        <f t="shared" si="9"/>
        <v>0</v>
      </c>
      <c r="J50" s="45">
        <f t="shared" si="17"/>
        <v>0</v>
      </c>
      <c r="K50" s="24" t="str">
        <f t="shared" si="15"/>
        <v/>
      </c>
      <c r="L50" s="61"/>
      <c r="M50" s="45"/>
      <c r="N50" s="45"/>
      <c r="O50" s="45"/>
      <c r="P50" s="21">
        <f t="shared" si="12"/>
        <v>0</v>
      </c>
      <c r="Q50" s="24" t="str">
        <f t="shared" si="2"/>
        <v/>
      </c>
      <c r="R50" s="61">
        <f t="shared" si="3"/>
        <v>0</v>
      </c>
      <c r="S50" s="45">
        <f t="shared" si="4"/>
        <v>0</v>
      </c>
      <c r="T50" s="21">
        <f t="shared" si="5"/>
        <v>0</v>
      </c>
      <c r="U50" s="21">
        <f t="shared" si="16"/>
        <v>0</v>
      </c>
      <c r="V50" s="45">
        <f t="shared" si="6"/>
        <v>0</v>
      </c>
      <c r="W50" s="24" t="str">
        <f t="shared" si="7"/>
        <v/>
      </c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  <c r="EK50" s="99"/>
      <c r="EL50" s="99"/>
      <c r="EM50" s="99"/>
      <c r="EN50" s="99"/>
      <c r="EO50" s="99"/>
      <c r="EP50" s="99"/>
      <c r="EQ50" s="99"/>
      <c r="ER50" s="99"/>
      <c r="ES50" s="99"/>
      <c r="ET50" s="99"/>
      <c r="EU50" s="99"/>
      <c r="EV50" s="99"/>
      <c r="EW50" s="99"/>
      <c r="EX50" s="99"/>
      <c r="EY50" s="99"/>
      <c r="EZ50" s="99"/>
      <c r="FA50" s="99"/>
      <c r="FB50" s="99"/>
      <c r="FC50" s="99"/>
      <c r="FD50" s="99"/>
      <c r="FE50" s="99"/>
      <c r="FF50" s="99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</row>
    <row r="51" spans="1:196" ht="33" customHeight="1" x14ac:dyDescent="0.25">
      <c r="A51" s="86"/>
      <c r="B51" s="87" t="s">
        <v>42</v>
      </c>
      <c r="C51" s="118" t="s">
        <v>131</v>
      </c>
      <c r="D51" s="118" t="s">
        <v>60</v>
      </c>
      <c r="E51" s="119" t="s">
        <v>132</v>
      </c>
      <c r="F51" s="37">
        <v>3391.8</v>
      </c>
      <c r="G51" s="21">
        <v>2556</v>
      </c>
      <c r="H51" s="21">
        <v>2204.4</v>
      </c>
      <c r="I51" s="31">
        <f t="shared" si="9"/>
        <v>5.1973515292506635E-3</v>
      </c>
      <c r="J51" s="21">
        <f t="shared" si="17"/>
        <v>-351.59999999999991</v>
      </c>
      <c r="K51" s="24">
        <f t="shared" si="15"/>
        <v>0.86244131455399065</v>
      </c>
      <c r="L51" s="22"/>
      <c r="M51" s="21"/>
      <c r="N51" s="21"/>
      <c r="O51" s="21"/>
      <c r="P51" s="21">
        <f t="shared" si="12"/>
        <v>0</v>
      </c>
      <c r="Q51" s="24" t="str">
        <f t="shared" si="2"/>
        <v/>
      </c>
      <c r="R51" s="22">
        <f t="shared" si="3"/>
        <v>3391.8</v>
      </c>
      <c r="S51" s="21">
        <f t="shared" si="4"/>
        <v>3391.8</v>
      </c>
      <c r="T51" s="21">
        <f t="shared" si="5"/>
        <v>2556</v>
      </c>
      <c r="U51" s="21">
        <f t="shared" si="16"/>
        <v>2204.4</v>
      </c>
      <c r="V51" s="21">
        <f t="shared" si="6"/>
        <v>-351.59999999999991</v>
      </c>
      <c r="W51" s="24">
        <f t="shared" si="7"/>
        <v>0.86244131455399065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</row>
    <row r="52" spans="1:196" s="1" customFormat="1" ht="38.25" customHeight="1" x14ac:dyDescent="0.3">
      <c r="A52" s="80">
        <v>3</v>
      </c>
      <c r="B52" s="81" t="s">
        <v>6</v>
      </c>
      <c r="C52" s="81" t="s">
        <v>106</v>
      </c>
      <c r="D52" s="81"/>
      <c r="E52" s="126" t="s">
        <v>91</v>
      </c>
      <c r="F52" s="35">
        <f>SUM(F53:F62,F64:F71)</f>
        <v>37415.099999999991</v>
      </c>
      <c r="G52" s="20">
        <f>SUM(G53:G62,G64:G71)</f>
        <v>26253.100000000002</v>
      </c>
      <c r="H52" s="20">
        <f>SUM(H53:H62,H64:H71)</f>
        <v>22174.799999999999</v>
      </c>
      <c r="I52" s="41">
        <f t="shared" ref="I52:I61" si="48">H52/$H$6</f>
        <v>5.2281904686457818E-2</v>
      </c>
      <c r="J52" s="20">
        <f t="shared" ref="J52:J61" si="49">H52-G52</f>
        <v>-4078.3000000000029</v>
      </c>
      <c r="K52" s="23">
        <f t="shared" si="15"/>
        <v>0.84465453603574425</v>
      </c>
      <c r="L52" s="19">
        <f>SUM(L53:L62,L64:L71)</f>
        <v>329.8</v>
      </c>
      <c r="M52" s="20">
        <f>SUM(M53:M62,M64:M71)</f>
        <v>399.9</v>
      </c>
      <c r="N52" s="20">
        <f>SUM(N53:N62,N64:N71)</f>
        <v>325.89999999999998</v>
      </c>
      <c r="O52" s="20">
        <f>SUM(O53:O62,O64:O71)</f>
        <v>62.5</v>
      </c>
      <c r="P52" s="20">
        <f>O52-N52</f>
        <v>-263.39999999999998</v>
      </c>
      <c r="Q52" s="23">
        <f t="shared" si="2"/>
        <v>0.19177661859466094</v>
      </c>
      <c r="R52" s="19">
        <f>SUM(R53:R62,R64:R71)</f>
        <v>37744.899999999994</v>
      </c>
      <c r="S52" s="20">
        <f>SUM(S53:S62,S64:S71)</f>
        <v>37815</v>
      </c>
      <c r="T52" s="20">
        <f>SUM(T53:T62,T64:T71)</f>
        <v>26579.000000000004</v>
      </c>
      <c r="U52" s="20">
        <f t="shared" si="16"/>
        <v>22237.3</v>
      </c>
      <c r="V52" s="20">
        <f t="shared" ref="V52:V61" si="50">U52-T52</f>
        <v>-4341.7000000000044</v>
      </c>
      <c r="W52" s="23">
        <f t="shared" si="7"/>
        <v>0.83664923435795158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33" customHeight="1" x14ac:dyDescent="0.25">
      <c r="A53" s="86"/>
      <c r="B53" s="87" t="s">
        <v>112</v>
      </c>
      <c r="C53" s="87" t="s">
        <v>113</v>
      </c>
      <c r="D53" s="118" t="s">
        <v>89</v>
      </c>
      <c r="E53" s="119" t="s">
        <v>118</v>
      </c>
      <c r="F53" s="46">
        <v>224</v>
      </c>
      <c r="G53" s="47">
        <v>132</v>
      </c>
      <c r="H53" s="47">
        <v>27.6</v>
      </c>
      <c r="I53" s="59">
        <f t="shared" si="48"/>
        <v>6.5072991384194481E-5</v>
      </c>
      <c r="J53" s="21">
        <f t="shared" si="49"/>
        <v>-104.4</v>
      </c>
      <c r="K53" s="24">
        <f t="shared" si="15"/>
        <v>0.20909090909090911</v>
      </c>
      <c r="L53" s="22"/>
      <c r="M53" s="21"/>
      <c r="N53" s="21"/>
      <c r="O53" s="47"/>
      <c r="P53" s="20">
        <f>O53-N53</f>
        <v>0</v>
      </c>
      <c r="Q53" s="24" t="str">
        <f t="shared" si="2"/>
        <v/>
      </c>
      <c r="R53" s="22">
        <f t="shared" ref="R53:R61" si="51">SUM(F53,L53)</f>
        <v>224</v>
      </c>
      <c r="S53" s="21">
        <f t="shared" ref="S53:T53" si="52">SUM(F53,M53)</f>
        <v>224</v>
      </c>
      <c r="T53" s="21">
        <f t="shared" si="52"/>
        <v>132</v>
      </c>
      <c r="U53" s="21">
        <f t="shared" si="16"/>
        <v>27.6</v>
      </c>
      <c r="V53" s="21">
        <f t="shared" si="50"/>
        <v>-104.4</v>
      </c>
      <c r="W53" s="24">
        <f t="shared" si="7"/>
        <v>0.20909090909090911</v>
      </c>
      <c r="X53" s="7"/>
      <c r="Y53" s="7"/>
      <c r="Z53" s="12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32.25" customHeight="1" x14ac:dyDescent="0.25">
      <c r="A54" s="86"/>
      <c r="B54" s="87" t="s">
        <v>116</v>
      </c>
      <c r="C54" s="87" t="s">
        <v>119</v>
      </c>
      <c r="D54" s="118" t="s">
        <v>90</v>
      </c>
      <c r="E54" s="119" t="s">
        <v>115</v>
      </c>
      <c r="F54" s="46">
        <v>38.4</v>
      </c>
      <c r="G54" s="47">
        <v>26.4</v>
      </c>
      <c r="H54" s="47">
        <v>15.4</v>
      </c>
      <c r="I54" s="58">
        <f t="shared" si="48"/>
        <v>3.630884301871721E-5</v>
      </c>
      <c r="J54" s="21">
        <f t="shared" si="49"/>
        <v>-10.999999999999998</v>
      </c>
      <c r="K54" s="24">
        <f t="shared" si="15"/>
        <v>0.58333333333333337</v>
      </c>
      <c r="L54" s="22"/>
      <c r="M54" s="21"/>
      <c r="N54" s="21"/>
      <c r="O54" s="47"/>
      <c r="P54" s="20">
        <f>O54-N54</f>
        <v>0</v>
      </c>
      <c r="Q54" s="24" t="str">
        <f t="shared" si="2"/>
        <v/>
      </c>
      <c r="R54" s="22">
        <f t="shared" si="51"/>
        <v>38.4</v>
      </c>
      <c r="S54" s="21">
        <f t="shared" ref="S54:T61" si="53">SUM(F54,M54)</f>
        <v>38.4</v>
      </c>
      <c r="T54" s="21">
        <f t="shared" si="53"/>
        <v>26.4</v>
      </c>
      <c r="U54" s="21">
        <f t="shared" si="16"/>
        <v>15.4</v>
      </c>
      <c r="V54" s="21">
        <f t="shared" si="50"/>
        <v>-10.999999999999998</v>
      </c>
      <c r="W54" s="24">
        <f t="shared" si="7"/>
        <v>0.58333333333333337</v>
      </c>
      <c r="X54" s="7"/>
      <c r="Y54" s="7"/>
      <c r="Z54" s="12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9.5" customHeight="1" x14ac:dyDescent="0.25">
      <c r="A55" s="86"/>
      <c r="B55" s="87" t="s">
        <v>18</v>
      </c>
      <c r="C55" s="87" t="s">
        <v>114</v>
      </c>
      <c r="D55" s="118" t="s">
        <v>90</v>
      </c>
      <c r="E55" s="119" t="s">
        <v>93</v>
      </c>
      <c r="F55" s="46">
        <v>2960.6</v>
      </c>
      <c r="G55" s="47">
        <v>2688</v>
      </c>
      <c r="H55" s="249">
        <v>2078.5</v>
      </c>
      <c r="I55" s="31">
        <f t="shared" si="48"/>
        <v>4.900514948987255E-3</v>
      </c>
      <c r="J55" s="21">
        <f t="shared" si="49"/>
        <v>-609.5</v>
      </c>
      <c r="K55" s="24">
        <f t="shared" si="15"/>
        <v>0.77325148809523814</v>
      </c>
      <c r="L55" s="22"/>
      <c r="M55" s="21"/>
      <c r="N55" s="21"/>
      <c r="O55" s="47"/>
      <c r="P55" s="20">
        <f>O55-N55</f>
        <v>0</v>
      </c>
      <c r="Q55" s="24" t="str">
        <f t="shared" si="2"/>
        <v/>
      </c>
      <c r="R55" s="22">
        <f t="shared" si="51"/>
        <v>2960.6</v>
      </c>
      <c r="S55" s="21">
        <f t="shared" si="53"/>
        <v>2960.6</v>
      </c>
      <c r="T55" s="21">
        <f t="shared" si="53"/>
        <v>2688</v>
      </c>
      <c r="U55" s="21">
        <f t="shared" si="16"/>
        <v>2078.5</v>
      </c>
      <c r="V55" s="21">
        <f t="shared" si="50"/>
        <v>-609.5</v>
      </c>
      <c r="W55" s="24">
        <f t="shared" si="7"/>
        <v>0.77325148809523814</v>
      </c>
      <c r="X55" s="7"/>
      <c r="Y55" s="7"/>
      <c r="Z55" s="12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8.75" customHeight="1" x14ac:dyDescent="0.25">
      <c r="A56" s="86"/>
      <c r="B56" s="87" t="s">
        <v>94</v>
      </c>
      <c r="C56" s="118" t="s">
        <v>330</v>
      </c>
      <c r="D56" s="118" t="s">
        <v>90</v>
      </c>
      <c r="E56" s="119" t="s">
        <v>331</v>
      </c>
      <c r="F56" s="46">
        <v>40</v>
      </c>
      <c r="G56" s="47">
        <v>26.8</v>
      </c>
      <c r="H56" s="128">
        <v>6.4</v>
      </c>
      <c r="I56" s="58">
        <f t="shared" si="48"/>
        <v>1.5089389306479881E-5</v>
      </c>
      <c r="J56" s="21">
        <f t="shared" si="49"/>
        <v>-20.399999999999999</v>
      </c>
      <c r="K56" s="24">
        <f t="shared" si="15"/>
        <v>0.23880597014925373</v>
      </c>
      <c r="L56" s="22"/>
      <c r="M56" s="21"/>
      <c r="N56" s="21"/>
      <c r="O56" s="47"/>
      <c r="P56" s="20"/>
      <c r="Q56" s="24" t="str">
        <f t="shared" si="2"/>
        <v/>
      </c>
      <c r="R56" s="22">
        <f t="shared" si="51"/>
        <v>40</v>
      </c>
      <c r="S56" s="21">
        <f t="shared" si="53"/>
        <v>40</v>
      </c>
      <c r="T56" s="21">
        <f t="shared" si="53"/>
        <v>26.8</v>
      </c>
      <c r="U56" s="21">
        <f t="shared" si="16"/>
        <v>6.4</v>
      </c>
      <c r="V56" s="21">
        <f t="shared" si="50"/>
        <v>-20.399999999999999</v>
      </c>
      <c r="W56" s="24">
        <f t="shared" si="7"/>
        <v>0.23880597014925373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63.75" customHeight="1" x14ac:dyDescent="0.25">
      <c r="A57" s="86"/>
      <c r="B57" s="87" t="s">
        <v>12</v>
      </c>
      <c r="C57" s="118" t="s">
        <v>96</v>
      </c>
      <c r="D57" s="118" t="s">
        <v>97</v>
      </c>
      <c r="E57" s="124" t="s">
        <v>98</v>
      </c>
      <c r="F57" s="46">
        <v>6836.9</v>
      </c>
      <c r="G57" s="47">
        <v>4630.2</v>
      </c>
      <c r="H57" s="47">
        <v>4336.1000000000004</v>
      </c>
      <c r="I57" s="31">
        <f t="shared" si="48"/>
        <v>1.0223297026848033E-2</v>
      </c>
      <c r="J57" s="21">
        <f t="shared" si="49"/>
        <v>-294.09999999999945</v>
      </c>
      <c r="K57" s="24">
        <f t="shared" si="15"/>
        <v>0.93648222538983206</v>
      </c>
      <c r="L57" s="22">
        <v>42.1</v>
      </c>
      <c r="M57" s="21">
        <v>42.8</v>
      </c>
      <c r="N57" s="21">
        <v>3.3</v>
      </c>
      <c r="O57" s="47">
        <v>3.3</v>
      </c>
      <c r="P57" s="21">
        <f>O57-N57</f>
        <v>0</v>
      </c>
      <c r="Q57" s="24">
        <f t="shared" si="2"/>
        <v>1</v>
      </c>
      <c r="R57" s="22">
        <f t="shared" si="51"/>
        <v>6879</v>
      </c>
      <c r="S57" s="21">
        <f t="shared" si="53"/>
        <v>6879.7</v>
      </c>
      <c r="T57" s="21">
        <f t="shared" si="53"/>
        <v>4633.5</v>
      </c>
      <c r="U57" s="21">
        <f t="shared" si="16"/>
        <v>4339.4000000000005</v>
      </c>
      <c r="V57" s="21">
        <f t="shared" si="50"/>
        <v>-294.09999999999945</v>
      </c>
      <c r="W57" s="24">
        <f t="shared" si="7"/>
        <v>0.93652746304089796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3" customHeight="1" x14ac:dyDescent="0.25">
      <c r="A58" s="86"/>
      <c r="B58" s="87" t="s">
        <v>37</v>
      </c>
      <c r="C58" s="87" t="s">
        <v>99</v>
      </c>
      <c r="D58" s="118" t="s">
        <v>95</v>
      </c>
      <c r="E58" s="119" t="s">
        <v>120</v>
      </c>
      <c r="F58" s="46">
        <v>13420.8</v>
      </c>
      <c r="G58" s="47">
        <v>9006.5</v>
      </c>
      <c r="H58" s="47">
        <v>8238.2000000000007</v>
      </c>
      <c r="I58" s="31">
        <f t="shared" si="48"/>
        <v>1.9423344841350398E-2</v>
      </c>
      <c r="J58" s="21">
        <f t="shared" si="49"/>
        <v>-768.29999999999927</v>
      </c>
      <c r="K58" s="24">
        <f t="shared" si="15"/>
        <v>0.91469494254149786</v>
      </c>
      <c r="L58" s="22">
        <v>243.2</v>
      </c>
      <c r="M58" s="21">
        <v>272.39999999999998</v>
      </c>
      <c r="N58" s="21">
        <v>250.7</v>
      </c>
      <c r="O58" s="47">
        <v>31.8</v>
      </c>
      <c r="P58" s="21">
        <f>O58-N58</f>
        <v>-218.89999999999998</v>
      </c>
      <c r="Q58" s="24">
        <f t="shared" si="2"/>
        <v>0.1268448344635022</v>
      </c>
      <c r="R58" s="22">
        <f t="shared" si="51"/>
        <v>13664</v>
      </c>
      <c r="S58" s="21">
        <f t="shared" si="53"/>
        <v>13693.199999999999</v>
      </c>
      <c r="T58" s="21">
        <f t="shared" si="53"/>
        <v>9257.2000000000007</v>
      </c>
      <c r="U58" s="21">
        <f t="shared" si="16"/>
        <v>8270</v>
      </c>
      <c r="V58" s="21">
        <f t="shared" si="50"/>
        <v>-987.20000000000073</v>
      </c>
      <c r="W58" s="24">
        <f t="shared" si="7"/>
        <v>0.89335868297109267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30" customFormat="1" ht="34.15" hidden="1" customHeight="1" x14ac:dyDescent="0.3">
      <c r="A59" s="93"/>
      <c r="B59" s="96"/>
      <c r="C59" s="96"/>
      <c r="D59" s="120"/>
      <c r="E59" s="129" t="s">
        <v>206</v>
      </c>
      <c r="F59" s="48"/>
      <c r="G59" s="49"/>
      <c r="H59" s="49"/>
      <c r="I59" s="60">
        <f t="shared" si="48"/>
        <v>0</v>
      </c>
      <c r="J59" s="21">
        <f t="shared" si="49"/>
        <v>0</v>
      </c>
      <c r="K59" s="24" t="str">
        <f t="shared" si="15"/>
        <v/>
      </c>
      <c r="L59" s="61"/>
      <c r="M59" s="45"/>
      <c r="N59" s="45"/>
      <c r="O59" s="49"/>
      <c r="P59" s="20">
        <f>O59-N59</f>
        <v>0</v>
      </c>
      <c r="Q59" s="24" t="str">
        <f t="shared" si="2"/>
        <v/>
      </c>
      <c r="R59" s="61">
        <f t="shared" si="51"/>
        <v>0</v>
      </c>
      <c r="S59" s="45">
        <f t="shared" si="53"/>
        <v>0</v>
      </c>
      <c r="T59" s="45">
        <f t="shared" si="53"/>
        <v>0</v>
      </c>
      <c r="U59" s="21">
        <f t="shared" si="16"/>
        <v>0</v>
      </c>
      <c r="V59" s="45">
        <f t="shared" si="50"/>
        <v>0</v>
      </c>
      <c r="W59" s="24" t="str">
        <f t="shared" si="7"/>
        <v/>
      </c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  <c r="EK59" s="99"/>
      <c r="EL59" s="99"/>
      <c r="EM59" s="99"/>
      <c r="EN59" s="99"/>
      <c r="EO59" s="99"/>
      <c r="EP59" s="99"/>
      <c r="EQ59" s="99"/>
      <c r="ER59" s="99"/>
      <c r="ES59" s="99"/>
      <c r="ET59" s="99"/>
      <c r="EU59" s="99"/>
      <c r="EV59" s="99"/>
      <c r="EW59" s="99"/>
      <c r="EX59" s="99"/>
      <c r="EY59" s="99"/>
      <c r="EZ59" s="99"/>
      <c r="FA59" s="99"/>
      <c r="FB59" s="99"/>
      <c r="FC59" s="99"/>
      <c r="FD59" s="99"/>
      <c r="FE59" s="99"/>
      <c r="FF59" s="99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</row>
    <row r="60" spans="1:196" s="1" customFormat="1" ht="33" customHeight="1" x14ac:dyDescent="0.25">
      <c r="A60" s="86"/>
      <c r="B60" s="118" t="s">
        <v>8</v>
      </c>
      <c r="C60" s="118" t="s">
        <v>100</v>
      </c>
      <c r="D60" s="118" t="s">
        <v>92</v>
      </c>
      <c r="E60" s="92" t="s">
        <v>101</v>
      </c>
      <c r="F60" s="46">
        <v>85.8</v>
      </c>
      <c r="G60" s="47">
        <v>72</v>
      </c>
      <c r="H60" s="128">
        <v>31.5</v>
      </c>
      <c r="I60" s="59">
        <f t="shared" si="48"/>
        <v>7.4268087992830661E-5</v>
      </c>
      <c r="J60" s="21">
        <f t="shared" si="49"/>
        <v>-40.5</v>
      </c>
      <c r="K60" s="24">
        <f t="shared" si="15"/>
        <v>0.4375</v>
      </c>
      <c r="L60" s="22"/>
      <c r="M60" s="21"/>
      <c r="N60" s="21"/>
      <c r="O60" s="47"/>
      <c r="P60" s="21">
        <f>O60-N60</f>
        <v>0</v>
      </c>
      <c r="Q60" s="24" t="str">
        <f t="shared" si="2"/>
        <v/>
      </c>
      <c r="R60" s="22">
        <f t="shared" si="51"/>
        <v>85.8</v>
      </c>
      <c r="S60" s="21">
        <f t="shared" si="53"/>
        <v>85.8</v>
      </c>
      <c r="T60" s="21">
        <f t="shared" si="53"/>
        <v>72</v>
      </c>
      <c r="U60" s="21">
        <f t="shared" si="16"/>
        <v>31.5</v>
      </c>
      <c r="V60" s="21">
        <f t="shared" si="50"/>
        <v>-40.5</v>
      </c>
      <c r="W60" s="24">
        <f t="shared" si="7"/>
        <v>0.4375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1.5" customHeight="1" x14ac:dyDescent="0.25">
      <c r="A61" s="86"/>
      <c r="B61" s="118" t="s">
        <v>9</v>
      </c>
      <c r="C61" s="118" t="s">
        <v>121</v>
      </c>
      <c r="D61" s="118" t="s">
        <v>92</v>
      </c>
      <c r="E61" s="124" t="s">
        <v>350</v>
      </c>
      <c r="F61" s="46">
        <v>5014.7</v>
      </c>
      <c r="G61" s="47">
        <v>3356.2</v>
      </c>
      <c r="H61" s="47">
        <v>2904.2</v>
      </c>
      <c r="I61" s="31">
        <f t="shared" si="48"/>
        <v>6.8472819412310724E-3</v>
      </c>
      <c r="J61" s="21">
        <f t="shared" si="49"/>
        <v>-452</v>
      </c>
      <c r="K61" s="24">
        <f t="shared" si="15"/>
        <v>0.86532387819557832</v>
      </c>
      <c r="L61" s="22">
        <v>25.5</v>
      </c>
      <c r="M61" s="21">
        <v>25.5</v>
      </c>
      <c r="N61" s="21">
        <v>25.5</v>
      </c>
      <c r="O61" s="47"/>
      <c r="P61" s="21">
        <f>O61-N61</f>
        <v>-25.5</v>
      </c>
      <c r="Q61" s="24">
        <f t="shared" si="2"/>
        <v>0</v>
      </c>
      <c r="R61" s="22">
        <f t="shared" si="51"/>
        <v>5040.2</v>
      </c>
      <c r="S61" s="21">
        <f t="shared" si="53"/>
        <v>5040.2</v>
      </c>
      <c r="T61" s="21">
        <f t="shared" si="53"/>
        <v>3381.7</v>
      </c>
      <c r="U61" s="21">
        <f t="shared" si="16"/>
        <v>2904.2</v>
      </c>
      <c r="V61" s="21">
        <f t="shared" si="50"/>
        <v>-477.5</v>
      </c>
      <c r="W61" s="24">
        <f t="shared" si="7"/>
        <v>0.85879882899133575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" customFormat="1" ht="61.5" customHeight="1" x14ac:dyDescent="0.25">
      <c r="A62" s="86"/>
      <c r="B62" s="118" t="s">
        <v>9</v>
      </c>
      <c r="C62" s="118" t="s">
        <v>304</v>
      </c>
      <c r="D62" s="118" t="s">
        <v>92</v>
      </c>
      <c r="E62" s="124" t="s">
        <v>308</v>
      </c>
      <c r="F62" s="46">
        <v>37.5</v>
      </c>
      <c r="G62" s="47">
        <v>24.3</v>
      </c>
      <c r="H62" s="47">
        <v>0.1</v>
      </c>
      <c r="I62" s="59">
        <f t="shared" ref="I62:I63" si="54">H62/$H$6</f>
        <v>2.3577170791374815E-7</v>
      </c>
      <c r="J62" s="21">
        <f t="shared" ref="J62:J63" si="55">H62-G62</f>
        <v>-24.2</v>
      </c>
      <c r="K62" s="24">
        <f t="shared" si="15"/>
        <v>4.11522633744856E-3</v>
      </c>
      <c r="L62" s="22"/>
      <c r="M62" s="21"/>
      <c r="N62" s="21"/>
      <c r="O62" s="47"/>
      <c r="P62" s="21">
        <f t="shared" ref="P62:P63" si="56">O62-N62</f>
        <v>0</v>
      </c>
      <c r="Q62" s="24" t="str">
        <f t="shared" si="2"/>
        <v/>
      </c>
      <c r="R62" s="22">
        <f t="shared" ref="R62:R63" si="57">SUM(F62,L62)</f>
        <v>37.5</v>
      </c>
      <c r="S62" s="21">
        <f t="shared" ref="S62:S63" si="58">SUM(F62,M62)</f>
        <v>37.5</v>
      </c>
      <c r="T62" s="21">
        <f t="shared" ref="T62:T63" si="59">SUM(G62,N62)</f>
        <v>24.3</v>
      </c>
      <c r="U62" s="21">
        <f t="shared" si="16"/>
        <v>0.1</v>
      </c>
      <c r="V62" s="21">
        <f t="shared" ref="V62:V63" si="60">U62-T62</f>
        <v>-24.2</v>
      </c>
      <c r="W62" s="24">
        <f t="shared" si="7"/>
        <v>4.11522633744856E-3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114" customFormat="1" ht="78" hidden="1" customHeight="1" x14ac:dyDescent="0.3">
      <c r="A63" s="111"/>
      <c r="B63" s="105"/>
      <c r="C63" s="106"/>
      <c r="D63" s="105"/>
      <c r="E63" s="97" t="s">
        <v>341</v>
      </c>
      <c r="F63" s="44"/>
      <c r="G63" s="45"/>
      <c r="H63" s="45"/>
      <c r="I63" s="63">
        <f t="shared" si="54"/>
        <v>0</v>
      </c>
      <c r="J63" s="21">
        <f t="shared" si="55"/>
        <v>0</v>
      </c>
      <c r="K63" s="24" t="str">
        <f t="shared" si="15"/>
        <v/>
      </c>
      <c r="L63" s="74"/>
      <c r="M63" s="51"/>
      <c r="N63" s="51"/>
      <c r="O63" s="51"/>
      <c r="P63" s="75">
        <f t="shared" si="56"/>
        <v>0</v>
      </c>
      <c r="Q63" s="24" t="str">
        <f t="shared" si="2"/>
        <v/>
      </c>
      <c r="R63" s="74">
        <f t="shared" si="57"/>
        <v>0</v>
      </c>
      <c r="S63" s="51">
        <f t="shared" si="58"/>
        <v>0</v>
      </c>
      <c r="T63" s="51">
        <f t="shared" si="59"/>
        <v>0</v>
      </c>
      <c r="U63" s="21">
        <f t="shared" si="16"/>
        <v>0</v>
      </c>
      <c r="V63" s="45">
        <f t="shared" si="60"/>
        <v>0</v>
      </c>
      <c r="W63" s="24" t="str">
        <f t="shared" si="7"/>
        <v/>
      </c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</row>
    <row r="64" spans="1:196" ht="34.9" customHeight="1" x14ac:dyDescent="0.25">
      <c r="A64" s="86"/>
      <c r="B64" s="118" t="s">
        <v>11</v>
      </c>
      <c r="C64" s="118" t="s">
        <v>102</v>
      </c>
      <c r="D64" s="118" t="s">
        <v>92</v>
      </c>
      <c r="E64" s="124" t="s">
        <v>111</v>
      </c>
      <c r="F64" s="37">
        <v>2357.6</v>
      </c>
      <c r="G64" s="21">
        <v>1530.8</v>
      </c>
      <c r="H64" s="75">
        <v>1166</v>
      </c>
      <c r="I64" s="31">
        <f>H64/$H$6</f>
        <v>2.7490981142743033E-3</v>
      </c>
      <c r="J64" s="21">
        <f>H64-G64</f>
        <v>-364.79999999999995</v>
      </c>
      <c r="K64" s="24">
        <f t="shared" si="15"/>
        <v>0.76169323229683827</v>
      </c>
      <c r="L64" s="22">
        <v>19</v>
      </c>
      <c r="M64" s="21">
        <v>19</v>
      </c>
      <c r="N64" s="21">
        <v>19</v>
      </c>
      <c r="O64" s="21"/>
      <c r="P64" s="21">
        <f>O64-N64</f>
        <v>-19</v>
      </c>
      <c r="Q64" s="24">
        <f t="shared" si="2"/>
        <v>0</v>
      </c>
      <c r="R64" s="22">
        <f>SUM(F64,L64)</f>
        <v>2376.6</v>
      </c>
      <c r="S64" s="21">
        <f t="shared" ref="S64:T68" si="61">SUM(F64,M64)</f>
        <v>2376.6</v>
      </c>
      <c r="T64" s="21">
        <f t="shared" si="61"/>
        <v>1549.8</v>
      </c>
      <c r="U64" s="21">
        <f t="shared" si="16"/>
        <v>1166</v>
      </c>
      <c r="V64" s="21">
        <f>U64-T64</f>
        <v>-383.79999999999995</v>
      </c>
      <c r="W64" s="24">
        <f t="shared" si="7"/>
        <v>0.75235514259904501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21.75" customHeight="1" x14ac:dyDescent="0.25">
      <c r="A65" s="86"/>
      <c r="B65" s="118" t="s">
        <v>10</v>
      </c>
      <c r="C65" s="118" t="s">
        <v>122</v>
      </c>
      <c r="D65" s="118" t="s">
        <v>92</v>
      </c>
      <c r="E65" s="124" t="s">
        <v>105</v>
      </c>
      <c r="F65" s="37">
        <v>1143.8</v>
      </c>
      <c r="G65" s="21">
        <v>748</v>
      </c>
      <c r="H65" s="75">
        <v>521.9</v>
      </c>
      <c r="I65" s="31">
        <f>H65/$H$6</f>
        <v>1.2304925436018514E-3</v>
      </c>
      <c r="J65" s="21">
        <f>H65-G65</f>
        <v>-226.10000000000002</v>
      </c>
      <c r="K65" s="24">
        <f t="shared" si="15"/>
        <v>0.69772727272727275</v>
      </c>
      <c r="L65" s="22"/>
      <c r="M65" s="21">
        <v>40.200000000000003</v>
      </c>
      <c r="N65" s="21">
        <v>27.4</v>
      </c>
      <c r="O65" s="21">
        <v>27.4</v>
      </c>
      <c r="P65" s="21">
        <f>O65-N65</f>
        <v>0</v>
      </c>
      <c r="Q65" s="24">
        <f t="shared" si="2"/>
        <v>1</v>
      </c>
      <c r="R65" s="22">
        <f>SUM(F65,L65)</f>
        <v>1143.8</v>
      </c>
      <c r="S65" s="21">
        <f t="shared" si="61"/>
        <v>1184</v>
      </c>
      <c r="T65" s="21">
        <f t="shared" si="61"/>
        <v>775.4</v>
      </c>
      <c r="U65" s="21">
        <f t="shared" si="16"/>
        <v>549.29999999999995</v>
      </c>
      <c r="V65" s="21">
        <f>U65-T65</f>
        <v>-226.10000000000002</v>
      </c>
      <c r="W65" s="24">
        <f t="shared" si="7"/>
        <v>0.70840856332215629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81.75" customHeight="1" x14ac:dyDescent="0.25">
      <c r="A66" s="86"/>
      <c r="B66" s="118"/>
      <c r="C66" s="118" t="s">
        <v>147</v>
      </c>
      <c r="D66" s="118" t="s">
        <v>92</v>
      </c>
      <c r="E66" s="124" t="s">
        <v>148</v>
      </c>
      <c r="F66" s="37">
        <v>529.5</v>
      </c>
      <c r="G66" s="21">
        <v>477.9</v>
      </c>
      <c r="H66" s="75">
        <v>323.60000000000002</v>
      </c>
      <c r="I66" s="31">
        <f>H66/$H$6</f>
        <v>7.6295724680888895E-4</v>
      </c>
      <c r="J66" s="21">
        <f>H66-G66</f>
        <v>-154.29999999999995</v>
      </c>
      <c r="K66" s="24">
        <f t="shared" si="15"/>
        <v>0.67712910650763769</v>
      </c>
      <c r="L66" s="22"/>
      <c r="M66" s="21"/>
      <c r="N66" s="21"/>
      <c r="O66" s="21"/>
      <c r="P66" s="21">
        <f>O66-N66</f>
        <v>0</v>
      </c>
      <c r="Q66" s="24" t="str">
        <f t="shared" si="2"/>
        <v/>
      </c>
      <c r="R66" s="22">
        <f>SUM(F66,L66)</f>
        <v>529.5</v>
      </c>
      <c r="S66" s="21">
        <f t="shared" si="61"/>
        <v>529.5</v>
      </c>
      <c r="T66" s="21">
        <f t="shared" si="61"/>
        <v>477.9</v>
      </c>
      <c r="U66" s="21">
        <f t="shared" si="16"/>
        <v>323.60000000000002</v>
      </c>
      <c r="V66" s="21">
        <f>U66-T66</f>
        <v>-154.29999999999995</v>
      </c>
      <c r="W66" s="24">
        <f t="shared" si="7"/>
        <v>0.67712910650763769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97.5" customHeight="1" x14ac:dyDescent="0.25">
      <c r="A67" s="86"/>
      <c r="B67" s="118" t="s">
        <v>35</v>
      </c>
      <c r="C67" s="118" t="s">
        <v>103</v>
      </c>
      <c r="D67" s="118" t="s">
        <v>95</v>
      </c>
      <c r="E67" s="119" t="s">
        <v>123</v>
      </c>
      <c r="F67" s="37">
        <v>350</v>
      </c>
      <c r="G67" s="21">
        <v>315</v>
      </c>
      <c r="H67" s="21">
        <v>280</v>
      </c>
      <c r="I67" s="31">
        <f>H67/$H$6</f>
        <v>6.6016078215849479E-4</v>
      </c>
      <c r="J67" s="21">
        <f>H67-G67</f>
        <v>-35</v>
      </c>
      <c r="K67" s="24">
        <f t="shared" si="15"/>
        <v>0.88888888888888884</v>
      </c>
      <c r="L67" s="22"/>
      <c r="M67" s="21"/>
      <c r="N67" s="21"/>
      <c r="O67" s="21"/>
      <c r="P67" s="20">
        <f>O67-N67</f>
        <v>0</v>
      </c>
      <c r="Q67" s="24" t="str">
        <f t="shared" si="2"/>
        <v/>
      </c>
      <c r="R67" s="22">
        <f>SUM(F67,L67)</f>
        <v>350</v>
      </c>
      <c r="S67" s="21">
        <f t="shared" si="61"/>
        <v>350</v>
      </c>
      <c r="T67" s="21">
        <f t="shared" si="61"/>
        <v>315</v>
      </c>
      <c r="U67" s="21">
        <f t="shared" si="16"/>
        <v>280</v>
      </c>
      <c r="V67" s="21">
        <f>U67-T67</f>
        <v>-35</v>
      </c>
      <c r="W67" s="24">
        <f t="shared" si="7"/>
        <v>0.88888888888888884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49.5" customHeight="1" x14ac:dyDescent="0.25">
      <c r="A68" s="86"/>
      <c r="B68" s="118"/>
      <c r="C68" s="118" t="s">
        <v>150</v>
      </c>
      <c r="D68" s="118" t="s">
        <v>89</v>
      </c>
      <c r="E68" s="119" t="s">
        <v>149</v>
      </c>
      <c r="F68" s="37">
        <v>66.5</v>
      </c>
      <c r="G68" s="21">
        <v>55.3</v>
      </c>
      <c r="H68" s="21"/>
      <c r="I68" s="62">
        <f>H68/$H$6</f>
        <v>0</v>
      </c>
      <c r="J68" s="21">
        <f>H68-G68</f>
        <v>-55.3</v>
      </c>
      <c r="K68" s="24">
        <f t="shared" si="15"/>
        <v>0</v>
      </c>
      <c r="L68" s="22"/>
      <c r="M68" s="21"/>
      <c r="N68" s="21"/>
      <c r="O68" s="21"/>
      <c r="P68" s="20">
        <f>O68-N68</f>
        <v>0</v>
      </c>
      <c r="Q68" s="24" t="str">
        <f t="shared" si="2"/>
        <v/>
      </c>
      <c r="R68" s="22">
        <f>SUM(F68,L68)</f>
        <v>66.5</v>
      </c>
      <c r="S68" s="21">
        <f t="shared" si="61"/>
        <v>66.5</v>
      </c>
      <c r="T68" s="21">
        <f t="shared" si="61"/>
        <v>55.3</v>
      </c>
      <c r="U68" s="21">
        <f t="shared" si="16"/>
        <v>0</v>
      </c>
      <c r="V68" s="21">
        <f>U68-T68</f>
        <v>-55.3</v>
      </c>
      <c r="W68" s="24">
        <f t="shared" si="7"/>
        <v>0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s="101" customFormat="1" ht="204.6" hidden="1" customHeight="1" x14ac:dyDescent="0.3">
      <c r="A69" s="93"/>
      <c r="B69" s="120"/>
      <c r="C69" s="120" t="s">
        <v>311</v>
      </c>
      <c r="D69" s="120" t="s">
        <v>313</v>
      </c>
      <c r="E69" s="131" t="s">
        <v>321</v>
      </c>
      <c r="F69" s="44"/>
      <c r="G69" s="45"/>
      <c r="H69" s="45"/>
      <c r="I69" s="71">
        <f t="shared" ref="I69:I70" si="62">H69/$H$6</f>
        <v>0</v>
      </c>
      <c r="J69" s="45">
        <f t="shared" ref="J69:J70" si="63">H69-G69</f>
        <v>0</v>
      </c>
      <c r="K69" s="24" t="str">
        <f t="shared" si="15"/>
        <v/>
      </c>
      <c r="L69" s="61"/>
      <c r="M69" s="45"/>
      <c r="N69" s="45"/>
      <c r="O69" s="45"/>
      <c r="P69" s="45">
        <f t="shared" ref="P69:P70" si="64">O69-N69</f>
        <v>0</v>
      </c>
      <c r="Q69" s="24" t="str">
        <f t="shared" si="2"/>
        <v/>
      </c>
      <c r="R69" s="61">
        <f t="shared" ref="R69:R70" si="65">SUM(F69,L69)</f>
        <v>0</v>
      </c>
      <c r="S69" s="45">
        <f t="shared" ref="S69:S70" si="66">SUM(F69,M69)</f>
        <v>0</v>
      </c>
      <c r="T69" s="45">
        <f t="shared" ref="T69:T70" si="67">SUM(G69,N69)</f>
        <v>0</v>
      </c>
      <c r="U69" s="21">
        <f t="shared" si="16"/>
        <v>0</v>
      </c>
      <c r="V69" s="45">
        <f t="shared" ref="V69:V70" si="68">U69-T69</f>
        <v>0</v>
      </c>
      <c r="W69" s="24" t="str">
        <f t="shared" si="7"/>
        <v/>
      </c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  <c r="DK69" s="99"/>
      <c r="DL69" s="99"/>
      <c r="DM69" s="99"/>
      <c r="DN69" s="99"/>
      <c r="DO69" s="99"/>
      <c r="DP69" s="99"/>
      <c r="DQ69" s="99"/>
      <c r="DR69" s="99"/>
      <c r="DS69" s="99"/>
      <c r="DT69" s="99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  <c r="EK69" s="99"/>
      <c r="EL69" s="99"/>
      <c r="EM69" s="99"/>
      <c r="EN69" s="99"/>
      <c r="EO69" s="99"/>
      <c r="EP69" s="99"/>
      <c r="EQ69" s="99"/>
      <c r="ER69" s="99"/>
      <c r="ES69" s="99"/>
      <c r="ET69" s="99"/>
      <c r="EU69" s="99"/>
      <c r="EV69" s="99"/>
      <c r="EW69" s="99"/>
      <c r="EX69" s="99"/>
      <c r="EY69" s="99"/>
      <c r="EZ69" s="99"/>
      <c r="FA69" s="99"/>
      <c r="FB69" s="99"/>
      <c r="FC69" s="99"/>
      <c r="FD69" s="99"/>
      <c r="FE69" s="99"/>
      <c r="FF69" s="99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</row>
    <row r="70" spans="1:196" s="101" customFormat="1" ht="283.14999999999998" hidden="1" customHeight="1" x14ac:dyDescent="0.3">
      <c r="A70" s="93"/>
      <c r="B70" s="120"/>
      <c r="C70" s="120" t="s">
        <v>312</v>
      </c>
      <c r="D70" s="120" t="s">
        <v>89</v>
      </c>
      <c r="E70" s="132" t="s">
        <v>322</v>
      </c>
      <c r="F70" s="44"/>
      <c r="G70" s="45"/>
      <c r="H70" s="45"/>
      <c r="I70" s="71">
        <f t="shared" si="62"/>
        <v>0</v>
      </c>
      <c r="J70" s="45">
        <f t="shared" si="63"/>
        <v>0</v>
      </c>
      <c r="K70" s="24" t="str">
        <f t="shared" si="15"/>
        <v/>
      </c>
      <c r="L70" s="61"/>
      <c r="M70" s="45"/>
      <c r="N70" s="45"/>
      <c r="O70" s="45"/>
      <c r="P70" s="45">
        <f t="shared" si="64"/>
        <v>0</v>
      </c>
      <c r="Q70" s="24" t="str">
        <f t="shared" si="2"/>
        <v/>
      </c>
      <c r="R70" s="61">
        <f t="shared" si="65"/>
        <v>0</v>
      </c>
      <c r="S70" s="45">
        <f t="shared" si="66"/>
        <v>0</v>
      </c>
      <c r="T70" s="45">
        <f t="shared" si="67"/>
        <v>0</v>
      </c>
      <c r="U70" s="21">
        <f t="shared" si="16"/>
        <v>0</v>
      </c>
      <c r="V70" s="45">
        <f t="shared" si="68"/>
        <v>0</v>
      </c>
      <c r="W70" s="24" t="str">
        <f t="shared" si="7"/>
        <v/>
      </c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  <c r="EK70" s="99"/>
      <c r="EL70" s="99"/>
      <c r="EM70" s="99"/>
      <c r="EN70" s="99"/>
      <c r="EO70" s="99"/>
      <c r="EP70" s="99"/>
      <c r="EQ70" s="99"/>
      <c r="ER70" s="99"/>
      <c r="ES70" s="99"/>
      <c r="ET70" s="99"/>
      <c r="EU70" s="99"/>
      <c r="EV70" s="99"/>
      <c r="EW70" s="99"/>
      <c r="EX70" s="99"/>
      <c r="EY70" s="99"/>
      <c r="EZ70" s="99"/>
      <c r="FA70" s="99"/>
      <c r="FB70" s="99"/>
      <c r="FC70" s="99"/>
      <c r="FD70" s="99"/>
      <c r="FE70" s="99"/>
      <c r="FF70" s="99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</row>
    <row r="71" spans="1:196" s="134" customFormat="1" ht="34.5" customHeight="1" x14ac:dyDescent="0.25">
      <c r="A71" s="86"/>
      <c r="B71" s="87" t="s">
        <v>7</v>
      </c>
      <c r="C71" s="87" t="s">
        <v>124</v>
      </c>
      <c r="D71" s="87" t="s">
        <v>57</v>
      </c>
      <c r="E71" s="119" t="s">
        <v>125</v>
      </c>
      <c r="F71" s="37">
        <v>4309</v>
      </c>
      <c r="G71" s="21">
        <v>3163.7</v>
      </c>
      <c r="H71" s="21">
        <v>2245.3000000000002</v>
      </c>
      <c r="I71" s="31">
        <f>H71/$H$6</f>
        <v>5.2937821577873868E-3</v>
      </c>
      <c r="J71" s="21">
        <f>H71-G71</f>
        <v>-918.39999999999964</v>
      </c>
      <c r="K71" s="24">
        <f t="shared" si="15"/>
        <v>0.70970698865252724</v>
      </c>
      <c r="L71" s="22"/>
      <c r="M71" s="21"/>
      <c r="N71" s="21"/>
      <c r="O71" s="21"/>
      <c r="P71" s="20">
        <f>O71-N71</f>
        <v>0</v>
      </c>
      <c r="Q71" s="24" t="str">
        <f t="shared" si="2"/>
        <v/>
      </c>
      <c r="R71" s="22">
        <f>SUM(F71,L71)</f>
        <v>4309</v>
      </c>
      <c r="S71" s="21">
        <f>SUM(F71,M71)</f>
        <v>4309</v>
      </c>
      <c r="T71" s="21">
        <f>SUM(G71,N71)</f>
        <v>3163.7</v>
      </c>
      <c r="U71" s="21">
        <f t="shared" si="16"/>
        <v>2245.3000000000002</v>
      </c>
      <c r="V71" s="21">
        <f>U71-T71</f>
        <v>-918.39999999999964</v>
      </c>
      <c r="W71" s="24">
        <f t="shared" si="7"/>
        <v>0.70970698865252724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133"/>
      <c r="GF71" s="133"/>
      <c r="GG71" s="133"/>
      <c r="GH71" s="133"/>
      <c r="GI71" s="133"/>
      <c r="GJ71" s="133"/>
      <c r="GK71" s="133"/>
      <c r="GL71" s="133"/>
      <c r="GM71" s="133"/>
      <c r="GN71" s="133"/>
    </row>
    <row r="72" spans="1:196" s="123" customFormat="1" ht="32.25" customHeight="1" x14ac:dyDescent="0.3">
      <c r="A72" s="80">
        <v>4</v>
      </c>
      <c r="B72" s="81" t="s">
        <v>14</v>
      </c>
      <c r="C72" s="81" t="s">
        <v>108</v>
      </c>
      <c r="D72" s="81"/>
      <c r="E72" s="121" t="s">
        <v>359</v>
      </c>
      <c r="F72" s="35">
        <f>SUM(F73:F76)</f>
        <v>15170.3</v>
      </c>
      <c r="G72" s="20">
        <f t="shared" ref="G72:H72" si="69">SUM(G73:G76)</f>
        <v>10198.899999999998</v>
      </c>
      <c r="H72" s="20">
        <f t="shared" si="69"/>
        <v>8234.5</v>
      </c>
      <c r="I72" s="41">
        <f t="shared" si="9"/>
        <v>1.9414621288157588E-2</v>
      </c>
      <c r="J72" s="20">
        <f t="shared" si="17"/>
        <v>-1964.3999999999978</v>
      </c>
      <c r="K72" s="23">
        <f t="shared" si="15"/>
        <v>0.8073909931463199</v>
      </c>
      <c r="L72" s="19">
        <f>SUM(L73:L76)</f>
        <v>479</v>
      </c>
      <c r="M72" s="20">
        <f t="shared" ref="M72" si="70">SUM(M73:M76)</f>
        <v>524.5</v>
      </c>
      <c r="N72" s="20">
        <f>SUM(N73:N76)</f>
        <v>310.60000000000002</v>
      </c>
      <c r="O72" s="20">
        <f t="shared" ref="O72" si="71">SUM(O73:O76)</f>
        <v>95.2</v>
      </c>
      <c r="P72" s="20">
        <f t="shared" si="12"/>
        <v>-215.40000000000003</v>
      </c>
      <c r="Q72" s="23">
        <f t="shared" ref="Q72:Q136" si="72">IFERROR(100%*(O72/N72),"")</f>
        <v>0.30650354153251769</v>
      </c>
      <c r="R72" s="19">
        <f>SUM(R73:R76)</f>
        <v>15649.3</v>
      </c>
      <c r="S72" s="20">
        <f t="shared" ref="S72:T72" si="73">SUM(S73:S76)</f>
        <v>15694.8</v>
      </c>
      <c r="T72" s="20">
        <f t="shared" si="73"/>
        <v>10509.5</v>
      </c>
      <c r="U72" s="20">
        <f t="shared" si="16"/>
        <v>8329.7000000000007</v>
      </c>
      <c r="V72" s="20">
        <f t="shared" si="6"/>
        <v>-2179.7999999999993</v>
      </c>
      <c r="W72" s="23">
        <f t="shared" ref="W72:W105" si="74">IFERROR(100%*(U72/T72),"")</f>
        <v>0.792587658784909</v>
      </c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  <c r="DK72" s="84"/>
      <c r="DL72" s="84"/>
      <c r="DM72" s="84"/>
      <c r="DN72" s="84"/>
      <c r="DO72" s="84"/>
      <c r="DP72" s="84"/>
      <c r="DQ72" s="84"/>
      <c r="DR72" s="84"/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4"/>
      <c r="EK72" s="84"/>
      <c r="EL72" s="84"/>
      <c r="EM72" s="84"/>
      <c r="EN72" s="84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</row>
    <row r="73" spans="1:196" ht="24.75" customHeight="1" x14ac:dyDescent="0.25">
      <c r="A73" s="86"/>
      <c r="B73" s="87" t="s">
        <v>27</v>
      </c>
      <c r="C73" s="118" t="s">
        <v>134</v>
      </c>
      <c r="D73" s="118" t="s">
        <v>62</v>
      </c>
      <c r="E73" s="92" t="s">
        <v>133</v>
      </c>
      <c r="F73" s="37">
        <v>6201.5</v>
      </c>
      <c r="G73" s="21">
        <v>4310.7</v>
      </c>
      <c r="H73" s="21">
        <v>3760.2</v>
      </c>
      <c r="I73" s="31">
        <f t="shared" si="9"/>
        <v>8.8654877609727571E-3</v>
      </c>
      <c r="J73" s="21">
        <f t="shared" si="17"/>
        <v>-550.5</v>
      </c>
      <c r="K73" s="24">
        <f t="shared" si="15"/>
        <v>0.87229452293131049</v>
      </c>
      <c r="L73" s="22">
        <v>194.2</v>
      </c>
      <c r="M73" s="21">
        <v>237.3</v>
      </c>
      <c r="N73" s="21">
        <v>193.6</v>
      </c>
      <c r="O73" s="21">
        <v>43</v>
      </c>
      <c r="P73" s="21">
        <f t="shared" si="12"/>
        <v>-150.6</v>
      </c>
      <c r="Q73" s="24">
        <f t="shared" si="72"/>
        <v>0.22210743801652894</v>
      </c>
      <c r="R73" s="22">
        <f t="shared" si="3"/>
        <v>6395.7</v>
      </c>
      <c r="S73" s="21">
        <f t="shared" si="4"/>
        <v>6438.8</v>
      </c>
      <c r="T73" s="21">
        <f t="shared" si="5"/>
        <v>4504.3</v>
      </c>
      <c r="U73" s="21">
        <f t="shared" si="16"/>
        <v>3803.2</v>
      </c>
      <c r="V73" s="21">
        <f t="shared" si="6"/>
        <v>-701.10000000000036</v>
      </c>
      <c r="W73" s="24">
        <f t="shared" si="74"/>
        <v>0.84434873343249772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53.45" customHeight="1" x14ac:dyDescent="0.25">
      <c r="A74" s="86"/>
      <c r="B74" s="87" t="s">
        <v>32</v>
      </c>
      <c r="C74" s="118" t="s">
        <v>61</v>
      </c>
      <c r="D74" s="118" t="s">
        <v>63</v>
      </c>
      <c r="E74" s="124" t="s">
        <v>135</v>
      </c>
      <c r="F74" s="37">
        <v>3679.3</v>
      </c>
      <c r="G74" s="21">
        <v>2580.6</v>
      </c>
      <c r="H74" s="21">
        <v>2152</v>
      </c>
      <c r="I74" s="31">
        <f t="shared" si="9"/>
        <v>5.0738071543038592E-3</v>
      </c>
      <c r="J74" s="21">
        <f t="shared" si="17"/>
        <v>-428.59999999999991</v>
      </c>
      <c r="K74" s="24">
        <f t="shared" si="15"/>
        <v>0.83391459350538633</v>
      </c>
      <c r="L74" s="22">
        <v>168</v>
      </c>
      <c r="M74" s="21">
        <v>170.4</v>
      </c>
      <c r="N74" s="21">
        <v>29.4</v>
      </c>
      <c r="O74" s="21">
        <v>29.4</v>
      </c>
      <c r="P74" s="21">
        <f t="shared" si="12"/>
        <v>0</v>
      </c>
      <c r="Q74" s="24">
        <f t="shared" si="72"/>
        <v>1</v>
      </c>
      <c r="R74" s="22">
        <f t="shared" si="3"/>
        <v>3847.3</v>
      </c>
      <c r="S74" s="21">
        <f t="shared" si="4"/>
        <v>3849.7000000000003</v>
      </c>
      <c r="T74" s="21">
        <f t="shared" si="5"/>
        <v>2610</v>
      </c>
      <c r="U74" s="21">
        <f t="shared" si="16"/>
        <v>2181.4</v>
      </c>
      <c r="V74" s="21">
        <f t="shared" si="6"/>
        <v>-428.59999999999991</v>
      </c>
      <c r="W74" s="24">
        <f t="shared" si="74"/>
        <v>0.83578544061302684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31.5" customHeight="1" x14ac:dyDescent="0.25">
      <c r="A75" s="86"/>
      <c r="B75" s="87" t="s">
        <v>28</v>
      </c>
      <c r="C75" s="118" t="s">
        <v>136</v>
      </c>
      <c r="D75" s="118" t="s">
        <v>64</v>
      </c>
      <c r="E75" s="92" t="s">
        <v>137</v>
      </c>
      <c r="F75" s="37">
        <v>3430.5</v>
      </c>
      <c r="G75" s="21">
        <v>2389.3000000000002</v>
      </c>
      <c r="H75" s="21">
        <v>2192.6999999999998</v>
      </c>
      <c r="I75" s="31">
        <f t="shared" si="9"/>
        <v>5.1697662394247544E-3</v>
      </c>
      <c r="J75" s="21">
        <f t="shared" si="17"/>
        <v>-196.60000000000036</v>
      </c>
      <c r="K75" s="24">
        <f t="shared" ref="K75:K139" si="75">IFERROR(100%*(H75/G75),"")</f>
        <v>0.9177164860000836</v>
      </c>
      <c r="L75" s="22">
        <v>86.8</v>
      </c>
      <c r="M75" s="21">
        <v>86.8</v>
      </c>
      <c r="N75" s="21">
        <v>57.6</v>
      </c>
      <c r="O75" s="21">
        <v>22.8</v>
      </c>
      <c r="P75" s="21">
        <f t="shared" si="12"/>
        <v>-34.799999999999997</v>
      </c>
      <c r="Q75" s="24">
        <f t="shared" si="72"/>
        <v>0.39583333333333331</v>
      </c>
      <c r="R75" s="22">
        <f t="shared" si="3"/>
        <v>3517.3</v>
      </c>
      <c r="S75" s="21">
        <f t="shared" si="4"/>
        <v>3517.3</v>
      </c>
      <c r="T75" s="21">
        <f t="shared" si="5"/>
        <v>2446.9</v>
      </c>
      <c r="U75" s="21">
        <f t="shared" si="16"/>
        <v>2215.5</v>
      </c>
      <c r="V75" s="21">
        <f t="shared" si="6"/>
        <v>-231.40000000000009</v>
      </c>
      <c r="W75" s="24">
        <f t="shared" si="74"/>
        <v>0.90543136213167674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24.75" customHeight="1" thickBot="1" x14ac:dyDescent="0.3">
      <c r="A76" s="86"/>
      <c r="B76" s="87" t="s">
        <v>29</v>
      </c>
      <c r="C76" s="118" t="s">
        <v>138</v>
      </c>
      <c r="D76" s="118" t="s">
        <v>64</v>
      </c>
      <c r="E76" s="119" t="s">
        <v>139</v>
      </c>
      <c r="F76" s="37">
        <v>1859</v>
      </c>
      <c r="G76" s="21">
        <v>918.3</v>
      </c>
      <c r="H76" s="21">
        <v>129.6</v>
      </c>
      <c r="I76" s="58">
        <f t="shared" si="9"/>
        <v>3.0556013345621756E-4</v>
      </c>
      <c r="J76" s="21">
        <f t="shared" si="17"/>
        <v>-788.69999999999993</v>
      </c>
      <c r="K76" s="24">
        <f t="shared" si="75"/>
        <v>0.14113034955896767</v>
      </c>
      <c r="L76" s="22">
        <v>30</v>
      </c>
      <c r="M76" s="21">
        <v>30</v>
      </c>
      <c r="N76" s="21">
        <v>30</v>
      </c>
      <c r="O76" s="21"/>
      <c r="P76" s="21">
        <f t="shared" si="12"/>
        <v>-30</v>
      </c>
      <c r="Q76" s="24">
        <f t="shared" si="72"/>
        <v>0</v>
      </c>
      <c r="R76" s="22">
        <f t="shared" si="3"/>
        <v>1889</v>
      </c>
      <c r="S76" s="21">
        <f t="shared" si="4"/>
        <v>1889</v>
      </c>
      <c r="T76" s="21">
        <f t="shared" si="5"/>
        <v>948.3</v>
      </c>
      <c r="U76" s="21">
        <f t="shared" si="5"/>
        <v>129.6</v>
      </c>
      <c r="V76" s="21">
        <f t="shared" si="6"/>
        <v>-818.69999999999993</v>
      </c>
      <c r="W76" s="24">
        <f t="shared" si="74"/>
        <v>0.13666561214805442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s="136" customFormat="1" ht="31.5" customHeight="1" thickBot="1" x14ac:dyDescent="0.35">
      <c r="A77" s="80">
        <v>5</v>
      </c>
      <c r="B77" s="81" t="s">
        <v>15</v>
      </c>
      <c r="C77" s="81" t="s">
        <v>110</v>
      </c>
      <c r="D77" s="81"/>
      <c r="E77" s="89" t="s">
        <v>358</v>
      </c>
      <c r="F77" s="35">
        <f>SUM(F78:F82)</f>
        <v>5806.1</v>
      </c>
      <c r="G77" s="20">
        <f t="shared" ref="G77:H77" si="76">SUM(G78:G82)</f>
        <v>4341.9000000000005</v>
      </c>
      <c r="H77" s="20">
        <f t="shared" si="76"/>
        <v>2525.7000000000003</v>
      </c>
      <c r="I77" s="41">
        <f t="shared" si="9"/>
        <v>5.9548860267775372E-3</v>
      </c>
      <c r="J77" s="20">
        <f t="shared" si="17"/>
        <v>-1816.2000000000003</v>
      </c>
      <c r="K77" s="23">
        <f t="shared" si="75"/>
        <v>0.58170386236440264</v>
      </c>
      <c r="L77" s="19">
        <f>SUM(L78:L82)</f>
        <v>194.7</v>
      </c>
      <c r="M77" s="20">
        <f t="shared" ref="M77" si="77">SUM(M78:M82)</f>
        <v>203</v>
      </c>
      <c r="N77" s="20">
        <f t="shared" ref="N77:O77" si="78">SUM(N78:N82)</f>
        <v>33.799999999999997</v>
      </c>
      <c r="O77" s="20">
        <f t="shared" si="78"/>
        <v>3.8</v>
      </c>
      <c r="P77" s="20">
        <f t="shared" si="12"/>
        <v>-29.999999999999996</v>
      </c>
      <c r="Q77" s="23">
        <f t="shared" si="72"/>
        <v>0.11242603550295859</v>
      </c>
      <c r="R77" s="19">
        <f>SUM(R78:R82)</f>
        <v>6000.8</v>
      </c>
      <c r="S77" s="20">
        <f t="shared" ref="S77:T77" si="79">SUM(S78:S82)</f>
        <v>6009.1</v>
      </c>
      <c r="T77" s="20">
        <f t="shared" si="79"/>
        <v>4375.7</v>
      </c>
      <c r="U77" s="20">
        <f t="shared" si="5"/>
        <v>2529.5000000000005</v>
      </c>
      <c r="V77" s="20">
        <f t="shared" si="6"/>
        <v>-1846.1999999999994</v>
      </c>
      <c r="W77" s="23">
        <f t="shared" si="74"/>
        <v>0.57807893594167803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</row>
    <row r="78" spans="1:196" ht="33.6" customHeight="1" x14ac:dyDescent="0.25">
      <c r="A78" s="86"/>
      <c r="B78" s="87" t="s">
        <v>31</v>
      </c>
      <c r="C78" s="118" t="s">
        <v>65</v>
      </c>
      <c r="D78" s="118" t="s">
        <v>66</v>
      </c>
      <c r="E78" s="92" t="s">
        <v>67</v>
      </c>
      <c r="F78" s="37">
        <v>1398.8</v>
      </c>
      <c r="G78" s="21">
        <v>1236.0999999999999</v>
      </c>
      <c r="H78" s="21">
        <v>435.8</v>
      </c>
      <c r="I78" s="31">
        <f t="shared" si="9"/>
        <v>1.0274931030881144E-3</v>
      </c>
      <c r="J78" s="21">
        <f t="shared" si="17"/>
        <v>-800.3</v>
      </c>
      <c r="K78" s="24">
        <f t="shared" si="75"/>
        <v>0.35256047245368499</v>
      </c>
      <c r="L78" s="22">
        <v>30</v>
      </c>
      <c r="M78" s="21">
        <v>30</v>
      </c>
      <c r="N78" s="21">
        <v>30</v>
      </c>
      <c r="O78" s="21"/>
      <c r="P78" s="21">
        <f t="shared" si="12"/>
        <v>-30</v>
      </c>
      <c r="Q78" s="24">
        <f t="shared" si="72"/>
        <v>0</v>
      </c>
      <c r="R78" s="22">
        <f t="shared" si="3"/>
        <v>1428.8</v>
      </c>
      <c r="S78" s="21">
        <f t="shared" si="4"/>
        <v>1428.8</v>
      </c>
      <c r="T78" s="21">
        <f t="shared" si="5"/>
        <v>1266.0999999999999</v>
      </c>
      <c r="U78" s="21">
        <f t="shared" si="5"/>
        <v>435.8</v>
      </c>
      <c r="V78" s="21">
        <f t="shared" si="6"/>
        <v>-830.3</v>
      </c>
      <c r="W78" s="24">
        <f t="shared" si="74"/>
        <v>0.34420661875049369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36" customHeight="1" x14ac:dyDescent="0.25">
      <c r="A79" s="86"/>
      <c r="B79" s="87" t="s">
        <v>31</v>
      </c>
      <c r="C79" s="118" t="s">
        <v>68</v>
      </c>
      <c r="D79" s="118" t="s">
        <v>66</v>
      </c>
      <c r="E79" s="92" t="s">
        <v>69</v>
      </c>
      <c r="F79" s="37">
        <v>329.7</v>
      </c>
      <c r="G79" s="21">
        <v>248.6</v>
      </c>
      <c r="H79" s="21">
        <v>36.299999999999997</v>
      </c>
      <c r="I79" s="59">
        <f t="shared" si="9"/>
        <v>8.5585129972690557E-5</v>
      </c>
      <c r="J79" s="21">
        <f t="shared" si="17"/>
        <v>-212.3</v>
      </c>
      <c r="K79" s="24">
        <f t="shared" si="75"/>
        <v>0.14601769911504425</v>
      </c>
      <c r="L79" s="22"/>
      <c r="M79" s="21"/>
      <c r="N79" s="21"/>
      <c r="O79" s="21"/>
      <c r="P79" s="21">
        <f t="shared" si="12"/>
        <v>0</v>
      </c>
      <c r="Q79" s="24" t="str">
        <f t="shared" si="72"/>
        <v/>
      </c>
      <c r="R79" s="22">
        <f t="shared" si="3"/>
        <v>329.7</v>
      </c>
      <c r="S79" s="21">
        <f t="shared" si="4"/>
        <v>329.7</v>
      </c>
      <c r="T79" s="21">
        <f t="shared" si="5"/>
        <v>248.6</v>
      </c>
      <c r="U79" s="21">
        <f t="shared" si="5"/>
        <v>36.299999999999997</v>
      </c>
      <c r="V79" s="21">
        <f t="shared" si="6"/>
        <v>-212.3</v>
      </c>
      <c r="W79" s="24">
        <f t="shared" si="74"/>
        <v>0.14601769911504425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138" customFormat="1" ht="39" customHeight="1" x14ac:dyDescent="0.25">
      <c r="A80" s="86"/>
      <c r="B80" s="87" t="s">
        <v>21</v>
      </c>
      <c r="C80" s="118" t="s">
        <v>70</v>
      </c>
      <c r="D80" s="118" t="s">
        <v>66</v>
      </c>
      <c r="E80" s="124" t="s">
        <v>71</v>
      </c>
      <c r="F80" s="37">
        <v>3861</v>
      </c>
      <c r="G80" s="21">
        <v>2696.4</v>
      </c>
      <c r="H80" s="21">
        <v>1892.8</v>
      </c>
      <c r="I80" s="31">
        <f t="shared" si="9"/>
        <v>4.4626868873914247E-3</v>
      </c>
      <c r="J80" s="21">
        <f t="shared" si="17"/>
        <v>-803.60000000000014</v>
      </c>
      <c r="K80" s="24">
        <f t="shared" si="75"/>
        <v>0.70197300103842153</v>
      </c>
      <c r="L80" s="22">
        <v>164.7</v>
      </c>
      <c r="M80" s="21">
        <v>173</v>
      </c>
      <c r="N80" s="21">
        <v>3.8</v>
      </c>
      <c r="O80" s="21">
        <v>3.8</v>
      </c>
      <c r="P80" s="21">
        <f t="shared" si="12"/>
        <v>0</v>
      </c>
      <c r="Q80" s="24">
        <f t="shared" si="72"/>
        <v>1</v>
      </c>
      <c r="R80" s="22">
        <f t="shared" si="3"/>
        <v>4025.7</v>
      </c>
      <c r="S80" s="21">
        <f t="shared" si="4"/>
        <v>4034</v>
      </c>
      <c r="T80" s="21">
        <f t="shared" si="5"/>
        <v>2700.2000000000003</v>
      </c>
      <c r="U80" s="21">
        <f t="shared" si="5"/>
        <v>1896.6</v>
      </c>
      <c r="V80" s="21">
        <f t="shared" si="6"/>
        <v>-803.60000000000036</v>
      </c>
      <c r="W80" s="24">
        <f t="shared" si="74"/>
        <v>0.70239241537663866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</row>
    <row r="81" spans="1:196" s="138" customFormat="1" ht="51" hidden="1" customHeight="1" x14ac:dyDescent="0.25">
      <c r="A81" s="86"/>
      <c r="B81" s="87" t="s">
        <v>21</v>
      </c>
      <c r="C81" s="118" t="s">
        <v>270</v>
      </c>
      <c r="D81" s="118" t="s">
        <v>66</v>
      </c>
      <c r="E81" s="124" t="s">
        <v>271</v>
      </c>
      <c r="F81" s="37"/>
      <c r="G81" s="21"/>
      <c r="H81" s="21"/>
      <c r="I81" s="31">
        <f t="shared" ref="I81" si="80">H81/$H$6</f>
        <v>0</v>
      </c>
      <c r="J81" s="21">
        <f t="shared" ref="J81" si="81">H81-G81</f>
        <v>0</v>
      </c>
      <c r="K81" s="24" t="str">
        <f t="shared" si="75"/>
        <v/>
      </c>
      <c r="L81" s="22"/>
      <c r="M81" s="21"/>
      <c r="N81" s="21"/>
      <c r="O81" s="21"/>
      <c r="P81" s="21">
        <f t="shared" ref="P81" si="82">O81-N81</f>
        <v>0</v>
      </c>
      <c r="Q81" s="24" t="str">
        <f t="shared" si="72"/>
        <v/>
      </c>
      <c r="R81" s="22">
        <f t="shared" si="3"/>
        <v>0</v>
      </c>
      <c r="S81" s="21">
        <f t="shared" si="4"/>
        <v>0</v>
      </c>
      <c r="T81" s="21">
        <f t="shared" si="5"/>
        <v>0</v>
      </c>
      <c r="U81" s="21">
        <f t="shared" si="5"/>
        <v>0</v>
      </c>
      <c r="V81" s="21">
        <f t="shared" si="6"/>
        <v>0</v>
      </c>
      <c r="W81" s="24" t="str">
        <f t="shared" si="74"/>
        <v/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137"/>
      <c r="GF81" s="137"/>
      <c r="GG81" s="137"/>
      <c r="GH81" s="137"/>
      <c r="GI81" s="137"/>
      <c r="GJ81" s="137"/>
      <c r="GK81" s="137"/>
      <c r="GL81" s="137"/>
      <c r="GM81" s="137"/>
      <c r="GN81" s="137"/>
    </row>
    <row r="82" spans="1:196" s="138" customFormat="1" ht="52.9" customHeight="1" thickBot="1" x14ac:dyDescent="0.3">
      <c r="A82" s="86"/>
      <c r="B82" s="87" t="s">
        <v>21</v>
      </c>
      <c r="C82" s="118" t="s">
        <v>197</v>
      </c>
      <c r="D82" s="118" t="s">
        <v>66</v>
      </c>
      <c r="E82" s="124" t="s">
        <v>203</v>
      </c>
      <c r="F82" s="37">
        <v>216.6</v>
      </c>
      <c r="G82" s="21">
        <v>160.80000000000001</v>
      </c>
      <c r="H82" s="21">
        <v>160.80000000000001</v>
      </c>
      <c r="I82" s="59">
        <f t="shared" si="9"/>
        <v>3.79120906325307E-4</v>
      </c>
      <c r="J82" s="21">
        <f t="shared" si="17"/>
        <v>0</v>
      </c>
      <c r="K82" s="24">
        <f t="shared" si="75"/>
        <v>1</v>
      </c>
      <c r="L82" s="22"/>
      <c r="M82" s="21"/>
      <c r="N82" s="21"/>
      <c r="O82" s="21"/>
      <c r="P82" s="21">
        <f t="shared" si="12"/>
        <v>0</v>
      </c>
      <c r="Q82" s="24" t="str">
        <f t="shared" si="72"/>
        <v/>
      </c>
      <c r="R82" s="22">
        <f t="shared" si="3"/>
        <v>216.6</v>
      </c>
      <c r="S82" s="21">
        <f t="shared" si="4"/>
        <v>216.6</v>
      </c>
      <c r="T82" s="21">
        <f t="shared" si="5"/>
        <v>160.80000000000001</v>
      </c>
      <c r="U82" s="21">
        <f t="shared" si="5"/>
        <v>160.80000000000001</v>
      </c>
      <c r="V82" s="21">
        <f t="shared" si="6"/>
        <v>0</v>
      </c>
      <c r="W82" s="24">
        <f t="shared" si="74"/>
        <v>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137"/>
      <c r="GF82" s="137"/>
      <c r="GG82" s="137"/>
      <c r="GH82" s="137"/>
      <c r="GI82" s="137"/>
      <c r="GJ82" s="137"/>
      <c r="GK82" s="137"/>
      <c r="GL82" s="137"/>
      <c r="GM82" s="137"/>
      <c r="GN82" s="137"/>
    </row>
    <row r="83" spans="1:196" s="136" customFormat="1" ht="78" customHeight="1" thickBot="1" x14ac:dyDescent="0.3">
      <c r="A83" s="80">
        <v>6</v>
      </c>
      <c r="B83" s="81" t="s">
        <v>16</v>
      </c>
      <c r="C83" s="81" t="s">
        <v>140</v>
      </c>
      <c r="D83" s="81" t="s">
        <v>51</v>
      </c>
      <c r="E83" s="139" t="s">
        <v>117</v>
      </c>
      <c r="F83" s="35">
        <v>43537.5</v>
      </c>
      <c r="G83" s="20">
        <v>30633.8</v>
      </c>
      <c r="H83" s="20">
        <v>28179.1</v>
      </c>
      <c r="I83" s="41">
        <f t="shared" si="9"/>
        <v>6.6438345344722996E-2</v>
      </c>
      <c r="J83" s="20">
        <f t="shared" si="17"/>
        <v>-2454.7000000000007</v>
      </c>
      <c r="K83" s="23">
        <f t="shared" si="75"/>
        <v>0.91986955585007413</v>
      </c>
      <c r="L83" s="19">
        <v>170</v>
      </c>
      <c r="M83" s="20">
        <v>170.7</v>
      </c>
      <c r="N83" s="20">
        <v>170.7</v>
      </c>
      <c r="O83" s="20">
        <v>0.7</v>
      </c>
      <c r="P83" s="20">
        <f t="shared" si="12"/>
        <v>-170</v>
      </c>
      <c r="Q83" s="23">
        <f t="shared" si="72"/>
        <v>4.1007615700058581E-3</v>
      </c>
      <c r="R83" s="19">
        <f t="shared" si="3"/>
        <v>43707.5</v>
      </c>
      <c r="S83" s="20">
        <f t="shared" si="4"/>
        <v>43708.2</v>
      </c>
      <c r="T83" s="20">
        <f t="shared" si="5"/>
        <v>30804.5</v>
      </c>
      <c r="U83" s="20">
        <f t="shared" si="5"/>
        <v>28179.8</v>
      </c>
      <c r="V83" s="20">
        <f t="shared" si="6"/>
        <v>-2624.7000000000007</v>
      </c>
      <c r="W83" s="23">
        <f t="shared" si="74"/>
        <v>0.91479491632715992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</row>
    <row r="84" spans="1:196" s="5" customFormat="1" ht="45.75" customHeight="1" thickBot="1" x14ac:dyDescent="0.3">
      <c r="A84" s="80">
        <v>7</v>
      </c>
      <c r="B84" s="81" t="s">
        <v>16</v>
      </c>
      <c r="C84" s="81" t="s">
        <v>141</v>
      </c>
      <c r="D84" s="81" t="s">
        <v>51</v>
      </c>
      <c r="E84" s="139" t="s">
        <v>246</v>
      </c>
      <c r="F84" s="220">
        <v>51022.1</v>
      </c>
      <c r="G84" s="20">
        <v>37175.300000000003</v>
      </c>
      <c r="H84" s="278">
        <v>33058.300000000003</v>
      </c>
      <c r="I84" s="41">
        <f t="shared" ref="I84:I148" si="83">H84/$H$6</f>
        <v>7.7942118517250608E-2</v>
      </c>
      <c r="J84" s="20">
        <f t="shared" ref="J84:J145" si="84">H84-G84</f>
        <v>-4117</v>
      </c>
      <c r="K84" s="23">
        <f t="shared" si="75"/>
        <v>0.88925442430861357</v>
      </c>
      <c r="L84" s="19">
        <v>448.1</v>
      </c>
      <c r="M84" s="20">
        <v>448.1</v>
      </c>
      <c r="N84" s="20">
        <v>448.1</v>
      </c>
      <c r="O84" s="20"/>
      <c r="P84" s="20">
        <f t="shared" ref="P84:P147" si="85">O84-N84</f>
        <v>-448.1</v>
      </c>
      <c r="Q84" s="23">
        <f t="shared" si="72"/>
        <v>0</v>
      </c>
      <c r="R84" s="19">
        <f t="shared" ref="R84:R156" si="86">SUM(F84,L84)</f>
        <v>51470.2</v>
      </c>
      <c r="S84" s="20">
        <f t="shared" ref="S84:U161" si="87">SUM(F84,M84)</f>
        <v>51470.2</v>
      </c>
      <c r="T84" s="20">
        <f t="shared" ref="T84:U157" si="88">SUM(G84,N84)</f>
        <v>37623.4</v>
      </c>
      <c r="U84" s="20">
        <f t="shared" si="88"/>
        <v>33058.300000000003</v>
      </c>
      <c r="V84" s="20">
        <f t="shared" ref="V84:V157" si="89">U84-T84</f>
        <v>-4565.0999999999985</v>
      </c>
      <c r="W84" s="23">
        <f t="shared" si="74"/>
        <v>0.87866327870421068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8.5" customHeight="1" thickBot="1" x14ac:dyDescent="0.3">
      <c r="A85" s="80">
        <v>8</v>
      </c>
      <c r="B85" s="81" t="s">
        <v>16</v>
      </c>
      <c r="C85" s="81" t="s">
        <v>50</v>
      </c>
      <c r="D85" s="81" t="s">
        <v>85</v>
      </c>
      <c r="E85" s="139" t="s">
        <v>178</v>
      </c>
      <c r="F85" s="35">
        <v>1905.8</v>
      </c>
      <c r="G85" s="20">
        <v>1561.8</v>
      </c>
      <c r="H85" s="20">
        <v>733.2</v>
      </c>
      <c r="I85" s="41">
        <f t="shared" si="83"/>
        <v>1.7286781624236012E-3</v>
      </c>
      <c r="J85" s="20">
        <f t="shared" si="84"/>
        <v>-828.59999999999991</v>
      </c>
      <c r="K85" s="23">
        <f t="shared" si="75"/>
        <v>0.46945831732616217</v>
      </c>
      <c r="L85" s="19"/>
      <c r="M85" s="20">
        <v>886.7</v>
      </c>
      <c r="N85" s="20">
        <v>886.7</v>
      </c>
      <c r="O85" s="20">
        <v>886.7</v>
      </c>
      <c r="P85" s="20">
        <f t="shared" si="85"/>
        <v>0</v>
      </c>
      <c r="Q85" s="23">
        <f t="shared" si="72"/>
        <v>1</v>
      </c>
      <c r="R85" s="19">
        <f t="shared" si="86"/>
        <v>1905.8</v>
      </c>
      <c r="S85" s="20">
        <f t="shared" si="87"/>
        <v>2792.5</v>
      </c>
      <c r="T85" s="20">
        <f t="shared" si="88"/>
        <v>2448.5</v>
      </c>
      <c r="U85" s="20">
        <f t="shared" si="88"/>
        <v>1619.9</v>
      </c>
      <c r="V85" s="20">
        <f t="shared" si="89"/>
        <v>-828.59999999999991</v>
      </c>
      <c r="W85" s="23">
        <f t="shared" si="74"/>
        <v>0.66158872779252609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80">
        <v>9</v>
      </c>
      <c r="B86" s="81" t="s">
        <v>30</v>
      </c>
      <c r="C86" s="81" t="s">
        <v>109</v>
      </c>
      <c r="D86" s="81"/>
      <c r="E86" s="89" t="s">
        <v>75</v>
      </c>
      <c r="F86" s="35">
        <f>SUM(F87:F92,F94:F97)</f>
        <v>60465.9</v>
      </c>
      <c r="G86" s="20">
        <f t="shared" ref="G86" si="90">SUM(G87:G92,G94:G97)</f>
        <v>46377</v>
      </c>
      <c r="H86" s="20">
        <f t="shared" ref="H86" si="91">SUM(H87:H92,H94:H97)</f>
        <v>42185.5</v>
      </c>
      <c r="I86" s="41">
        <f t="shared" si="83"/>
        <v>9.9461473841954209E-2</v>
      </c>
      <c r="J86" s="20">
        <f t="shared" si="84"/>
        <v>-4191.5</v>
      </c>
      <c r="K86" s="23">
        <f t="shared" si="75"/>
        <v>0.90962114841408459</v>
      </c>
      <c r="L86" s="19">
        <f>SUM(L87:L92,L94:L97)</f>
        <v>8700.5</v>
      </c>
      <c r="M86" s="20">
        <f t="shared" ref="M86:O86" si="92">SUM(M87:M92,M94:M97)</f>
        <v>8700.5</v>
      </c>
      <c r="N86" s="20">
        <f t="shared" si="92"/>
        <v>8700.5</v>
      </c>
      <c r="O86" s="20">
        <f t="shared" si="92"/>
        <v>0</v>
      </c>
      <c r="P86" s="20">
        <f t="shared" si="85"/>
        <v>-8700.5</v>
      </c>
      <c r="Q86" s="23">
        <f t="shared" si="72"/>
        <v>0</v>
      </c>
      <c r="R86" s="19">
        <f>SUM(R87:R92,R94:R97)</f>
        <v>69166.399999999994</v>
      </c>
      <c r="S86" s="20">
        <f t="shared" ref="S86" si="93">SUM(S87:S92,S94:S97)</f>
        <v>69166.399999999994</v>
      </c>
      <c r="T86" s="20">
        <f t="shared" ref="T86" si="94">SUM(T87:T92,T94:T97)</f>
        <v>55077.5</v>
      </c>
      <c r="U86" s="20">
        <f t="shared" si="88"/>
        <v>42185.5</v>
      </c>
      <c r="V86" s="20">
        <f t="shared" si="89"/>
        <v>-12892</v>
      </c>
      <c r="W86" s="23">
        <f t="shared" si="74"/>
        <v>0.76592982615405569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1.5" customHeight="1" x14ac:dyDescent="0.25">
      <c r="A87" s="86"/>
      <c r="B87" s="87"/>
      <c r="C87" s="118" t="s">
        <v>156</v>
      </c>
      <c r="D87" s="118" t="s">
        <v>72</v>
      </c>
      <c r="E87" s="124" t="s">
        <v>157</v>
      </c>
      <c r="F87" s="37"/>
      <c r="G87" s="21"/>
      <c r="H87" s="21"/>
      <c r="I87" s="31">
        <f t="shared" si="83"/>
        <v>0</v>
      </c>
      <c r="J87" s="21">
        <f t="shared" ref="J87:J97" si="95">H87-G87</f>
        <v>0</v>
      </c>
      <c r="K87" s="24" t="str">
        <f t="shared" si="75"/>
        <v/>
      </c>
      <c r="L87" s="22"/>
      <c r="M87" s="21"/>
      <c r="N87" s="21"/>
      <c r="O87" s="21"/>
      <c r="P87" s="21">
        <f t="shared" si="85"/>
        <v>0</v>
      </c>
      <c r="Q87" s="24" t="str">
        <f t="shared" si="72"/>
        <v/>
      </c>
      <c r="R87" s="22">
        <f t="shared" si="86"/>
        <v>0</v>
      </c>
      <c r="S87" s="21">
        <f t="shared" si="87"/>
        <v>0</v>
      </c>
      <c r="T87" s="21">
        <f t="shared" si="88"/>
        <v>0</v>
      </c>
      <c r="U87" s="21">
        <f t="shared" si="88"/>
        <v>0</v>
      </c>
      <c r="V87" s="21">
        <f t="shared" si="89"/>
        <v>0</v>
      </c>
      <c r="W87" s="24" t="str">
        <f t="shared" si="74"/>
        <v/>
      </c>
      <c r="X87" s="7"/>
      <c r="Y87" s="12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3.75" customHeight="1" x14ac:dyDescent="0.25">
      <c r="A88" s="86"/>
      <c r="B88" s="87" t="s">
        <v>34</v>
      </c>
      <c r="C88" s="118" t="s">
        <v>152</v>
      </c>
      <c r="D88" s="118" t="s">
        <v>73</v>
      </c>
      <c r="E88" s="124" t="s">
        <v>153</v>
      </c>
      <c r="F88" s="37"/>
      <c r="G88" s="21"/>
      <c r="H88" s="21"/>
      <c r="I88" s="59">
        <f t="shared" si="83"/>
        <v>0</v>
      </c>
      <c r="J88" s="21">
        <f t="shared" si="95"/>
        <v>0</v>
      </c>
      <c r="K88" s="24" t="str">
        <f t="shared" si="75"/>
        <v/>
      </c>
      <c r="L88" s="22"/>
      <c r="M88" s="21"/>
      <c r="N88" s="21"/>
      <c r="O88" s="21"/>
      <c r="P88" s="21">
        <f t="shared" si="85"/>
        <v>0</v>
      </c>
      <c r="Q88" s="24" t="str">
        <f t="shared" si="72"/>
        <v/>
      </c>
      <c r="R88" s="22">
        <f t="shared" si="86"/>
        <v>0</v>
      </c>
      <c r="S88" s="21">
        <f t="shared" si="87"/>
        <v>0</v>
      </c>
      <c r="T88" s="21">
        <f t="shared" si="88"/>
        <v>0</v>
      </c>
      <c r="U88" s="21">
        <f t="shared" si="88"/>
        <v>0</v>
      </c>
      <c r="V88" s="21">
        <f t="shared" si="89"/>
        <v>0</v>
      </c>
      <c r="W88" s="24" t="str">
        <f t="shared" si="74"/>
        <v/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4.5" customHeight="1" x14ac:dyDescent="0.25">
      <c r="A89" s="86"/>
      <c r="B89" s="87" t="s">
        <v>34</v>
      </c>
      <c r="C89" s="118" t="s">
        <v>154</v>
      </c>
      <c r="D89" s="118" t="s">
        <v>73</v>
      </c>
      <c r="E89" s="124" t="s">
        <v>155</v>
      </c>
      <c r="F89" s="37"/>
      <c r="G89" s="21"/>
      <c r="H89" s="21"/>
      <c r="I89" s="31">
        <f t="shared" si="83"/>
        <v>0</v>
      </c>
      <c r="J89" s="21">
        <f t="shared" si="95"/>
        <v>0</v>
      </c>
      <c r="K89" s="24" t="str">
        <f t="shared" si="75"/>
        <v/>
      </c>
      <c r="L89" s="22"/>
      <c r="M89" s="21"/>
      <c r="N89" s="21"/>
      <c r="O89" s="21"/>
      <c r="P89" s="21">
        <f t="shared" si="85"/>
        <v>0</v>
      </c>
      <c r="Q89" s="24" t="str">
        <f t="shared" si="72"/>
        <v/>
      </c>
      <c r="R89" s="22">
        <f t="shared" si="86"/>
        <v>0</v>
      </c>
      <c r="S89" s="21">
        <f t="shared" si="87"/>
        <v>0</v>
      </c>
      <c r="T89" s="21">
        <f t="shared" si="88"/>
        <v>0</v>
      </c>
      <c r="U89" s="21">
        <f t="shared" si="88"/>
        <v>0</v>
      </c>
      <c r="V89" s="21">
        <f t="shared" si="89"/>
        <v>0</v>
      </c>
      <c r="W89" s="24" t="str">
        <f t="shared" si="74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9" customHeight="1" x14ac:dyDescent="0.25">
      <c r="A90" s="86"/>
      <c r="B90" s="87"/>
      <c r="C90" s="118" t="s">
        <v>168</v>
      </c>
      <c r="D90" s="118" t="s">
        <v>73</v>
      </c>
      <c r="E90" s="140" t="s">
        <v>74</v>
      </c>
      <c r="F90" s="37"/>
      <c r="G90" s="21"/>
      <c r="H90" s="21"/>
      <c r="I90" s="59">
        <f t="shared" ref="I90" si="96">H90/$H$6</f>
        <v>0</v>
      </c>
      <c r="J90" s="21">
        <f t="shared" si="95"/>
        <v>0</v>
      </c>
      <c r="K90" s="24" t="str">
        <f t="shared" si="75"/>
        <v/>
      </c>
      <c r="L90" s="22">
        <v>1722</v>
      </c>
      <c r="M90" s="21">
        <v>1722</v>
      </c>
      <c r="N90" s="21">
        <v>1722</v>
      </c>
      <c r="O90" s="21"/>
      <c r="P90" s="21">
        <f t="shared" si="85"/>
        <v>-1722</v>
      </c>
      <c r="Q90" s="24">
        <f t="shared" si="72"/>
        <v>0</v>
      </c>
      <c r="R90" s="22">
        <f t="shared" ref="R90" si="97">SUM(F90,L90)</f>
        <v>1722</v>
      </c>
      <c r="S90" s="21">
        <f t="shared" ref="S90" si="98">SUM(F90,M90)</f>
        <v>1722</v>
      </c>
      <c r="T90" s="21">
        <f t="shared" ref="T90" si="99">SUM(G90,N90)</f>
        <v>1722</v>
      </c>
      <c r="U90" s="21">
        <f t="shared" si="88"/>
        <v>0</v>
      </c>
      <c r="V90" s="21">
        <f t="shared" ref="V90" si="100">U90-T90</f>
        <v>-1722</v>
      </c>
      <c r="W90" s="24">
        <f t="shared" si="74"/>
        <v>0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65.45" customHeight="1" x14ac:dyDescent="0.25">
      <c r="A91" s="86"/>
      <c r="B91" s="87" t="s">
        <v>34</v>
      </c>
      <c r="C91" s="118" t="s">
        <v>182</v>
      </c>
      <c r="D91" s="118" t="s">
        <v>73</v>
      </c>
      <c r="E91" s="140" t="s">
        <v>183</v>
      </c>
      <c r="F91" s="37">
        <v>17900.099999999999</v>
      </c>
      <c r="G91" s="21">
        <v>11933.4</v>
      </c>
      <c r="H91" s="21">
        <v>11933.4</v>
      </c>
      <c r="I91" s="31">
        <f t="shared" si="83"/>
        <v>2.8135580992179218E-2</v>
      </c>
      <c r="J91" s="21">
        <f t="shared" si="95"/>
        <v>0</v>
      </c>
      <c r="K91" s="24">
        <f t="shared" si="75"/>
        <v>1</v>
      </c>
      <c r="L91" s="22"/>
      <c r="M91" s="21"/>
      <c r="N91" s="21"/>
      <c r="O91" s="21"/>
      <c r="P91" s="21">
        <f t="shared" si="85"/>
        <v>0</v>
      </c>
      <c r="Q91" s="24" t="str">
        <f t="shared" si="72"/>
        <v/>
      </c>
      <c r="R91" s="22">
        <f t="shared" si="86"/>
        <v>17900.099999999999</v>
      </c>
      <c r="S91" s="21">
        <f t="shared" si="87"/>
        <v>17900.099999999999</v>
      </c>
      <c r="T91" s="21">
        <f t="shared" si="88"/>
        <v>11933.4</v>
      </c>
      <c r="U91" s="21">
        <f t="shared" si="88"/>
        <v>11933.4</v>
      </c>
      <c r="V91" s="21">
        <f t="shared" si="89"/>
        <v>0</v>
      </c>
      <c r="W91" s="24">
        <f t="shared" si="74"/>
        <v>1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27" customHeight="1" x14ac:dyDescent="0.25">
      <c r="A92" s="86"/>
      <c r="B92" s="87" t="s">
        <v>17</v>
      </c>
      <c r="C92" s="118" t="s">
        <v>142</v>
      </c>
      <c r="D92" s="118" t="s">
        <v>73</v>
      </c>
      <c r="E92" s="141" t="s">
        <v>143</v>
      </c>
      <c r="F92" s="46">
        <v>42565.8</v>
      </c>
      <c r="G92" s="47">
        <v>34443.599999999999</v>
      </c>
      <c r="H92" s="47">
        <v>30252.1</v>
      </c>
      <c r="I92" s="31">
        <f t="shared" si="83"/>
        <v>7.1325892849774988E-2</v>
      </c>
      <c r="J92" s="21">
        <f t="shared" si="95"/>
        <v>-4191.5</v>
      </c>
      <c r="K92" s="24">
        <f t="shared" si="75"/>
        <v>0.87830830691333073</v>
      </c>
      <c r="L92" s="22">
        <v>5978.5</v>
      </c>
      <c r="M92" s="21">
        <v>5978.5</v>
      </c>
      <c r="N92" s="21">
        <v>5978.5</v>
      </c>
      <c r="O92" s="21"/>
      <c r="P92" s="21">
        <f t="shared" si="85"/>
        <v>-5978.5</v>
      </c>
      <c r="Q92" s="24">
        <f t="shared" si="72"/>
        <v>0</v>
      </c>
      <c r="R92" s="22">
        <f t="shared" si="86"/>
        <v>48544.3</v>
      </c>
      <c r="S92" s="21">
        <f t="shared" si="87"/>
        <v>48544.3</v>
      </c>
      <c r="T92" s="21">
        <f t="shared" si="88"/>
        <v>40422.1</v>
      </c>
      <c r="U92" s="21">
        <f t="shared" si="88"/>
        <v>30252.1</v>
      </c>
      <c r="V92" s="21">
        <f t="shared" si="89"/>
        <v>-10170</v>
      </c>
      <c r="W92" s="24">
        <f t="shared" si="74"/>
        <v>0.74840495669448148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s="101" customFormat="1" ht="69" hidden="1" customHeight="1" x14ac:dyDescent="0.3">
      <c r="A93" s="93"/>
      <c r="B93" s="96"/>
      <c r="C93" s="96"/>
      <c r="D93" s="96"/>
      <c r="E93" s="97" t="s">
        <v>337</v>
      </c>
      <c r="F93" s="44"/>
      <c r="G93" s="45"/>
      <c r="H93" s="45"/>
      <c r="I93" s="60">
        <f t="shared" si="83"/>
        <v>0</v>
      </c>
      <c r="J93" s="45">
        <f t="shared" si="95"/>
        <v>0</v>
      </c>
      <c r="K93" s="24" t="str">
        <f t="shared" si="75"/>
        <v/>
      </c>
      <c r="L93" s="61"/>
      <c r="M93" s="45"/>
      <c r="N93" s="45"/>
      <c r="O93" s="65"/>
      <c r="P93" s="21">
        <f t="shared" si="85"/>
        <v>0</v>
      </c>
      <c r="Q93" s="24" t="str">
        <f t="shared" si="72"/>
        <v/>
      </c>
      <c r="R93" s="61">
        <f t="shared" si="86"/>
        <v>0</v>
      </c>
      <c r="S93" s="45">
        <f t="shared" si="87"/>
        <v>0</v>
      </c>
      <c r="T93" s="45">
        <f t="shared" si="88"/>
        <v>0</v>
      </c>
      <c r="U93" s="21">
        <f t="shared" si="88"/>
        <v>0</v>
      </c>
      <c r="V93" s="21">
        <f t="shared" si="89"/>
        <v>0</v>
      </c>
      <c r="W93" s="24" t="str">
        <f t="shared" si="74"/>
        <v/>
      </c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99"/>
      <c r="DB93" s="99"/>
      <c r="DC93" s="99"/>
      <c r="DD93" s="99"/>
      <c r="DE93" s="99"/>
      <c r="DF93" s="99"/>
      <c r="DG93" s="99"/>
      <c r="DH93" s="99"/>
      <c r="DI93" s="99"/>
      <c r="DJ93" s="99"/>
      <c r="DK93" s="99"/>
      <c r="DL93" s="99"/>
      <c r="DM93" s="99"/>
      <c r="DN93" s="99"/>
      <c r="DO93" s="99"/>
      <c r="DP93" s="99"/>
      <c r="DQ93" s="99"/>
      <c r="DR93" s="99"/>
      <c r="DS93" s="99"/>
      <c r="DT93" s="99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  <c r="EK93" s="99"/>
      <c r="EL93" s="99"/>
      <c r="EM93" s="99"/>
      <c r="EN93" s="99"/>
      <c r="EO93" s="99"/>
      <c r="EP93" s="99"/>
      <c r="EQ93" s="99"/>
      <c r="ER93" s="99"/>
      <c r="ES93" s="99"/>
      <c r="ET93" s="99"/>
      <c r="EU93" s="99"/>
      <c r="EV93" s="99"/>
      <c r="EW93" s="99"/>
      <c r="EX93" s="99"/>
      <c r="EY93" s="99"/>
      <c r="EZ93" s="99"/>
      <c r="FA93" s="99"/>
      <c r="FB93" s="99"/>
      <c r="FC93" s="99"/>
      <c r="FD93" s="99"/>
      <c r="FE93" s="99"/>
      <c r="FF93" s="99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100"/>
      <c r="GF93" s="100"/>
      <c r="GG93" s="100"/>
      <c r="GH93" s="100"/>
      <c r="GI93" s="100"/>
      <c r="GJ93" s="100"/>
      <c r="GK93" s="100"/>
      <c r="GL93" s="100"/>
      <c r="GM93" s="100"/>
      <c r="GN93" s="100"/>
    </row>
    <row r="94" spans="1:196" s="101" customFormat="1" ht="135.6" hidden="1" customHeight="1" x14ac:dyDescent="0.3">
      <c r="A94" s="93"/>
      <c r="B94" s="96" t="s">
        <v>17</v>
      </c>
      <c r="C94" s="120" t="s">
        <v>336</v>
      </c>
      <c r="D94" s="120" t="s">
        <v>307</v>
      </c>
      <c r="E94" s="142" t="s">
        <v>340</v>
      </c>
      <c r="F94" s="48"/>
      <c r="G94" s="49"/>
      <c r="H94" s="49"/>
      <c r="I94" s="60">
        <f t="shared" ref="I94:I96" si="101">H94/$H$6</f>
        <v>0</v>
      </c>
      <c r="J94" s="45">
        <f t="shared" si="95"/>
        <v>0</v>
      </c>
      <c r="K94" s="24" t="str">
        <f t="shared" si="75"/>
        <v/>
      </c>
      <c r="L94" s="61"/>
      <c r="M94" s="45"/>
      <c r="N94" s="45"/>
      <c r="O94" s="65"/>
      <c r="P94" s="45">
        <f t="shared" si="85"/>
        <v>0</v>
      </c>
      <c r="Q94" s="24" t="str">
        <f t="shared" si="72"/>
        <v/>
      </c>
      <c r="R94" s="61">
        <f t="shared" si="86"/>
        <v>0</v>
      </c>
      <c r="S94" s="45">
        <f t="shared" si="87"/>
        <v>0</v>
      </c>
      <c r="T94" s="45">
        <f t="shared" si="88"/>
        <v>0</v>
      </c>
      <c r="U94" s="21">
        <f t="shared" si="88"/>
        <v>0</v>
      </c>
      <c r="V94" s="45">
        <f t="shared" si="89"/>
        <v>0</v>
      </c>
      <c r="W94" s="24" t="str">
        <f t="shared" si="74"/>
        <v/>
      </c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100"/>
      <c r="GF94" s="100"/>
      <c r="GG94" s="100"/>
      <c r="GH94" s="100"/>
      <c r="GI94" s="100"/>
      <c r="GJ94" s="100"/>
      <c r="GK94" s="100"/>
      <c r="GL94" s="100"/>
      <c r="GM94" s="100"/>
      <c r="GN94" s="100"/>
    </row>
    <row r="95" spans="1:196" ht="36.6" customHeight="1" x14ac:dyDescent="0.25">
      <c r="A95" s="86"/>
      <c r="B95" s="87" t="s">
        <v>17</v>
      </c>
      <c r="C95" s="118" t="s">
        <v>174</v>
      </c>
      <c r="D95" s="118" t="s">
        <v>72</v>
      </c>
      <c r="E95" s="141" t="s">
        <v>175</v>
      </c>
      <c r="F95" s="46"/>
      <c r="G95" s="47"/>
      <c r="H95" s="47"/>
      <c r="I95" s="31">
        <f t="shared" si="101"/>
        <v>0</v>
      </c>
      <c r="J95" s="21">
        <f t="shared" si="95"/>
        <v>0</v>
      </c>
      <c r="K95" s="24" t="str">
        <f t="shared" si="75"/>
        <v/>
      </c>
      <c r="L95" s="22">
        <v>1000</v>
      </c>
      <c r="M95" s="21">
        <v>1000</v>
      </c>
      <c r="N95" s="21">
        <v>1000</v>
      </c>
      <c r="O95" s="21"/>
      <c r="P95" s="21">
        <f t="shared" si="85"/>
        <v>-1000</v>
      </c>
      <c r="Q95" s="24">
        <f t="shared" si="72"/>
        <v>0</v>
      </c>
      <c r="R95" s="22">
        <f t="shared" si="86"/>
        <v>1000</v>
      </c>
      <c r="S95" s="21">
        <f t="shared" si="87"/>
        <v>1000</v>
      </c>
      <c r="T95" s="21">
        <f t="shared" si="88"/>
        <v>1000</v>
      </c>
      <c r="U95" s="21">
        <f t="shared" si="88"/>
        <v>0</v>
      </c>
      <c r="V95" s="21">
        <f t="shared" si="89"/>
        <v>-1000</v>
      </c>
      <c r="W95" s="24">
        <f t="shared" si="74"/>
        <v>0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s="101" customFormat="1" ht="121.15" hidden="1" customHeight="1" x14ac:dyDescent="0.3">
      <c r="A96" s="93"/>
      <c r="B96" s="96" t="s">
        <v>17</v>
      </c>
      <c r="C96" s="120" t="s">
        <v>215</v>
      </c>
      <c r="D96" s="120" t="s">
        <v>72</v>
      </c>
      <c r="E96" s="142" t="s">
        <v>335</v>
      </c>
      <c r="F96" s="48"/>
      <c r="G96" s="49"/>
      <c r="H96" s="49"/>
      <c r="I96" s="60">
        <f t="shared" si="101"/>
        <v>0</v>
      </c>
      <c r="J96" s="45">
        <f t="shared" si="95"/>
        <v>0</v>
      </c>
      <c r="K96" s="24" t="str">
        <f t="shared" si="75"/>
        <v/>
      </c>
      <c r="L96" s="61"/>
      <c r="M96" s="45"/>
      <c r="N96" s="45"/>
      <c r="O96" s="45"/>
      <c r="P96" s="45">
        <f t="shared" si="85"/>
        <v>0</v>
      </c>
      <c r="Q96" s="24" t="str">
        <f t="shared" si="72"/>
        <v/>
      </c>
      <c r="R96" s="61">
        <f t="shared" si="86"/>
        <v>0</v>
      </c>
      <c r="S96" s="45">
        <f t="shared" si="87"/>
        <v>0</v>
      </c>
      <c r="T96" s="45">
        <f t="shared" si="88"/>
        <v>0</v>
      </c>
      <c r="U96" s="21">
        <f t="shared" si="88"/>
        <v>0</v>
      </c>
      <c r="V96" s="77">
        <f t="shared" si="89"/>
        <v>0</v>
      </c>
      <c r="W96" s="24" t="str">
        <f t="shared" si="74"/>
        <v/>
      </c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99"/>
      <c r="EI96" s="99"/>
      <c r="EJ96" s="99"/>
      <c r="EK96" s="99"/>
      <c r="EL96" s="99"/>
      <c r="EM96" s="99"/>
      <c r="EN96" s="99"/>
      <c r="EO96" s="99"/>
      <c r="EP96" s="99"/>
      <c r="EQ96" s="99"/>
      <c r="ER96" s="99"/>
      <c r="ES96" s="99"/>
      <c r="ET96" s="99"/>
      <c r="EU96" s="99"/>
      <c r="EV96" s="99"/>
      <c r="EW96" s="99"/>
      <c r="EX96" s="99"/>
      <c r="EY96" s="99"/>
      <c r="EZ96" s="99"/>
      <c r="FA96" s="99"/>
      <c r="FB96" s="99"/>
      <c r="FC96" s="99"/>
      <c r="FD96" s="99"/>
      <c r="FE96" s="99"/>
      <c r="FF96" s="99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</row>
    <row r="97" spans="1:196" ht="36.6" hidden="1" customHeight="1" x14ac:dyDescent="0.25">
      <c r="A97" s="86"/>
      <c r="B97" s="87" t="s">
        <v>17</v>
      </c>
      <c r="C97" s="118" t="s">
        <v>305</v>
      </c>
      <c r="D97" s="118" t="s">
        <v>307</v>
      </c>
      <c r="E97" s="141" t="s">
        <v>306</v>
      </c>
      <c r="F97" s="46"/>
      <c r="G97" s="47"/>
      <c r="H97" s="47"/>
      <c r="I97" s="59">
        <f t="shared" ref="I97" si="102">H97/$H$6</f>
        <v>0</v>
      </c>
      <c r="J97" s="21">
        <f t="shared" si="95"/>
        <v>0</v>
      </c>
      <c r="K97" s="24" t="str">
        <f t="shared" si="75"/>
        <v/>
      </c>
      <c r="L97" s="22"/>
      <c r="M97" s="21"/>
      <c r="N97" s="21"/>
      <c r="O97" s="21"/>
      <c r="P97" s="21">
        <f t="shared" ref="P97" si="103">O97-N97</f>
        <v>0</v>
      </c>
      <c r="Q97" s="24" t="str">
        <f t="shared" si="72"/>
        <v/>
      </c>
      <c r="R97" s="22">
        <f t="shared" ref="R97:R98" si="104">SUM(F97,L97)</f>
        <v>0</v>
      </c>
      <c r="S97" s="21">
        <f t="shared" ref="S97:S98" si="105">SUM(F97,M97)</f>
        <v>0</v>
      </c>
      <c r="T97" s="21">
        <f t="shared" ref="T97:T98" si="106">SUM(G97,N97)</f>
        <v>0</v>
      </c>
      <c r="U97" s="21">
        <f t="shared" si="88"/>
        <v>0</v>
      </c>
      <c r="V97" s="21">
        <f t="shared" ref="V97" si="107">U97-T97</f>
        <v>0</v>
      </c>
      <c r="W97" s="24" t="str">
        <f t="shared" si="74"/>
        <v/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5" customFormat="1" ht="27.75" customHeight="1" thickBot="1" x14ac:dyDescent="0.35">
      <c r="A98" s="80">
        <v>10</v>
      </c>
      <c r="B98" s="81" t="s">
        <v>30</v>
      </c>
      <c r="C98" s="81" t="s">
        <v>300</v>
      </c>
      <c r="D98" s="81"/>
      <c r="E98" s="89" t="s">
        <v>301</v>
      </c>
      <c r="F98" s="35">
        <f>F99+F100+F101+F103+F104+F105+F106+F107+F108+F109+F112+F113+F115+F116+F129+F131+F132+F133</f>
        <v>6464.6</v>
      </c>
      <c r="G98" s="20">
        <f t="shared" ref="G98:H98" si="108">G99+G100+G101+G103+G104+G105+G106+G107+G108+G109+G112+G113+G115+G116+G129+G131+G132+G133</f>
        <v>6464.6</v>
      </c>
      <c r="H98" s="20">
        <f t="shared" si="108"/>
        <v>1830</v>
      </c>
      <c r="I98" s="41">
        <f t="shared" ref="I98" si="109">H98/$H$6</f>
        <v>4.3146222548215906E-3</v>
      </c>
      <c r="J98" s="20">
        <f t="shared" ref="J98" si="110">H98-G98</f>
        <v>-4634.6000000000004</v>
      </c>
      <c r="K98" s="23">
        <f t="shared" si="75"/>
        <v>0.28308015963864741</v>
      </c>
      <c r="L98" s="299">
        <f>L99+L100+L101+L103+L104+L105+L106+L107+L108+L109+L112+L113+L115+L116+L129+L131+L132+L133</f>
        <v>2381.9</v>
      </c>
      <c r="M98" s="20">
        <f t="shared" ref="M98:O98" si="111">M99+M100+M101+M103+M104+M105+M106+M107+M108+M109+M112+M113+M115+M116+M129+M131+M132+M133</f>
        <v>2382</v>
      </c>
      <c r="N98" s="20">
        <f t="shared" si="111"/>
        <v>2088</v>
      </c>
      <c r="O98" s="20">
        <f t="shared" si="111"/>
        <v>12</v>
      </c>
      <c r="P98" s="20">
        <f t="shared" ref="P98" si="112">O98-N98</f>
        <v>-2076</v>
      </c>
      <c r="Q98" s="24">
        <f t="shared" si="72"/>
        <v>5.7471264367816091E-3</v>
      </c>
      <c r="R98" s="19">
        <f t="shared" si="104"/>
        <v>8846.5</v>
      </c>
      <c r="S98" s="20">
        <f t="shared" si="105"/>
        <v>8846.6</v>
      </c>
      <c r="T98" s="20">
        <f t="shared" si="106"/>
        <v>8552.6</v>
      </c>
      <c r="U98" s="20">
        <f>U99+U100+U101+U103+U104+U105+U106+U107+U108+U109+U112+U113+U115+U116+U129+U131+U132+U133</f>
        <v>1842</v>
      </c>
      <c r="V98" s="20">
        <f t="shared" ref="V98" si="113">U98-T98</f>
        <v>-6710.6</v>
      </c>
      <c r="W98" s="23">
        <f t="shared" si="74"/>
        <v>0.21537310291607228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1.5" hidden="1" customHeight="1" thickBot="1" x14ac:dyDescent="0.3">
      <c r="A99" s="86"/>
      <c r="B99" s="143">
        <v>180404</v>
      </c>
      <c r="C99" s="118" t="s">
        <v>216</v>
      </c>
      <c r="D99" s="118" t="s">
        <v>218</v>
      </c>
      <c r="E99" s="124" t="s">
        <v>217</v>
      </c>
      <c r="F99" s="36"/>
      <c r="G99" s="27"/>
      <c r="H99" s="27"/>
      <c r="I99" s="59">
        <f t="shared" si="83"/>
        <v>0</v>
      </c>
      <c r="J99" s="21">
        <f t="shared" si="84"/>
        <v>0</v>
      </c>
      <c r="K99" s="24" t="str">
        <f t="shared" si="75"/>
        <v/>
      </c>
      <c r="L99" s="282"/>
      <c r="M99" s="21"/>
      <c r="N99" s="21"/>
      <c r="O99" s="27"/>
      <c r="P99" s="21">
        <f t="shared" si="85"/>
        <v>0</v>
      </c>
      <c r="Q99" s="24" t="str">
        <f t="shared" si="72"/>
        <v/>
      </c>
      <c r="R99" s="22">
        <f t="shared" si="86"/>
        <v>0</v>
      </c>
      <c r="S99" s="21">
        <f t="shared" si="87"/>
        <v>0</v>
      </c>
      <c r="T99" s="21">
        <f t="shared" si="88"/>
        <v>0</v>
      </c>
      <c r="U99" s="21">
        <f t="shared" si="88"/>
        <v>0</v>
      </c>
      <c r="V99" s="21">
        <f>U99-T99</f>
        <v>0</v>
      </c>
      <c r="W99" s="24" t="str">
        <f t="shared" si="74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3.75" customHeight="1" thickBot="1" x14ac:dyDescent="0.3">
      <c r="A100" s="86"/>
      <c r="B100" s="143">
        <v>180404</v>
      </c>
      <c r="C100" s="118" t="s">
        <v>77</v>
      </c>
      <c r="D100" s="118" t="s">
        <v>158</v>
      </c>
      <c r="E100" s="124" t="s">
        <v>159</v>
      </c>
      <c r="F100" s="36"/>
      <c r="G100" s="27"/>
      <c r="H100" s="27"/>
      <c r="I100" s="31">
        <f t="shared" si="83"/>
        <v>0</v>
      </c>
      <c r="J100" s="21">
        <f t="shared" si="84"/>
        <v>0</v>
      </c>
      <c r="K100" s="24" t="str">
        <f t="shared" si="75"/>
        <v/>
      </c>
      <c r="L100" s="282">
        <v>611.9</v>
      </c>
      <c r="M100" s="21">
        <v>612</v>
      </c>
      <c r="N100" s="21">
        <v>318</v>
      </c>
      <c r="O100" s="27">
        <v>12</v>
      </c>
      <c r="P100" s="21">
        <f t="shared" si="85"/>
        <v>-306</v>
      </c>
      <c r="Q100" s="24">
        <f t="shared" si="72"/>
        <v>3.7735849056603772E-2</v>
      </c>
      <c r="R100" s="22">
        <f t="shared" si="86"/>
        <v>611.9</v>
      </c>
      <c r="S100" s="21">
        <f t="shared" si="87"/>
        <v>612</v>
      </c>
      <c r="T100" s="21">
        <f t="shared" si="88"/>
        <v>318</v>
      </c>
      <c r="U100" s="21">
        <f t="shared" si="88"/>
        <v>12</v>
      </c>
      <c r="V100" s="21">
        <f t="shared" si="89"/>
        <v>-306</v>
      </c>
      <c r="W100" s="24">
        <f t="shared" si="74"/>
        <v>3.7735849056603772E-2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23.25" hidden="1" customHeight="1" thickBot="1" x14ac:dyDescent="0.3">
      <c r="A101" s="86"/>
      <c r="B101" s="143">
        <v>180404</v>
      </c>
      <c r="C101" s="118" t="s">
        <v>179</v>
      </c>
      <c r="D101" s="118" t="s">
        <v>158</v>
      </c>
      <c r="E101" s="124" t="s">
        <v>180</v>
      </c>
      <c r="F101" s="36"/>
      <c r="G101" s="27"/>
      <c r="H101" s="27"/>
      <c r="I101" s="31">
        <f t="shared" si="83"/>
        <v>0</v>
      </c>
      <c r="J101" s="21">
        <f t="shared" si="84"/>
        <v>0</v>
      </c>
      <c r="K101" s="24" t="str">
        <f t="shared" si="75"/>
        <v/>
      </c>
      <c r="L101" s="282"/>
      <c r="M101" s="21"/>
      <c r="N101" s="21"/>
      <c r="O101" s="27"/>
      <c r="P101" s="21">
        <f t="shared" si="85"/>
        <v>0</v>
      </c>
      <c r="Q101" s="24" t="str">
        <f t="shared" si="72"/>
        <v/>
      </c>
      <c r="R101" s="22">
        <f t="shared" si="86"/>
        <v>0</v>
      </c>
      <c r="S101" s="21">
        <f t="shared" si="87"/>
        <v>0</v>
      </c>
      <c r="T101" s="21">
        <f t="shared" si="88"/>
        <v>0</v>
      </c>
      <c r="U101" s="21">
        <f t="shared" si="88"/>
        <v>0</v>
      </c>
      <c r="V101" s="21">
        <f t="shared" si="89"/>
        <v>0</v>
      </c>
      <c r="W101" s="24" t="str">
        <f t="shared" si="74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101" customFormat="1" ht="66.599999999999994" hidden="1" customHeight="1" x14ac:dyDescent="0.3">
      <c r="A102" s="93"/>
      <c r="B102" s="96"/>
      <c r="C102" s="96"/>
      <c r="D102" s="96"/>
      <c r="E102" s="97" t="s">
        <v>320</v>
      </c>
      <c r="F102" s="44"/>
      <c r="G102" s="45"/>
      <c r="H102" s="45"/>
      <c r="I102" s="60">
        <f t="shared" si="83"/>
        <v>0</v>
      </c>
      <c r="J102" s="45">
        <f t="shared" si="84"/>
        <v>0</v>
      </c>
      <c r="K102" s="24" t="str">
        <f t="shared" si="75"/>
        <v/>
      </c>
      <c r="L102" s="67"/>
      <c r="M102" s="45"/>
      <c r="N102" s="45"/>
      <c r="O102" s="45"/>
      <c r="P102" s="45">
        <f t="shared" si="85"/>
        <v>0</v>
      </c>
      <c r="Q102" s="24" t="str">
        <f t="shared" si="72"/>
        <v/>
      </c>
      <c r="R102" s="61">
        <f t="shared" si="86"/>
        <v>0</v>
      </c>
      <c r="S102" s="45">
        <f t="shared" si="87"/>
        <v>0</v>
      </c>
      <c r="T102" s="45">
        <f t="shared" si="88"/>
        <v>0</v>
      </c>
      <c r="U102" s="21">
        <f t="shared" si="88"/>
        <v>0</v>
      </c>
      <c r="V102" s="45">
        <f t="shared" si="89"/>
        <v>0</v>
      </c>
      <c r="W102" s="24" t="str">
        <f t="shared" si="74"/>
        <v/>
      </c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99"/>
      <c r="EZ102" s="99"/>
      <c r="FA102" s="99"/>
      <c r="FB102" s="99"/>
      <c r="FC102" s="99"/>
      <c r="FD102" s="99"/>
      <c r="FE102" s="99"/>
      <c r="FF102" s="99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100"/>
      <c r="GF102" s="100"/>
      <c r="GG102" s="100"/>
      <c r="GH102" s="100"/>
      <c r="GI102" s="100"/>
      <c r="GJ102" s="100"/>
      <c r="GK102" s="100"/>
      <c r="GL102" s="100"/>
      <c r="GM102" s="100"/>
      <c r="GN102" s="100"/>
    </row>
    <row r="103" spans="1:196" s="5" customFormat="1" ht="25.9" hidden="1" customHeight="1" thickBot="1" x14ac:dyDescent="0.3">
      <c r="A103" s="86"/>
      <c r="B103" s="143"/>
      <c r="C103" s="118" t="s">
        <v>243</v>
      </c>
      <c r="D103" s="118" t="s">
        <v>158</v>
      </c>
      <c r="E103" s="124" t="s">
        <v>244</v>
      </c>
      <c r="F103" s="36"/>
      <c r="G103" s="27"/>
      <c r="H103" s="27"/>
      <c r="I103" s="31">
        <f t="shared" si="83"/>
        <v>0</v>
      </c>
      <c r="J103" s="21">
        <f t="shared" si="84"/>
        <v>0</v>
      </c>
      <c r="K103" s="24" t="str">
        <f t="shared" si="75"/>
        <v/>
      </c>
      <c r="L103" s="282"/>
      <c r="M103" s="21"/>
      <c r="N103" s="21"/>
      <c r="O103" s="27"/>
      <c r="P103" s="21">
        <f t="shared" si="85"/>
        <v>0</v>
      </c>
      <c r="Q103" s="24" t="str">
        <f t="shared" si="72"/>
        <v/>
      </c>
      <c r="R103" s="22">
        <f t="shared" si="86"/>
        <v>0</v>
      </c>
      <c r="S103" s="21">
        <f t="shared" si="87"/>
        <v>0</v>
      </c>
      <c r="T103" s="21">
        <f t="shared" si="88"/>
        <v>0</v>
      </c>
      <c r="U103" s="21">
        <f t="shared" si="88"/>
        <v>0</v>
      </c>
      <c r="V103" s="21">
        <f t="shared" si="89"/>
        <v>0</v>
      </c>
      <c r="W103" s="24" t="str">
        <f t="shared" si="74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25.9" hidden="1" customHeight="1" thickBot="1" x14ac:dyDescent="0.3">
      <c r="A104" s="86"/>
      <c r="B104" s="143"/>
      <c r="C104" s="118" t="s">
        <v>274</v>
      </c>
      <c r="D104" s="118" t="s">
        <v>158</v>
      </c>
      <c r="E104" s="124" t="s">
        <v>275</v>
      </c>
      <c r="F104" s="36"/>
      <c r="G104" s="27"/>
      <c r="H104" s="27"/>
      <c r="I104" s="31">
        <f t="shared" ref="I104" si="114">H104/$H$6</f>
        <v>0</v>
      </c>
      <c r="J104" s="21">
        <f t="shared" ref="J104" si="115">H104-G104</f>
        <v>0</v>
      </c>
      <c r="K104" s="24" t="str">
        <f t="shared" si="75"/>
        <v/>
      </c>
      <c r="L104" s="282"/>
      <c r="M104" s="21"/>
      <c r="N104" s="21"/>
      <c r="O104" s="27"/>
      <c r="P104" s="21">
        <f t="shared" ref="P104" si="116">O104-N104</f>
        <v>0</v>
      </c>
      <c r="Q104" s="24" t="str">
        <f t="shared" si="72"/>
        <v/>
      </c>
      <c r="R104" s="22">
        <f t="shared" ref="R104" si="117">SUM(F104,L104)</f>
        <v>0</v>
      </c>
      <c r="S104" s="21">
        <f t="shared" ref="S104" si="118">SUM(F104,M104)</f>
        <v>0</v>
      </c>
      <c r="T104" s="21">
        <f t="shared" ref="T104" si="119">SUM(G104,N104)</f>
        <v>0</v>
      </c>
      <c r="U104" s="21">
        <f t="shared" si="88"/>
        <v>0</v>
      </c>
      <c r="V104" s="21">
        <f t="shared" ref="V104" si="120">U104-T104</f>
        <v>0</v>
      </c>
      <c r="W104" s="24" t="str">
        <f t="shared" si="74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15" customHeight="1" thickBot="1" x14ac:dyDescent="0.3">
      <c r="A105" s="86"/>
      <c r="B105" s="143"/>
      <c r="C105" s="118" t="s">
        <v>314</v>
      </c>
      <c r="D105" s="118" t="s">
        <v>158</v>
      </c>
      <c r="E105" s="124" t="s">
        <v>315</v>
      </c>
      <c r="F105" s="36"/>
      <c r="G105" s="27"/>
      <c r="H105" s="27"/>
      <c r="I105" s="31">
        <f t="shared" ref="I105" si="121">H105/$H$6</f>
        <v>0</v>
      </c>
      <c r="J105" s="21">
        <f t="shared" ref="J105" si="122">H105-G105</f>
        <v>0</v>
      </c>
      <c r="K105" s="24" t="str">
        <f t="shared" si="75"/>
        <v/>
      </c>
      <c r="L105" s="282">
        <v>1000</v>
      </c>
      <c r="M105" s="21">
        <v>1000</v>
      </c>
      <c r="N105" s="21">
        <v>1000</v>
      </c>
      <c r="O105" s="27"/>
      <c r="P105" s="21">
        <f t="shared" ref="P105" si="123">O105-N105</f>
        <v>-1000</v>
      </c>
      <c r="Q105" s="24">
        <f t="shared" si="72"/>
        <v>0</v>
      </c>
      <c r="R105" s="22">
        <f t="shared" ref="R105" si="124">SUM(F105,L105)</f>
        <v>1000</v>
      </c>
      <c r="S105" s="21">
        <f t="shared" ref="S105" si="125">SUM(F105,M105)</f>
        <v>1000</v>
      </c>
      <c r="T105" s="21">
        <f t="shared" ref="T105" si="126">SUM(G105,N105)</f>
        <v>1000</v>
      </c>
      <c r="U105" s="21">
        <f t="shared" si="88"/>
        <v>0</v>
      </c>
      <c r="V105" s="21">
        <f t="shared" ref="V105" si="127">U105-T105</f>
        <v>-1000</v>
      </c>
      <c r="W105" s="24">
        <f t="shared" si="74"/>
        <v>0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9" hidden="1" customHeight="1" thickBot="1" x14ac:dyDescent="0.3">
      <c r="A106" s="86"/>
      <c r="B106" s="143">
        <v>180404</v>
      </c>
      <c r="C106" s="118" t="s">
        <v>160</v>
      </c>
      <c r="D106" s="118" t="s">
        <v>158</v>
      </c>
      <c r="E106" s="124" t="s">
        <v>195</v>
      </c>
      <c r="F106" s="36"/>
      <c r="G106" s="27"/>
      <c r="H106" s="27"/>
      <c r="I106" s="31">
        <f t="shared" si="83"/>
        <v>0</v>
      </c>
      <c r="J106" s="21">
        <f t="shared" si="84"/>
        <v>0</v>
      </c>
      <c r="K106" s="24" t="str">
        <f t="shared" si="75"/>
        <v/>
      </c>
      <c r="L106" s="22"/>
      <c r="M106" s="21"/>
      <c r="N106" s="21"/>
      <c r="O106" s="27"/>
      <c r="P106" s="21">
        <f t="shared" si="85"/>
        <v>0</v>
      </c>
      <c r="Q106" s="24" t="str">
        <f t="shared" si="72"/>
        <v/>
      </c>
      <c r="R106" s="22">
        <f t="shared" si="86"/>
        <v>0</v>
      </c>
      <c r="S106" s="21">
        <f t="shared" si="87"/>
        <v>0</v>
      </c>
      <c r="T106" s="21">
        <f t="shared" si="88"/>
        <v>0</v>
      </c>
      <c r="U106" s="21">
        <f t="shared" si="88"/>
        <v>0</v>
      </c>
      <c r="V106" s="21">
        <f t="shared" si="89"/>
        <v>0</v>
      </c>
      <c r="W106" s="24" t="str">
        <f t="shared" ref="W106:W163" si="128">IFERROR(100%*(U106/T106),"")</f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40.9" customHeight="1" thickBot="1" x14ac:dyDescent="0.3">
      <c r="A107" s="86"/>
      <c r="B107" s="143">
        <v>180404</v>
      </c>
      <c r="C107" s="118" t="s">
        <v>176</v>
      </c>
      <c r="D107" s="118" t="s">
        <v>158</v>
      </c>
      <c r="E107" s="124" t="s">
        <v>177</v>
      </c>
      <c r="F107" s="36"/>
      <c r="G107" s="27"/>
      <c r="H107" s="27"/>
      <c r="I107" s="31">
        <f t="shared" si="83"/>
        <v>0</v>
      </c>
      <c r="J107" s="21">
        <f t="shared" si="84"/>
        <v>0</v>
      </c>
      <c r="K107" s="24" t="str">
        <f t="shared" si="75"/>
        <v/>
      </c>
      <c r="L107" s="22">
        <v>120</v>
      </c>
      <c r="M107" s="21">
        <v>120</v>
      </c>
      <c r="N107" s="21">
        <v>120</v>
      </c>
      <c r="O107" s="27"/>
      <c r="P107" s="21">
        <f t="shared" si="85"/>
        <v>-120</v>
      </c>
      <c r="Q107" s="24">
        <f t="shared" si="72"/>
        <v>0</v>
      </c>
      <c r="R107" s="22">
        <f t="shared" si="86"/>
        <v>120</v>
      </c>
      <c r="S107" s="21">
        <f t="shared" si="87"/>
        <v>120</v>
      </c>
      <c r="T107" s="21">
        <f t="shared" si="88"/>
        <v>120</v>
      </c>
      <c r="U107" s="21">
        <f t="shared" si="88"/>
        <v>0</v>
      </c>
      <c r="V107" s="21">
        <f t="shared" si="89"/>
        <v>-120</v>
      </c>
      <c r="W107" s="24">
        <f t="shared" si="128"/>
        <v>0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9.6" customHeight="1" thickBot="1" x14ac:dyDescent="0.3">
      <c r="A108" s="86"/>
      <c r="B108" s="143"/>
      <c r="C108" s="118" t="s">
        <v>348</v>
      </c>
      <c r="D108" s="118" t="s">
        <v>158</v>
      </c>
      <c r="E108" s="124" t="s">
        <v>349</v>
      </c>
      <c r="F108" s="36"/>
      <c r="G108" s="27"/>
      <c r="H108" s="27"/>
      <c r="I108" s="31">
        <f t="shared" si="83"/>
        <v>0</v>
      </c>
      <c r="J108" s="21">
        <f t="shared" si="84"/>
        <v>0</v>
      </c>
      <c r="K108" s="24" t="str">
        <f t="shared" si="75"/>
        <v/>
      </c>
      <c r="L108" s="22"/>
      <c r="M108" s="21"/>
      <c r="N108" s="21"/>
      <c r="O108" s="27"/>
      <c r="P108" s="21">
        <f t="shared" si="85"/>
        <v>0</v>
      </c>
      <c r="Q108" s="24" t="str">
        <f t="shared" si="72"/>
        <v/>
      </c>
      <c r="R108" s="22">
        <f t="shared" si="86"/>
        <v>0</v>
      </c>
      <c r="S108" s="21">
        <f t="shared" si="87"/>
        <v>0</v>
      </c>
      <c r="T108" s="21">
        <f t="shared" si="88"/>
        <v>0</v>
      </c>
      <c r="U108" s="21">
        <f t="shared" si="88"/>
        <v>0</v>
      </c>
      <c r="V108" s="21">
        <f t="shared" si="89"/>
        <v>0</v>
      </c>
      <c r="W108" s="24" t="str">
        <f t="shared" si="128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54.6" hidden="1" customHeight="1" thickBot="1" x14ac:dyDescent="0.3">
      <c r="A109" s="86"/>
      <c r="B109" s="143">
        <v>180404</v>
      </c>
      <c r="C109" s="118" t="s">
        <v>200</v>
      </c>
      <c r="D109" s="118" t="s">
        <v>76</v>
      </c>
      <c r="E109" s="124" t="s">
        <v>228</v>
      </c>
      <c r="F109" s="36"/>
      <c r="G109" s="27"/>
      <c r="H109" s="27"/>
      <c r="I109" s="31">
        <f t="shared" si="83"/>
        <v>0</v>
      </c>
      <c r="J109" s="21">
        <f t="shared" si="84"/>
        <v>0</v>
      </c>
      <c r="K109" s="24" t="str">
        <f t="shared" si="75"/>
        <v/>
      </c>
      <c r="L109" s="22"/>
      <c r="M109" s="21"/>
      <c r="N109" s="21"/>
      <c r="O109" s="21"/>
      <c r="P109" s="21">
        <f t="shared" si="85"/>
        <v>0</v>
      </c>
      <c r="Q109" s="24" t="str">
        <f t="shared" si="72"/>
        <v/>
      </c>
      <c r="R109" s="22">
        <f t="shared" si="86"/>
        <v>0</v>
      </c>
      <c r="S109" s="21">
        <f t="shared" si="87"/>
        <v>0</v>
      </c>
      <c r="T109" s="21">
        <f t="shared" si="88"/>
        <v>0</v>
      </c>
      <c r="U109" s="21">
        <f t="shared" si="88"/>
        <v>0</v>
      </c>
      <c r="V109" s="21">
        <f t="shared" si="89"/>
        <v>0</v>
      </c>
      <c r="W109" s="24" t="str">
        <f t="shared" si="128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146" customFormat="1" ht="69" hidden="1" customHeight="1" thickBot="1" x14ac:dyDescent="0.35">
      <c r="A110" s="93"/>
      <c r="B110" s="144"/>
      <c r="C110" s="120"/>
      <c r="D110" s="120"/>
      <c r="E110" s="129" t="s">
        <v>319</v>
      </c>
      <c r="F110" s="44"/>
      <c r="G110" s="45"/>
      <c r="H110" s="45"/>
      <c r="I110" s="60">
        <f t="shared" si="83"/>
        <v>0</v>
      </c>
      <c r="J110" s="45">
        <f t="shared" si="84"/>
        <v>0</v>
      </c>
      <c r="K110" s="24" t="str">
        <f t="shared" si="75"/>
        <v/>
      </c>
      <c r="L110" s="61"/>
      <c r="M110" s="45"/>
      <c r="N110" s="45"/>
      <c r="O110" s="45"/>
      <c r="P110" s="45">
        <f t="shared" si="85"/>
        <v>0</v>
      </c>
      <c r="Q110" s="24" t="str">
        <f t="shared" si="72"/>
        <v/>
      </c>
      <c r="R110" s="61">
        <f t="shared" si="86"/>
        <v>0</v>
      </c>
      <c r="S110" s="45">
        <f t="shared" si="87"/>
        <v>0</v>
      </c>
      <c r="T110" s="45">
        <f t="shared" si="88"/>
        <v>0</v>
      </c>
      <c r="U110" s="21">
        <f t="shared" si="88"/>
        <v>0</v>
      </c>
      <c r="V110" s="45">
        <f t="shared" si="89"/>
        <v>0</v>
      </c>
      <c r="W110" s="24" t="str">
        <f t="shared" si="128"/>
        <v/>
      </c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  <c r="EK110" s="99"/>
      <c r="EL110" s="99"/>
      <c r="EM110" s="99"/>
      <c r="EN110" s="99"/>
      <c r="EO110" s="99"/>
      <c r="EP110" s="99"/>
      <c r="EQ110" s="99"/>
      <c r="ER110" s="99"/>
      <c r="ES110" s="99"/>
      <c r="ET110" s="99"/>
      <c r="EU110" s="99"/>
      <c r="EV110" s="99"/>
      <c r="EW110" s="99"/>
      <c r="EX110" s="99"/>
      <c r="EY110" s="99"/>
      <c r="EZ110" s="99"/>
      <c r="FA110" s="99"/>
      <c r="FB110" s="99"/>
      <c r="FC110" s="99"/>
      <c r="FD110" s="99"/>
      <c r="FE110" s="99"/>
      <c r="FF110" s="99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145"/>
      <c r="GF110" s="145"/>
      <c r="GG110" s="145"/>
      <c r="GH110" s="145"/>
      <c r="GI110" s="145"/>
      <c r="GJ110" s="145"/>
      <c r="GK110" s="145"/>
      <c r="GL110" s="145"/>
      <c r="GM110" s="145"/>
      <c r="GN110" s="145"/>
    </row>
    <row r="111" spans="1:196" s="146" customFormat="1" ht="63.6" hidden="1" customHeight="1" thickBot="1" x14ac:dyDescent="0.35">
      <c r="A111" s="93"/>
      <c r="B111" s="144"/>
      <c r="C111" s="120"/>
      <c r="D111" s="120"/>
      <c r="E111" s="129" t="s">
        <v>318</v>
      </c>
      <c r="F111" s="44"/>
      <c r="G111" s="45"/>
      <c r="H111" s="45"/>
      <c r="I111" s="60">
        <f t="shared" ref="I111" si="129">H111/$H$6</f>
        <v>0</v>
      </c>
      <c r="J111" s="45">
        <f t="shared" ref="J111" si="130">H111-G111</f>
        <v>0</v>
      </c>
      <c r="K111" s="24" t="str">
        <f t="shared" si="75"/>
        <v/>
      </c>
      <c r="L111" s="61"/>
      <c r="M111" s="45"/>
      <c r="N111" s="45"/>
      <c r="O111" s="45"/>
      <c r="P111" s="45">
        <f t="shared" ref="P111" si="131">O111-N111</f>
        <v>0</v>
      </c>
      <c r="Q111" s="24" t="str">
        <f t="shared" si="72"/>
        <v/>
      </c>
      <c r="R111" s="61">
        <f t="shared" ref="R111" si="132">SUM(F111,L111)</f>
        <v>0</v>
      </c>
      <c r="S111" s="45">
        <f t="shared" ref="S111" si="133">SUM(F111,M111)</f>
        <v>0</v>
      </c>
      <c r="T111" s="45">
        <f t="shared" ref="T111" si="134">SUM(G111,N111)</f>
        <v>0</v>
      </c>
      <c r="U111" s="21">
        <f t="shared" si="88"/>
        <v>0</v>
      </c>
      <c r="V111" s="45">
        <f t="shared" ref="V111" si="135">U111-T111</f>
        <v>0</v>
      </c>
      <c r="W111" s="24" t="str">
        <f t="shared" si="128"/>
        <v/>
      </c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99"/>
      <c r="DB111" s="99"/>
      <c r="DC111" s="99"/>
      <c r="DD111" s="99"/>
      <c r="DE111" s="99"/>
      <c r="DF111" s="99"/>
      <c r="DG111" s="99"/>
      <c r="DH111" s="99"/>
      <c r="DI111" s="99"/>
      <c r="DJ111" s="99"/>
      <c r="DK111" s="99"/>
      <c r="DL111" s="99"/>
      <c r="DM111" s="99"/>
      <c r="DN111" s="99"/>
      <c r="DO111" s="99"/>
      <c r="DP111" s="99"/>
      <c r="DQ111" s="99"/>
      <c r="DR111" s="99"/>
      <c r="DS111" s="99"/>
      <c r="DT111" s="99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  <c r="EK111" s="99"/>
      <c r="EL111" s="99"/>
      <c r="EM111" s="99"/>
      <c r="EN111" s="99"/>
      <c r="EO111" s="99"/>
      <c r="EP111" s="99"/>
      <c r="EQ111" s="99"/>
      <c r="ER111" s="99"/>
      <c r="ES111" s="99"/>
      <c r="ET111" s="99"/>
      <c r="EU111" s="99"/>
      <c r="EV111" s="99"/>
      <c r="EW111" s="99"/>
      <c r="EX111" s="99"/>
      <c r="EY111" s="99"/>
      <c r="EZ111" s="99"/>
      <c r="FA111" s="99"/>
      <c r="FB111" s="99"/>
      <c r="FC111" s="99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145"/>
      <c r="GF111" s="145"/>
      <c r="GG111" s="145"/>
      <c r="GH111" s="145"/>
      <c r="GI111" s="145"/>
      <c r="GJ111" s="145"/>
      <c r="GK111" s="145"/>
      <c r="GL111" s="145"/>
      <c r="GM111" s="145"/>
      <c r="GN111" s="145"/>
    </row>
    <row r="112" spans="1:196" s="5" customFormat="1" ht="40.15" hidden="1" customHeight="1" thickBot="1" x14ac:dyDescent="0.3">
      <c r="A112" s="86"/>
      <c r="B112" s="143"/>
      <c r="C112" s="118" t="s">
        <v>213</v>
      </c>
      <c r="D112" s="118" t="s">
        <v>76</v>
      </c>
      <c r="E112" s="124" t="s">
        <v>214</v>
      </c>
      <c r="F112" s="36"/>
      <c r="G112" s="27"/>
      <c r="H112" s="27"/>
      <c r="I112" s="31">
        <f t="shared" si="83"/>
        <v>0</v>
      </c>
      <c r="J112" s="21">
        <f t="shared" si="84"/>
        <v>0</v>
      </c>
      <c r="K112" s="24" t="str">
        <f t="shared" si="75"/>
        <v/>
      </c>
      <c r="L112" s="22"/>
      <c r="M112" s="21"/>
      <c r="N112" s="21"/>
      <c r="O112" s="27"/>
      <c r="P112" s="21">
        <f t="shared" si="85"/>
        <v>0</v>
      </c>
      <c r="Q112" s="24" t="str">
        <f t="shared" si="72"/>
        <v/>
      </c>
      <c r="R112" s="22">
        <f t="shared" si="86"/>
        <v>0</v>
      </c>
      <c r="S112" s="21">
        <f t="shared" si="87"/>
        <v>0</v>
      </c>
      <c r="T112" s="21">
        <f t="shared" si="88"/>
        <v>0</v>
      </c>
      <c r="U112" s="21">
        <f t="shared" si="88"/>
        <v>0</v>
      </c>
      <c r="V112" s="21">
        <f t="shared" si="89"/>
        <v>0</v>
      </c>
      <c r="W112" s="24" t="str">
        <f t="shared" si="128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1.9" hidden="1" customHeight="1" thickBot="1" x14ac:dyDescent="0.3">
      <c r="A113" s="86"/>
      <c r="B113" s="143"/>
      <c r="C113" s="118" t="s">
        <v>295</v>
      </c>
      <c r="D113" s="118" t="s">
        <v>76</v>
      </c>
      <c r="E113" s="124" t="s">
        <v>296</v>
      </c>
      <c r="F113" s="36"/>
      <c r="G113" s="27"/>
      <c r="H113" s="27"/>
      <c r="I113" s="31">
        <f t="shared" ref="I113" si="136">H113/$H$6</f>
        <v>0</v>
      </c>
      <c r="J113" s="21">
        <f t="shared" ref="J113" si="137">H113-G113</f>
        <v>0</v>
      </c>
      <c r="K113" s="24" t="str">
        <f t="shared" si="75"/>
        <v/>
      </c>
      <c r="L113" s="22"/>
      <c r="M113" s="21"/>
      <c r="N113" s="21"/>
      <c r="O113" s="27"/>
      <c r="P113" s="21">
        <f t="shared" ref="P113" si="138">O113-N113</f>
        <v>0</v>
      </c>
      <c r="Q113" s="24" t="str">
        <f t="shared" si="72"/>
        <v/>
      </c>
      <c r="R113" s="22">
        <f t="shared" ref="R113" si="139">SUM(F113,L113)</f>
        <v>0</v>
      </c>
      <c r="S113" s="21">
        <f t="shared" ref="S113" si="140">SUM(F113,M113)</f>
        <v>0</v>
      </c>
      <c r="T113" s="21">
        <f t="shared" ref="T113" si="141">SUM(G113,N113)</f>
        <v>0</v>
      </c>
      <c r="U113" s="21">
        <f t="shared" si="88"/>
        <v>0</v>
      </c>
      <c r="V113" s="21">
        <f t="shared" ref="V113" si="142">U113-T113</f>
        <v>0</v>
      </c>
      <c r="W113" s="24" t="str">
        <f t="shared" si="128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146" customFormat="1" ht="52.9" hidden="1" customHeight="1" thickBot="1" x14ac:dyDescent="0.35">
      <c r="A114" s="93"/>
      <c r="B114" s="144"/>
      <c r="C114" s="120"/>
      <c r="D114" s="120"/>
      <c r="E114" s="129" t="s">
        <v>297</v>
      </c>
      <c r="F114" s="44"/>
      <c r="G114" s="45"/>
      <c r="H114" s="45"/>
      <c r="I114" s="60">
        <f t="shared" ref="I114" si="143">H114/$H$6</f>
        <v>0</v>
      </c>
      <c r="J114" s="45">
        <f t="shared" ref="J114" si="144">H114-G114</f>
        <v>0</v>
      </c>
      <c r="K114" s="24" t="str">
        <f t="shared" si="75"/>
        <v/>
      </c>
      <c r="L114" s="61"/>
      <c r="M114" s="45"/>
      <c r="N114" s="45"/>
      <c r="O114" s="45"/>
      <c r="P114" s="45">
        <f t="shared" ref="P114" si="145">O114-N114</f>
        <v>0</v>
      </c>
      <c r="Q114" s="24" t="str">
        <f t="shared" si="72"/>
        <v/>
      </c>
      <c r="R114" s="61">
        <f t="shared" ref="R114" si="146">SUM(F114,L114)</f>
        <v>0</v>
      </c>
      <c r="S114" s="45">
        <f t="shared" ref="S114" si="147">SUM(F114,M114)</f>
        <v>0</v>
      </c>
      <c r="T114" s="45">
        <f t="shared" ref="T114" si="148">SUM(G114,N114)</f>
        <v>0</v>
      </c>
      <c r="U114" s="21">
        <f t="shared" si="88"/>
        <v>0</v>
      </c>
      <c r="V114" s="45">
        <f t="shared" ref="V114" si="149">U114-T114</f>
        <v>0</v>
      </c>
      <c r="W114" s="24" t="str">
        <f t="shared" si="128"/>
        <v/>
      </c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99"/>
      <c r="EU114" s="99"/>
      <c r="EV114" s="99"/>
      <c r="EW114" s="99"/>
      <c r="EX114" s="99"/>
      <c r="EY114" s="99"/>
      <c r="EZ114" s="99"/>
      <c r="FA114" s="99"/>
      <c r="FB114" s="99"/>
      <c r="FC114" s="99"/>
      <c r="FD114" s="99"/>
      <c r="FE114" s="99"/>
      <c r="FF114" s="99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145"/>
      <c r="GF114" s="145"/>
      <c r="GG114" s="145"/>
      <c r="GH114" s="145"/>
      <c r="GI114" s="145"/>
      <c r="GJ114" s="145"/>
      <c r="GK114" s="145"/>
      <c r="GL114" s="145"/>
      <c r="GM114" s="145"/>
      <c r="GN114" s="145"/>
    </row>
    <row r="115" spans="1:196" s="5" customFormat="1" ht="52.15" customHeight="1" thickBot="1" x14ac:dyDescent="0.3">
      <c r="A115" s="86"/>
      <c r="B115" s="143"/>
      <c r="C115" s="118" t="s">
        <v>169</v>
      </c>
      <c r="D115" s="118" t="s">
        <v>78</v>
      </c>
      <c r="E115" s="124" t="s">
        <v>170</v>
      </c>
      <c r="F115" s="36">
        <v>3597.6</v>
      </c>
      <c r="G115" s="27">
        <v>3597.6</v>
      </c>
      <c r="H115" s="27">
        <v>1340</v>
      </c>
      <c r="I115" s="31">
        <f t="shared" si="83"/>
        <v>3.1593408860442246E-3</v>
      </c>
      <c r="J115" s="21">
        <f t="shared" si="84"/>
        <v>-2257.6</v>
      </c>
      <c r="K115" s="24">
        <f t="shared" si="75"/>
        <v>0.3724705359128308</v>
      </c>
      <c r="L115" s="22">
        <v>400</v>
      </c>
      <c r="M115" s="21">
        <v>400</v>
      </c>
      <c r="N115" s="21">
        <v>400</v>
      </c>
      <c r="O115" s="27"/>
      <c r="P115" s="21">
        <f t="shared" si="85"/>
        <v>-400</v>
      </c>
      <c r="Q115" s="24">
        <f t="shared" si="72"/>
        <v>0</v>
      </c>
      <c r="R115" s="22">
        <f t="shared" si="86"/>
        <v>3997.6</v>
      </c>
      <c r="S115" s="21">
        <f t="shared" si="87"/>
        <v>3997.6</v>
      </c>
      <c r="T115" s="21">
        <f t="shared" si="88"/>
        <v>3997.6</v>
      </c>
      <c r="U115" s="21">
        <f t="shared" si="88"/>
        <v>1340</v>
      </c>
      <c r="V115" s="21">
        <f t="shared" si="89"/>
        <v>-2657.6</v>
      </c>
      <c r="W115" s="24">
        <f t="shared" si="128"/>
        <v>0.33520112067240343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34.5" customHeight="1" thickBot="1" x14ac:dyDescent="0.3">
      <c r="A116" s="86"/>
      <c r="B116" s="143"/>
      <c r="C116" s="118" t="s">
        <v>247</v>
      </c>
      <c r="D116" s="118" t="s">
        <v>248</v>
      </c>
      <c r="E116" s="124" t="s">
        <v>249</v>
      </c>
      <c r="F116" s="36">
        <v>2600</v>
      </c>
      <c r="G116" s="27">
        <v>2600</v>
      </c>
      <c r="H116" s="27">
        <v>490</v>
      </c>
      <c r="I116" s="31">
        <f t="shared" si="83"/>
        <v>1.1552813687773658E-3</v>
      </c>
      <c r="J116" s="21">
        <f t="shared" si="84"/>
        <v>-2110</v>
      </c>
      <c r="K116" s="24">
        <f t="shared" si="75"/>
        <v>0.18846153846153846</v>
      </c>
      <c r="L116" s="22">
        <v>250</v>
      </c>
      <c r="M116" s="21">
        <v>250</v>
      </c>
      <c r="N116" s="21">
        <v>250</v>
      </c>
      <c r="O116" s="27"/>
      <c r="P116" s="21">
        <f t="shared" si="85"/>
        <v>-250</v>
      </c>
      <c r="Q116" s="24">
        <f t="shared" si="72"/>
        <v>0</v>
      </c>
      <c r="R116" s="22">
        <f t="shared" si="86"/>
        <v>2850</v>
      </c>
      <c r="S116" s="21">
        <f t="shared" si="87"/>
        <v>2850</v>
      </c>
      <c r="T116" s="21">
        <f t="shared" si="88"/>
        <v>2850</v>
      </c>
      <c r="U116" s="21">
        <f>SUM(H116,O116)</f>
        <v>490</v>
      </c>
      <c r="V116" s="21">
        <f>U116-T116</f>
        <v>-2360</v>
      </c>
      <c r="W116" s="24">
        <f>IFERROR(100%*(U116/T116),"")</f>
        <v>0.17192982456140352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">
      <c r="A117" s="86">
        <v>21</v>
      </c>
      <c r="B117" s="143">
        <v>180404</v>
      </c>
      <c r="C117" s="118" t="s">
        <v>144</v>
      </c>
      <c r="D117" s="118" t="s">
        <v>79</v>
      </c>
      <c r="E117" s="124" t="s">
        <v>82</v>
      </c>
      <c r="F117" s="36"/>
      <c r="G117" s="27"/>
      <c r="H117" s="27"/>
      <c r="I117" s="31">
        <f t="shared" si="83"/>
        <v>0</v>
      </c>
      <c r="J117" s="21">
        <f t="shared" si="84"/>
        <v>0</v>
      </c>
      <c r="K117" s="24" t="str">
        <f t="shared" si="75"/>
        <v/>
      </c>
      <c r="L117" s="22"/>
      <c r="M117" s="21"/>
      <c r="N117" s="21"/>
      <c r="O117" s="27"/>
      <c r="P117" s="21">
        <f t="shared" si="85"/>
        <v>0</v>
      </c>
      <c r="Q117" s="24" t="str">
        <f t="shared" si="72"/>
        <v/>
      </c>
      <c r="R117" s="22">
        <f t="shared" si="86"/>
        <v>0</v>
      </c>
      <c r="S117" s="21">
        <f t="shared" si="87"/>
        <v>0</v>
      </c>
      <c r="T117" s="21">
        <f t="shared" si="88"/>
        <v>0</v>
      </c>
      <c r="U117" s="21">
        <f t="shared" ref="U117:U133" si="150">SUM(H117,O117)</f>
        <v>0</v>
      </c>
      <c r="V117" s="21">
        <f t="shared" si="89"/>
        <v>0</v>
      </c>
      <c r="W117" s="24" t="str">
        <f t="shared" si="128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58.5" hidden="1" customHeight="1" thickBot="1" x14ac:dyDescent="0.3">
      <c r="A118" s="86">
        <v>22</v>
      </c>
      <c r="B118" s="143">
        <v>180404</v>
      </c>
      <c r="C118" s="118" t="s">
        <v>161</v>
      </c>
      <c r="D118" s="118" t="s">
        <v>80</v>
      </c>
      <c r="E118" s="124" t="s">
        <v>81</v>
      </c>
      <c r="F118" s="36"/>
      <c r="G118" s="27"/>
      <c r="H118" s="27"/>
      <c r="I118" s="31">
        <f t="shared" si="83"/>
        <v>0</v>
      </c>
      <c r="J118" s="21">
        <f t="shared" si="84"/>
        <v>0</v>
      </c>
      <c r="K118" s="24" t="str">
        <f t="shared" si="75"/>
        <v/>
      </c>
      <c r="L118" s="22"/>
      <c r="M118" s="21"/>
      <c r="N118" s="21"/>
      <c r="O118" s="27"/>
      <c r="P118" s="21">
        <f t="shared" si="85"/>
        <v>0</v>
      </c>
      <c r="Q118" s="24" t="str">
        <f t="shared" si="72"/>
        <v/>
      </c>
      <c r="R118" s="22">
        <f t="shared" si="86"/>
        <v>0</v>
      </c>
      <c r="S118" s="21">
        <f t="shared" si="87"/>
        <v>0</v>
      </c>
      <c r="T118" s="21">
        <f t="shared" si="88"/>
        <v>0</v>
      </c>
      <c r="U118" s="21">
        <f t="shared" si="150"/>
        <v>0</v>
      </c>
      <c r="V118" s="21">
        <f t="shared" si="89"/>
        <v>0</v>
      </c>
      <c r="W118" s="24" t="str">
        <f t="shared" si="128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1" customFormat="1" ht="58.5" hidden="1" customHeight="1" x14ac:dyDescent="0.25">
      <c r="A119" s="86">
        <v>22</v>
      </c>
      <c r="B119" s="143"/>
      <c r="C119" s="118" t="s">
        <v>219</v>
      </c>
      <c r="D119" s="118" t="s">
        <v>76</v>
      </c>
      <c r="E119" s="124" t="s">
        <v>223</v>
      </c>
      <c r="F119" s="36"/>
      <c r="G119" s="27"/>
      <c r="H119" s="27"/>
      <c r="I119" s="31">
        <f t="shared" si="83"/>
        <v>0</v>
      </c>
      <c r="J119" s="21">
        <f t="shared" si="84"/>
        <v>0</v>
      </c>
      <c r="K119" s="24" t="str">
        <f t="shared" si="75"/>
        <v/>
      </c>
      <c r="L119" s="22"/>
      <c r="M119" s="21"/>
      <c r="N119" s="21"/>
      <c r="O119" s="27"/>
      <c r="P119" s="21">
        <f t="shared" si="85"/>
        <v>0</v>
      </c>
      <c r="Q119" s="24" t="str">
        <f t="shared" si="72"/>
        <v/>
      </c>
      <c r="R119" s="22">
        <f t="shared" si="86"/>
        <v>0</v>
      </c>
      <c r="S119" s="21">
        <f t="shared" si="87"/>
        <v>0</v>
      </c>
      <c r="T119" s="21">
        <f t="shared" si="88"/>
        <v>0</v>
      </c>
      <c r="U119" s="21">
        <f t="shared" si="150"/>
        <v>0</v>
      </c>
      <c r="V119" s="21">
        <f t="shared" si="89"/>
        <v>0</v>
      </c>
      <c r="W119" s="24" t="str">
        <f t="shared" si="128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" customFormat="1" ht="58.5" hidden="1" customHeight="1" x14ac:dyDescent="0.25">
      <c r="A120" s="86">
        <v>24</v>
      </c>
      <c r="B120" s="143"/>
      <c r="C120" s="118" t="s">
        <v>163</v>
      </c>
      <c r="D120" s="118" t="s">
        <v>84</v>
      </c>
      <c r="E120" s="124" t="s">
        <v>164</v>
      </c>
      <c r="F120" s="36"/>
      <c r="G120" s="27"/>
      <c r="H120" s="27"/>
      <c r="I120" s="31">
        <f t="shared" si="83"/>
        <v>0</v>
      </c>
      <c r="J120" s="21">
        <f t="shared" si="84"/>
        <v>0</v>
      </c>
      <c r="K120" s="24" t="str">
        <f t="shared" si="75"/>
        <v/>
      </c>
      <c r="L120" s="22"/>
      <c r="M120" s="21"/>
      <c r="N120" s="21"/>
      <c r="O120" s="27"/>
      <c r="P120" s="21">
        <f t="shared" si="85"/>
        <v>0</v>
      </c>
      <c r="Q120" s="24" t="str">
        <f t="shared" si="72"/>
        <v/>
      </c>
      <c r="R120" s="22">
        <f t="shared" si="86"/>
        <v>0</v>
      </c>
      <c r="S120" s="21">
        <f t="shared" si="87"/>
        <v>0</v>
      </c>
      <c r="T120" s="21">
        <f t="shared" si="88"/>
        <v>0</v>
      </c>
      <c r="U120" s="21">
        <f t="shared" si="150"/>
        <v>0</v>
      </c>
      <c r="V120" s="21">
        <f t="shared" si="89"/>
        <v>0</v>
      </c>
      <c r="W120" s="24" t="str">
        <f t="shared" si="128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</row>
    <row r="121" spans="1:196" s="114" customFormat="1" ht="58.5" hidden="1" customHeight="1" x14ac:dyDescent="0.3">
      <c r="A121" s="111"/>
      <c r="B121" s="105"/>
      <c r="C121" s="106"/>
      <c r="D121" s="105"/>
      <c r="E121" s="147" t="s">
        <v>211</v>
      </c>
      <c r="F121" s="50"/>
      <c r="G121" s="51"/>
      <c r="H121" s="73"/>
      <c r="I121" s="31">
        <f t="shared" si="83"/>
        <v>0</v>
      </c>
      <c r="J121" s="21">
        <f t="shared" si="84"/>
        <v>0</v>
      </c>
      <c r="K121" s="24" t="str">
        <f t="shared" si="75"/>
        <v/>
      </c>
      <c r="L121" s="61"/>
      <c r="M121" s="45"/>
      <c r="N121" s="45"/>
      <c r="O121" s="45"/>
      <c r="P121" s="21">
        <f t="shared" si="85"/>
        <v>0</v>
      </c>
      <c r="Q121" s="24" t="str">
        <f t="shared" si="72"/>
        <v/>
      </c>
      <c r="R121" s="22">
        <f t="shared" si="86"/>
        <v>0</v>
      </c>
      <c r="S121" s="21">
        <f t="shared" si="87"/>
        <v>0</v>
      </c>
      <c r="T121" s="21">
        <f t="shared" si="88"/>
        <v>0</v>
      </c>
      <c r="U121" s="21">
        <f t="shared" si="150"/>
        <v>0</v>
      </c>
      <c r="V121" s="21">
        <f t="shared" si="89"/>
        <v>0</v>
      </c>
      <c r="W121" s="24" t="str">
        <f t="shared" si="128"/>
        <v/>
      </c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  <c r="EG121" s="112"/>
      <c r="EH121" s="112"/>
      <c r="EI121" s="112"/>
      <c r="EJ121" s="112"/>
      <c r="EK121" s="112"/>
      <c r="EL121" s="112"/>
      <c r="EM121" s="112"/>
      <c r="EN121" s="112"/>
      <c r="EO121" s="112"/>
      <c r="EP121" s="112"/>
      <c r="EQ121" s="112"/>
      <c r="ER121" s="112"/>
      <c r="ES121" s="112"/>
      <c r="ET121" s="112"/>
      <c r="EU121" s="112"/>
      <c r="EV121" s="112"/>
      <c r="EW121" s="112"/>
      <c r="EX121" s="112"/>
      <c r="EY121" s="112"/>
      <c r="EZ121" s="112"/>
      <c r="FA121" s="112"/>
      <c r="FB121" s="112"/>
      <c r="FC121" s="112"/>
      <c r="FD121" s="112"/>
      <c r="FE121" s="112"/>
      <c r="FF121" s="112"/>
      <c r="FG121" s="112"/>
      <c r="FH121" s="112"/>
      <c r="FI121" s="112"/>
      <c r="FJ121" s="112"/>
      <c r="FK121" s="112"/>
      <c r="FL121" s="112"/>
      <c r="FM121" s="112"/>
      <c r="FN121" s="112"/>
      <c r="FO121" s="112"/>
      <c r="FP121" s="112"/>
      <c r="FQ121" s="112"/>
      <c r="FR121" s="112"/>
      <c r="FS121" s="112"/>
      <c r="FT121" s="112"/>
      <c r="FU121" s="112"/>
      <c r="FV121" s="112"/>
      <c r="FW121" s="112"/>
      <c r="FX121" s="112"/>
      <c r="FY121" s="112"/>
      <c r="FZ121" s="112"/>
      <c r="GA121" s="112"/>
      <c r="GB121" s="112"/>
      <c r="GC121" s="112"/>
      <c r="GD121" s="112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</row>
    <row r="122" spans="1:196" s="114" customFormat="1" ht="58.5" hidden="1" customHeight="1" x14ac:dyDescent="0.3">
      <c r="A122" s="111"/>
      <c r="B122" s="105"/>
      <c r="C122" s="106"/>
      <c r="D122" s="105"/>
      <c r="E122" s="147" t="s">
        <v>212</v>
      </c>
      <c r="F122" s="50"/>
      <c r="G122" s="51"/>
      <c r="H122" s="73"/>
      <c r="I122" s="31">
        <f t="shared" si="83"/>
        <v>0</v>
      </c>
      <c r="J122" s="21">
        <f t="shared" si="84"/>
        <v>0</v>
      </c>
      <c r="K122" s="24" t="str">
        <f t="shared" si="75"/>
        <v/>
      </c>
      <c r="L122" s="61"/>
      <c r="M122" s="45"/>
      <c r="N122" s="45"/>
      <c r="O122" s="45"/>
      <c r="P122" s="21">
        <f t="shared" si="85"/>
        <v>0</v>
      </c>
      <c r="Q122" s="24" t="str">
        <f t="shared" si="72"/>
        <v/>
      </c>
      <c r="R122" s="22">
        <f t="shared" si="86"/>
        <v>0</v>
      </c>
      <c r="S122" s="21">
        <f t="shared" si="87"/>
        <v>0</v>
      </c>
      <c r="T122" s="21">
        <f t="shared" si="88"/>
        <v>0</v>
      </c>
      <c r="U122" s="21">
        <f t="shared" si="150"/>
        <v>0</v>
      </c>
      <c r="V122" s="21">
        <f t="shared" si="89"/>
        <v>0</v>
      </c>
      <c r="W122" s="24" t="str">
        <f t="shared" si="128"/>
        <v/>
      </c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  <c r="EG122" s="112"/>
      <c r="EH122" s="112"/>
      <c r="EI122" s="112"/>
      <c r="EJ122" s="112"/>
      <c r="EK122" s="112"/>
      <c r="EL122" s="112"/>
      <c r="EM122" s="112"/>
      <c r="EN122" s="112"/>
      <c r="EO122" s="112"/>
      <c r="EP122" s="112"/>
      <c r="EQ122" s="112"/>
      <c r="ER122" s="112"/>
      <c r="ES122" s="112"/>
      <c r="ET122" s="112"/>
      <c r="EU122" s="112"/>
      <c r="EV122" s="112"/>
      <c r="EW122" s="112"/>
      <c r="EX122" s="112"/>
      <c r="EY122" s="112"/>
      <c r="EZ122" s="112"/>
      <c r="FA122" s="112"/>
      <c r="FB122" s="112"/>
      <c r="FC122" s="112"/>
      <c r="FD122" s="112"/>
      <c r="FE122" s="112"/>
      <c r="FF122" s="112"/>
      <c r="FG122" s="112"/>
      <c r="FH122" s="112"/>
      <c r="FI122" s="112"/>
      <c r="FJ122" s="112"/>
      <c r="FK122" s="112"/>
      <c r="FL122" s="112"/>
      <c r="FM122" s="112"/>
      <c r="FN122" s="112"/>
      <c r="FO122" s="112"/>
      <c r="FP122" s="112"/>
      <c r="FQ122" s="112"/>
      <c r="FR122" s="112"/>
      <c r="FS122" s="112"/>
      <c r="FT122" s="112"/>
      <c r="FU122" s="112"/>
      <c r="FV122" s="112"/>
      <c r="FW122" s="112"/>
      <c r="FX122" s="112"/>
      <c r="FY122" s="112"/>
      <c r="FZ122" s="112"/>
      <c r="GA122" s="112"/>
      <c r="GB122" s="112"/>
      <c r="GC122" s="112"/>
      <c r="GD122" s="112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</row>
    <row r="123" spans="1:196" s="1" customFormat="1" ht="58.5" hidden="1" customHeight="1" x14ac:dyDescent="0.25">
      <c r="A123" s="86">
        <v>25</v>
      </c>
      <c r="B123" s="143"/>
      <c r="C123" s="118" t="s">
        <v>198</v>
      </c>
      <c r="D123" s="118" t="s">
        <v>83</v>
      </c>
      <c r="E123" s="124" t="s">
        <v>199</v>
      </c>
      <c r="F123" s="36"/>
      <c r="G123" s="27"/>
      <c r="H123" s="27"/>
      <c r="I123" s="31">
        <f t="shared" si="83"/>
        <v>0</v>
      </c>
      <c r="J123" s="21">
        <f t="shared" si="84"/>
        <v>0</v>
      </c>
      <c r="K123" s="24" t="str">
        <f t="shared" si="75"/>
        <v/>
      </c>
      <c r="L123" s="22"/>
      <c r="M123" s="21"/>
      <c r="N123" s="21"/>
      <c r="O123" s="27"/>
      <c r="P123" s="21">
        <f t="shared" si="85"/>
        <v>0</v>
      </c>
      <c r="Q123" s="24" t="str">
        <f t="shared" si="72"/>
        <v/>
      </c>
      <c r="R123" s="22">
        <f t="shared" si="86"/>
        <v>0</v>
      </c>
      <c r="S123" s="21">
        <f t="shared" si="87"/>
        <v>0</v>
      </c>
      <c r="T123" s="21">
        <f t="shared" si="88"/>
        <v>0</v>
      </c>
      <c r="U123" s="21">
        <f t="shared" si="150"/>
        <v>0</v>
      </c>
      <c r="V123" s="21">
        <f t="shared" si="89"/>
        <v>0</v>
      </c>
      <c r="W123" s="24" t="str">
        <f t="shared" si="128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58.5" hidden="1" customHeight="1" x14ac:dyDescent="0.25">
      <c r="A124" s="86">
        <v>23</v>
      </c>
      <c r="B124" s="143"/>
      <c r="C124" s="118" t="s">
        <v>222</v>
      </c>
      <c r="D124" s="118" t="s">
        <v>76</v>
      </c>
      <c r="E124" s="124" t="s">
        <v>162</v>
      </c>
      <c r="F124" s="36"/>
      <c r="G124" s="27"/>
      <c r="H124" s="27"/>
      <c r="I124" s="31">
        <f t="shared" si="83"/>
        <v>0</v>
      </c>
      <c r="J124" s="21">
        <f t="shared" si="84"/>
        <v>0</v>
      </c>
      <c r="K124" s="24" t="str">
        <f t="shared" si="75"/>
        <v/>
      </c>
      <c r="L124" s="22"/>
      <c r="M124" s="21"/>
      <c r="N124" s="21"/>
      <c r="O124" s="27"/>
      <c r="P124" s="21">
        <f t="shared" si="85"/>
        <v>0</v>
      </c>
      <c r="Q124" s="24" t="str">
        <f t="shared" si="72"/>
        <v/>
      </c>
      <c r="R124" s="22">
        <f t="shared" si="86"/>
        <v>0</v>
      </c>
      <c r="S124" s="21">
        <f t="shared" si="87"/>
        <v>0</v>
      </c>
      <c r="T124" s="21">
        <f t="shared" si="88"/>
        <v>0</v>
      </c>
      <c r="U124" s="21">
        <f t="shared" si="150"/>
        <v>0</v>
      </c>
      <c r="V124" s="21">
        <f t="shared" si="89"/>
        <v>0</v>
      </c>
      <c r="W124" s="24" t="str">
        <f t="shared" si="128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25">
      <c r="A125" s="86">
        <v>24</v>
      </c>
      <c r="B125" s="143"/>
      <c r="C125" s="118" t="s">
        <v>163</v>
      </c>
      <c r="D125" s="118" t="s">
        <v>84</v>
      </c>
      <c r="E125" s="124" t="s">
        <v>164</v>
      </c>
      <c r="F125" s="36"/>
      <c r="G125" s="27"/>
      <c r="H125" s="27"/>
      <c r="I125" s="31">
        <f t="shared" si="83"/>
        <v>0</v>
      </c>
      <c r="J125" s="21">
        <f t="shared" si="84"/>
        <v>0</v>
      </c>
      <c r="K125" s="24" t="str">
        <f t="shared" si="75"/>
        <v/>
      </c>
      <c r="L125" s="22"/>
      <c r="M125" s="21"/>
      <c r="N125" s="21"/>
      <c r="O125" s="27"/>
      <c r="P125" s="21">
        <f t="shared" si="85"/>
        <v>0</v>
      </c>
      <c r="Q125" s="24" t="str">
        <f t="shared" si="72"/>
        <v/>
      </c>
      <c r="R125" s="22">
        <f t="shared" si="86"/>
        <v>0</v>
      </c>
      <c r="S125" s="21">
        <f t="shared" si="87"/>
        <v>0</v>
      </c>
      <c r="T125" s="21">
        <f t="shared" si="88"/>
        <v>0</v>
      </c>
      <c r="U125" s="21">
        <f t="shared" si="150"/>
        <v>0</v>
      </c>
      <c r="V125" s="21">
        <f t="shared" si="89"/>
        <v>0</v>
      </c>
      <c r="W125" s="24" t="str">
        <f t="shared" si="128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46" customFormat="1" ht="54.75" hidden="1" customHeight="1" thickBot="1" x14ac:dyDescent="0.35">
      <c r="A126" s="93"/>
      <c r="B126" s="144"/>
      <c r="C126" s="120"/>
      <c r="D126" s="120"/>
      <c r="E126" s="129" t="s">
        <v>240</v>
      </c>
      <c r="F126" s="44"/>
      <c r="G126" s="45"/>
      <c r="H126" s="45"/>
      <c r="I126" s="31">
        <f t="shared" si="83"/>
        <v>0</v>
      </c>
      <c r="J126" s="21">
        <f t="shared" si="84"/>
        <v>0</v>
      </c>
      <c r="K126" s="24" t="str">
        <f t="shared" si="75"/>
        <v/>
      </c>
      <c r="L126" s="61"/>
      <c r="M126" s="45"/>
      <c r="N126" s="45"/>
      <c r="O126" s="45"/>
      <c r="P126" s="21">
        <f t="shared" si="85"/>
        <v>0</v>
      </c>
      <c r="Q126" s="24" t="str">
        <f t="shared" si="72"/>
        <v/>
      </c>
      <c r="R126" s="22">
        <f t="shared" si="86"/>
        <v>0</v>
      </c>
      <c r="S126" s="21">
        <f t="shared" si="87"/>
        <v>0</v>
      </c>
      <c r="T126" s="21">
        <f t="shared" si="88"/>
        <v>0</v>
      </c>
      <c r="U126" s="21">
        <f t="shared" si="150"/>
        <v>0</v>
      </c>
      <c r="V126" s="21">
        <f t="shared" si="89"/>
        <v>0</v>
      </c>
      <c r="W126" s="24" t="str">
        <f t="shared" si="128"/>
        <v/>
      </c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  <c r="EK126" s="99"/>
      <c r="EL126" s="99"/>
      <c r="EM126" s="99"/>
      <c r="EN126" s="99"/>
      <c r="EO126" s="99"/>
      <c r="EP126" s="99"/>
      <c r="EQ126" s="99"/>
      <c r="ER126" s="99"/>
      <c r="ES126" s="99"/>
      <c r="ET126" s="99"/>
      <c r="EU126" s="99"/>
      <c r="EV126" s="99"/>
      <c r="EW126" s="99"/>
      <c r="EX126" s="99"/>
      <c r="EY126" s="99"/>
      <c r="EZ126" s="99"/>
      <c r="FA126" s="99"/>
      <c r="FB126" s="99"/>
      <c r="FC126" s="99"/>
      <c r="FD126" s="99"/>
      <c r="FE126" s="99"/>
      <c r="FF126" s="99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145"/>
      <c r="GF126" s="145"/>
      <c r="GG126" s="145"/>
      <c r="GH126" s="145"/>
      <c r="GI126" s="145"/>
      <c r="GJ126" s="145"/>
      <c r="GK126" s="145"/>
      <c r="GL126" s="145"/>
      <c r="GM126" s="145"/>
      <c r="GN126" s="145"/>
    </row>
    <row r="127" spans="1:196" s="146" customFormat="1" ht="41.25" hidden="1" customHeight="1" thickBot="1" x14ac:dyDescent="0.35">
      <c r="A127" s="93"/>
      <c r="B127" s="144"/>
      <c r="C127" s="120"/>
      <c r="D127" s="120"/>
      <c r="E127" s="129" t="s">
        <v>241</v>
      </c>
      <c r="F127" s="44"/>
      <c r="G127" s="45"/>
      <c r="H127" s="45"/>
      <c r="I127" s="31">
        <f t="shared" si="83"/>
        <v>0</v>
      </c>
      <c r="J127" s="21">
        <f t="shared" si="84"/>
        <v>0</v>
      </c>
      <c r="K127" s="24" t="str">
        <f t="shared" si="75"/>
        <v/>
      </c>
      <c r="L127" s="61"/>
      <c r="M127" s="45"/>
      <c r="N127" s="45"/>
      <c r="O127" s="45"/>
      <c r="P127" s="21">
        <f t="shared" si="85"/>
        <v>0</v>
      </c>
      <c r="Q127" s="24" t="str">
        <f t="shared" si="72"/>
        <v/>
      </c>
      <c r="R127" s="22">
        <f t="shared" si="86"/>
        <v>0</v>
      </c>
      <c r="S127" s="21">
        <f t="shared" si="87"/>
        <v>0</v>
      </c>
      <c r="T127" s="21">
        <f t="shared" si="88"/>
        <v>0</v>
      </c>
      <c r="U127" s="21">
        <f t="shared" si="150"/>
        <v>0</v>
      </c>
      <c r="V127" s="21">
        <f t="shared" si="89"/>
        <v>0</v>
      </c>
      <c r="W127" s="24" t="str">
        <f t="shared" si="128"/>
        <v/>
      </c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99"/>
      <c r="DB127" s="99"/>
      <c r="DC127" s="99"/>
      <c r="DD127" s="99"/>
      <c r="DE127" s="99"/>
      <c r="DF127" s="99"/>
      <c r="DG127" s="99"/>
      <c r="DH127" s="99"/>
      <c r="DI127" s="99"/>
      <c r="DJ127" s="99"/>
      <c r="DK127" s="99"/>
      <c r="DL127" s="99"/>
      <c r="DM127" s="99"/>
      <c r="DN127" s="99"/>
      <c r="DO127" s="99"/>
      <c r="DP127" s="99"/>
      <c r="DQ127" s="99"/>
      <c r="DR127" s="99"/>
      <c r="DS127" s="99"/>
      <c r="DT127" s="99"/>
      <c r="DU127" s="99"/>
      <c r="DV127" s="99"/>
      <c r="DW127" s="99"/>
      <c r="DX127" s="99"/>
      <c r="DY127" s="99"/>
      <c r="DZ127" s="99"/>
      <c r="EA127" s="99"/>
      <c r="EB127" s="99"/>
      <c r="EC127" s="99"/>
      <c r="ED127" s="99"/>
      <c r="EE127" s="99"/>
      <c r="EF127" s="99"/>
      <c r="EG127" s="99"/>
      <c r="EH127" s="99"/>
      <c r="EI127" s="99"/>
      <c r="EJ127" s="99"/>
      <c r="EK127" s="99"/>
      <c r="EL127" s="99"/>
      <c r="EM127" s="99"/>
      <c r="EN127" s="99"/>
      <c r="EO127" s="99"/>
      <c r="EP127" s="99"/>
      <c r="EQ127" s="99"/>
      <c r="ER127" s="99"/>
      <c r="ES127" s="99"/>
      <c r="ET127" s="99"/>
      <c r="EU127" s="99"/>
      <c r="EV127" s="99"/>
      <c r="EW127" s="99"/>
      <c r="EX127" s="99"/>
      <c r="EY127" s="99"/>
      <c r="EZ127" s="99"/>
      <c r="FA127" s="99"/>
      <c r="FB127" s="99"/>
      <c r="FC127" s="99"/>
      <c r="FD127" s="99"/>
      <c r="FE127" s="99"/>
      <c r="FF127" s="99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145"/>
      <c r="GF127" s="145"/>
      <c r="GG127" s="145"/>
      <c r="GH127" s="145"/>
      <c r="GI127" s="145"/>
      <c r="GJ127" s="145"/>
      <c r="GK127" s="145"/>
      <c r="GL127" s="145"/>
      <c r="GM127" s="145"/>
      <c r="GN127" s="145"/>
    </row>
    <row r="128" spans="1:196" s="1" customFormat="1" ht="39.75" hidden="1" customHeight="1" x14ac:dyDescent="0.25">
      <c r="A128" s="86">
        <v>25</v>
      </c>
      <c r="B128" s="143"/>
      <c r="C128" s="118" t="s">
        <v>198</v>
      </c>
      <c r="D128" s="118" t="s">
        <v>83</v>
      </c>
      <c r="E128" s="124" t="s">
        <v>199</v>
      </c>
      <c r="F128" s="36"/>
      <c r="G128" s="27"/>
      <c r="H128" s="27"/>
      <c r="I128" s="31">
        <f t="shared" si="83"/>
        <v>0</v>
      </c>
      <c r="J128" s="21">
        <f t="shared" si="84"/>
        <v>0</v>
      </c>
      <c r="K128" s="24" t="str">
        <f t="shared" si="75"/>
        <v/>
      </c>
      <c r="L128" s="22"/>
      <c r="M128" s="21"/>
      <c r="N128" s="21"/>
      <c r="O128" s="27"/>
      <c r="P128" s="21">
        <f t="shared" si="85"/>
        <v>0</v>
      </c>
      <c r="Q128" s="24" t="str">
        <f t="shared" si="72"/>
        <v/>
      </c>
      <c r="R128" s="22">
        <f t="shared" si="86"/>
        <v>0</v>
      </c>
      <c r="S128" s="21">
        <f t="shared" si="87"/>
        <v>0</v>
      </c>
      <c r="T128" s="21">
        <f t="shared" si="88"/>
        <v>0</v>
      </c>
      <c r="U128" s="21">
        <f t="shared" si="150"/>
        <v>0</v>
      </c>
      <c r="V128" s="21">
        <f t="shared" si="89"/>
        <v>0</v>
      </c>
      <c r="W128" s="24" t="str">
        <f t="shared" si="128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5" customFormat="1" ht="42" hidden="1" customHeight="1" thickBot="1" x14ac:dyDescent="0.3">
      <c r="A129" s="86"/>
      <c r="B129" s="143"/>
      <c r="C129" s="118" t="s">
        <v>309</v>
      </c>
      <c r="D129" s="118" t="s">
        <v>248</v>
      </c>
      <c r="E129" s="124" t="s">
        <v>310</v>
      </c>
      <c r="F129" s="36"/>
      <c r="G129" s="27"/>
      <c r="H129" s="27"/>
      <c r="I129" s="31">
        <f t="shared" si="83"/>
        <v>0</v>
      </c>
      <c r="J129" s="21">
        <f t="shared" si="84"/>
        <v>0</v>
      </c>
      <c r="K129" s="24" t="str">
        <f t="shared" si="75"/>
        <v/>
      </c>
      <c r="L129" s="22"/>
      <c r="M129" s="21"/>
      <c r="N129" s="21"/>
      <c r="O129" s="27"/>
      <c r="P129" s="21">
        <f t="shared" si="85"/>
        <v>0</v>
      </c>
      <c r="Q129" s="24" t="str">
        <f t="shared" si="72"/>
        <v/>
      </c>
      <c r="R129" s="22">
        <f t="shared" si="86"/>
        <v>0</v>
      </c>
      <c r="S129" s="21">
        <f t="shared" si="87"/>
        <v>0</v>
      </c>
      <c r="T129" s="21">
        <f t="shared" si="88"/>
        <v>0</v>
      </c>
      <c r="U129" s="21">
        <f t="shared" si="150"/>
        <v>0</v>
      </c>
      <c r="V129" s="21">
        <f t="shared" si="89"/>
        <v>0</v>
      </c>
      <c r="W129" s="24" t="str">
        <f t="shared" si="128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9"/>
      <c r="GF129" s="9"/>
      <c r="GG129" s="9"/>
      <c r="GH129" s="9"/>
      <c r="GI129" s="9"/>
      <c r="GJ129" s="9"/>
      <c r="GK129" s="9"/>
      <c r="GL129" s="9"/>
      <c r="GM129" s="9"/>
      <c r="GN129" s="9"/>
    </row>
    <row r="130" spans="1:196" s="146" customFormat="1" ht="47.25" hidden="1" customHeight="1" thickBot="1" x14ac:dyDescent="0.35">
      <c r="A130" s="93"/>
      <c r="B130" s="144"/>
      <c r="C130" s="120"/>
      <c r="D130" s="120"/>
      <c r="E130" s="129" t="s">
        <v>316</v>
      </c>
      <c r="F130" s="44"/>
      <c r="G130" s="45"/>
      <c r="H130" s="45"/>
      <c r="I130" s="31">
        <f t="shared" si="83"/>
        <v>0</v>
      </c>
      <c r="J130" s="21">
        <f t="shared" si="84"/>
        <v>0</v>
      </c>
      <c r="K130" s="24" t="str">
        <f t="shared" si="75"/>
        <v/>
      </c>
      <c r="L130" s="64"/>
      <c r="M130" s="65"/>
      <c r="N130" s="65"/>
      <c r="O130" s="65"/>
      <c r="P130" s="21">
        <f t="shared" si="85"/>
        <v>0</v>
      </c>
      <c r="Q130" s="24" t="str">
        <f t="shared" si="72"/>
        <v/>
      </c>
      <c r="R130" s="22">
        <f t="shared" si="86"/>
        <v>0</v>
      </c>
      <c r="S130" s="21">
        <f t="shared" si="87"/>
        <v>0</v>
      </c>
      <c r="T130" s="21">
        <f t="shared" si="88"/>
        <v>0</v>
      </c>
      <c r="U130" s="21">
        <f t="shared" si="150"/>
        <v>0</v>
      </c>
      <c r="V130" s="21">
        <f t="shared" si="89"/>
        <v>0</v>
      </c>
      <c r="W130" s="24" t="str">
        <f t="shared" si="128"/>
        <v/>
      </c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  <c r="EK130" s="99"/>
      <c r="EL130" s="99"/>
      <c r="EM130" s="99"/>
      <c r="EN130" s="99"/>
      <c r="EO130" s="99"/>
      <c r="EP130" s="99"/>
      <c r="EQ130" s="99"/>
      <c r="ER130" s="99"/>
      <c r="ES130" s="99"/>
      <c r="ET130" s="99"/>
      <c r="EU130" s="99"/>
      <c r="EV130" s="99"/>
      <c r="EW130" s="99"/>
      <c r="EX130" s="99"/>
      <c r="EY130" s="99"/>
      <c r="EZ130" s="99"/>
      <c r="FA130" s="99"/>
      <c r="FB130" s="99"/>
      <c r="FC130" s="99"/>
      <c r="FD130" s="99"/>
      <c r="FE130" s="99"/>
      <c r="FF130" s="99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145"/>
      <c r="GF130" s="145"/>
      <c r="GG130" s="145"/>
      <c r="GH130" s="145"/>
      <c r="GI130" s="145"/>
      <c r="GJ130" s="145"/>
      <c r="GK130" s="145"/>
      <c r="GL130" s="145"/>
      <c r="GM130" s="145"/>
      <c r="GN130" s="145"/>
    </row>
    <row r="131" spans="1:196" s="5" customFormat="1" ht="30.75" hidden="1" customHeight="1" thickBot="1" x14ac:dyDescent="0.3">
      <c r="A131" s="86"/>
      <c r="B131" s="143"/>
      <c r="C131" s="118" t="s">
        <v>268</v>
      </c>
      <c r="D131" s="118" t="s">
        <v>76</v>
      </c>
      <c r="E131" s="124" t="s">
        <v>269</v>
      </c>
      <c r="F131" s="36"/>
      <c r="G131" s="27"/>
      <c r="H131" s="27"/>
      <c r="I131" s="31">
        <f t="shared" si="83"/>
        <v>0</v>
      </c>
      <c r="J131" s="21">
        <f t="shared" si="84"/>
        <v>0</v>
      </c>
      <c r="K131" s="24" t="str">
        <f t="shared" si="75"/>
        <v/>
      </c>
      <c r="L131" s="22"/>
      <c r="M131" s="21"/>
      <c r="N131" s="21"/>
      <c r="O131" s="27"/>
      <c r="P131" s="21">
        <f t="shared" si="85"/>
        <v>0</v>
      </c>
      <c r="Q131" s="24" t="str">
        <f t="shared" si="72"/>
        <v/>
      </c>
      <c r="R131" s="22">
        <f t="shared" si="86"/>
        <v>0</v>
      </c>
      <c r="S131" s="21">
        <f t="shared" si="87"/>
        <v>0</v>
      </c>
      <c r="T131" s="21">
        <f t="shared" si="88"/>
        <v>0</v>
      </c>
      <c r="U131" s="21">
        <f t="shared" si="150"/>
        <v>0</v>
      </c>
      <c r="V131" s="21">
        <f t="shared" si="89"/>
        <v>0</v>
      </c>
      <c r="W131" s="24" t="str">
        <f t="shared" si="128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31.5" hidden="1" customHeight="1" thickBot="1" x14ac:dyDescent="0.3">
      <c r="A132" s="86"/>
      <c r="B132" s="143"/>
      <c r="C132" s="118" t="s">
        <v>222</v>
      </c>
      <c r="D132" s="118" t="s">
        <v>76</v>
      </c>
      <c r="E132" s="124" t="s">
        <v>162</v>
      </c>
      <c r="F132" s="36"/>
      <c r="G132" s="27"/>
      <c r="H132" s="27"/>
      <c r="I132" s="31">
        <f t="shared" si="83"/>
        <v>0</v>
      </c>
      <c r="J132" s="21">
        <f t="shared" si="84"/>
        <v>0</v>
      </c>
      <c r="K132" s="24" t="str">
        <f t="shared" si="75"/>
        <v/>
      </c>
      <c r="L132" s="22"/>
      <c r="M132" s="21"/>
      <c r="N132" s="21"/>
      <c r="O132" s="27"/>
      <c r="P132" s="21">
        <f t="shared" si="85"/>
        <v>0</v>
      </c>
      <c r="Q132" s="24" t="str">
        <f t="shared" si="72"/>
        <v/>
      </c>
      <c r="R132" s="22">
        <f t="shared" si="86"/>
        <v>0</v>
      </c>
      <c r="S132" s="21">
        <f t="shared" si="87"/>
        <v>0</v>
      </c>
      <c r="T132" s="21">
        <f t="shared" si="88"/>
        <v>0</v>
      </c>
      <c r="U132" s="21">
        <f t="shared" si="150"/>
        <v>0</v>
      </c>
      <c r="V132" s="21">
        <f t="shared" si="89"/>
        <v>0</v>
      </c>
      <c r="W132" s="24" t="str">
        <f t="shared" si="128"/>
        <v/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234" customFormat="1" ht="24" customHeight="1" thickBot="1" x14ac:dyDescent="0.3">
      <c r="A133" s="221"/>
      <c r="B133" s="222"/>
      <c r="C133" s="223" t="s">
        <v>360</v>
      </c>
      <c r="D133" s="223" t="s">
        <v>76</v>
      </c>
      <c r="E133" s="224" t="s">
        <v>361</v>
      </c>
      <c r="F133" s="225">
        <v>267</v>
      </c>
      <c r="G133" s="27">
        <v>267</v>
      </c>
      <c r="H133" s="226"/>
      <c r="I133" s="227">
        <f t="shared" si="83"/>
        <v>0</v>
      </c>
      <c r="J133" s="228">
        <f t="shared" si="84"/>
        <v>-267</v>
      </c>
      <c r="K133" s="229">
        <f t="shared" si="75"/>
        <v>0</v>
      </c>
      <c r="L133" s="252"/>
      <c r="M133" s="228"/>
      <c r="N133" s="21"/>
      <c r="O133" s="226"/>
      <c r="P133" s="228">
        <f t="shared" si="85"/>
        <v>0</v>
      </c>
      <c r="Q133" s="229" t="str">
        <f t="shared" si="72"/>
        <v/>
      </c>
      <c r="R133" s="230">
        <f t="shared" si="86"/>
        <v>267</v>
      </c>
      <c r="S133" s="228">
        <f t="shared" si="87"/>
        <v>267</v>
      </c>
      <c r="T133" s="228">
        <f t="shared" si="88"/>
        <v>267</v>
      </c>
      <c r="U133" s="228">
        <f t="shared" si="150"/>
        <v>0</v>
      </c>
      <c r="V133" s="228">
        <f>U133-T133</f>
        <v>-267</v>
      </c>
      <c r="W133" s="229">
        <f>IFERROR(100%*(U133/T133),"")</f>
        <v>0</v>
      </c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2"/>
      <c r="BN133" s="232"/>
      <c r="BO133" s="232"/>
      <c r="BP133" s="232"/>
      <c r="BQ133" s="232"/>
      <c r="BR133" s="232"/>
      <c r="BS133" s="232"/>
      <c r="BT133" s="232"/>
      <c r="BU133" s="232"/>
      <c r="BV133" s="232"/>
      <c r="BW133" s="232"/>
      <c r="BX133" s="232"/>
      <c r="BY133" s="232"/>
      <c r="BZ133" s="232"/>
      <c r="CA133" s="232"/>
      <c r="CB133" s="232"/>
      <c r="CC133" s="232"/>
      <c r="CD133" s="232"/>
      <c r="CE133" s="232"/>
      <c r="CF133" s="232"/>
      <c r="CG133" s="232"/>
      <c r="CH133" s="232"/>
      <c r="CI133" s="232"/>
      <c r="CJ133" s="232"/>
      <c r="CK133" s="232"/>
      <c r="CL133" s="232"/>
      <c r="CM133" s="232"/>
      <c r="CN133" s="232"/>
      <c r="CO133" s="232"/>
      <c r="CP133" s="232"/>
      <c r="CQ133" s="232"/>
      <c r="CR133" s="232"/>
      <c r="CS133" s="232"/>
      <c r="CT133" s="232"/>
      <c r="CU133" s="232"/>
      <c r="CV133" s="232"/>
      <c r="CW133" s="232"/>
      <c r="CX133" s="232"/>
      <c r="CY133" s="232"/>
      <c r="CZ133" s="232"/>
      <c r="DA133" s="232"/>
      <c r="DB133" s="232"/>
      <c r="DC133" s="232"/>
      <c r="DD133" s="232"/>
      <c r="DE133" s="232"/>
      <c r="DF133" s="232"/>
      <c r="DG133" s="232"/>
      <c r="DH133" s="232"/>
      <c r="DI133" s="232"/>
      <c r="DJ133" s="232"/>
      <c r="DK133" s="232"/>
      <c r="DL133" s="232"/>
      <c r="DM133" s="232"/>
      <c r="DN133" s="232"/>
      <c r="DO133" s="232"/>
      <c r="DP133" s="232"/>
      <c r="DQ133" s="232"/>
      <c r="DR133" s="232"/>
      <c r="DS133" s="232"/>
      <c r="DT133" s="232"/>
      <c r="DU133" s="232"/>
      <c r="DV133" s="232"/>
      <c r="DW133" s="232"/>
      <c r="DX133" s="232"/>
      <c r="DY133" s="232"/>
      <c r="DZ133" s="232"/>
      <c r="EA133" s="232"/>
      <c r="EB133" s="232"/>
      <c r="EC133" s="232"/>
      <c r="ED133" s="232"/>
      <c r="EE133" s="232"/>
      <c r="EF133" s="232"/>
      <c r="EG133" s="232"/>
      <c r="EH133" s="232"/>
      <c r="EI133" s="232"/>
      <c r="EJ133" s="232"/>
      <c r="EK133" s="232"/>
      <c r="EL133" s="232"/>
      <c r="EM133" s="232"/>
      <c r="EN133" s="232"/>
      <c r="EO133" s="232"/>
      <c r="EP133" s="232"/>
      <c r="EQ133" s="232"/>
      <c r="ER133" s="232"/>
      <c r="ES133" s="232"/>
      <c r="ET133" s="232"/>
      <c r="EU133" s="232"/>
      <c r="EV133" s="232"/>
      <c r="EW133" s="232"/>
      <c r="EX133" s="232"/>
      <c r="EY133" s="232"/>
      <c r="EZ133" s="232"/>
      <c r="FA133" s="232"/>
      <c r="FB133" s="232"/>
      <c r="FC133" s="232"/>
      <c r="FD133" s="232"/>
      <c r="FE133" s="232"/>
      <c r="FF133" s="232"/>
      <c r="FG133" s="232"/>
      <c r="FH133" s="232"/>
      <c r="FI133" s="232"/>
      <c r="FJ133" s="232"/>
      <c r="FK133" s="232"/>
      <c r="FL133" s="232"/>
      <c r="FM133" s="232"/>
      <c r="FN133" s="232"/>
      <c r="FO133" s="232"/>
      <c r="FP133" s="232"/>
      <c r="FQ133" s="232"/>
      <c r="FR133" s="232"/>
      <c r="FS133" s="232"/>
      <c r="FT133" s="232"/>
      <c r="FU133" s="232"/>
      <c r="FV133" s="232"/>
      <c r="FW133" s="232"/>
      <c r="FX133" s="232"/>
      <c r="FY133" s="232"/>
      <c r="FZ133" s="232"/>
      <c r="GA133" s="232"/>
      <c r="GB133" s="232"/>
      <c r="GC133" s="232"/>
      <c r="GD133" s="232"/>
      <c r="GE133" s="233"/>
      <c r="GF133" s="233"/>
      <c r="GG133" s="233"/>
      <c r="GH133" s="233"/>
      <c r="GI133" s="233"/>
      <c r="GJ133" s="233"/>
      <c r="GK133" s="233"/>
      <c r="GL133" s="233"/>
      <c r="GM133" s="233"/>
      <c r="GN133" s="233"/>
    </row>
    <row r="134" spans="1:196" s="234" customFormat="1" ht="24" customHeight="1" thickBot="1" x14ac:dyDescent="0.35">
      <c r="A134" s="235">
        <v>11</v>
      </c>
      <c r="B134" s="236" t="s">
        <v>30</v>
      </c>
      <c r="C134" s="236" t="s">
        <v>302</v>
      </c>
      <c r="D134" s="236"/>
      <c r="E134" s="237" t="s">
        <v>303</v>
      </c>
      <c r="F134" s="220">
        <f>SUM(F135:F144)</f>
        <v>44390.2</v>
      </c>
      <c r="G134" s="20">
        <f t="shared" ref="G134" si="151">SUM(G135:G144)</f>
        <v>21452.5</v>
      </c>
      <c r="H134" s="239">
        <f>SUM(H135:H144)</f>
        <v>2736.8</v>
      </c>
      <c r="I134" s="238">
        <f t="shared" ref="I134:I136" si="152">H134/$H$6</f>
        <v>6.4526001021834589E-3</v>
      </c>
      <c r="J134" s="239">
        <f t="shared" ref="J134:J136" si="153">H134-G134</f>
        <v>-18715.7</v>
      </c>
      <c r="K134" s="240">
        <f t="shared" si="75"/>
        <v>0.12757487472322573</v>
      </c>
      <c r="L134" s="281">
        <f>SUM(L135:L144)</f>
        <v>65781.7</v>
      </c>
      <c r="M134" s="239">
        <f t="shared" ref="M134:O134" si="154">SUM(M135:M144)</f>
        <v>65781.7</v>
      </c>
      <c r="N134" s="20">
        <f t="shared" si="154"/>
        <v>65660.399999999994</v>
      </c>
      <c r="O134" s="239">
        <f t="shared" si="154"/>
        <v>36412.9</v>
      </c>
      <c r="P134" s="239">
        <f t="shared" ref="P134:P136" si="155">O134-N134</f>
        <v>-29247.499999999993</v>
      </c>
      <c r="Q134" s="229">
        <f t="shared" si="72"/>
        <v>0.55456409038019883</v>
      </c>
      <c r="R134" s="281">
        <f>SUM(R135:R144)</f>
        <v>110171.90000000001</v>
      </c>
      <c r="S134" s="239">
        <f t="shared" ref="S134:U134" si="156">SUM(S135:S144)</f>
        <v>110171.90000000001</v>
      </c>
      <c r="T134" s="239">
        <f t="shared" si="156"/>
        <v>87112.900000000009</v>
      </c>
      <c r="U134" s="241">
        <f t="shared" si="156"/>
        <v>39149.700000000004</v>
      </c>
      <c r="V134" s="239">
        <f t="shared" ref="V134:V136" si="157">U134-T134</f>
        <v>-47963.200000000004</v>
      </c>
      <c r="W134" s="240">
        <f t="shared" si="128"/>
        <v>0.44941334750651168</v>
      </c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2"/>
      <c r="BN134" s="232"/>
      <c r="BO134" s="232"/>
      <c r="BP134" s="232"/>
      <c r="BQ134" s="232"/>
      <c r="BR134" s="232"/>
      <c r="BS134" s="232"/>
      <c r="BT134" s="232"/>
      <c r="BU134" s="232"/>
      <c r="BV134" s="232"/>
      <c r="BW134" s="232"/>
      <c r="BX134" s="232"/>
      <c r="BY134" s="232"/>
      <c r="BZ134" s="232"/>
      <c r="CA134" s="232"/>
      <c r="CB134" s="232"/>
      <c r="CC134" s="232"/>
      <c r="CD134" s="232"/>
      <c r="CE134" s="232"/>
      <c r="CF134" s="232"/>
      <c r="CG134" s="232"/>
      <c r="CH134" s="232"/>
      <c r="CI134" s="232"/>
      <c r="CJ134" s="232"/>
      <c r="CK134" s="232"/>
      <c r="CL134" s="232"/>
      <c r="CM134" s="232"/>
      <c r="CN134" s="232"/>
      <c r="CO134" s="232"/>
      <c r="CP134" s="232"/>
      <c r="CQ134" s="232"/>
      <c r="CR134" s="232"/>
      <c r="CS134" s="232"/>
      <c r="CT134" s="232"/>
      <c r="CU134" s="232"/>
      <c r="CV134" s="232"/>
      <c r="CW134" s="232"/>
      <c r="CX134" s="232"/>
      <c r="CY134" s="232"/>
      <c r="CZ134" s="232"/>
      <c r="DA134" s="232"/>
      <c r="DB134" s="232"/>
      <c r="DC134" s="232"/>
      <c r="DD134" s="232"/>
      <c r="DE134" s="232"/>
      <c r="DF134" s="232"/>
      <c r="DG134" s="232"/>
      <c r="DH134" s="232"/>
      <c r="DI134" s="232"/>
      <c r="DJ134" s="232"/>
      <c r="DK134" s="232"/>
      <c r="DL134" s="232"/>
      <c r="DM134" s="232"/>
      <c r="DN134" s="232"/>
      <c r="DO134" s="232"/>
      <c r="DP134" s="232"/>
      <c r="DQ134" s="232"/>
      <c r="DR134" s="232"/>
      <c r="DS134" s="232"/>
      <c r="DT134" s="232"/>
      <c r="DU134" s="232"/>
      <c r="DV134" s="232"/>
      <c r="DW134" s="232"/>
      <c r="DX134" s="232"/>
      <c r="DY134" s="232"/>
      <c r="DZ134" s="232"/>
      <c r="EA134" s="232"/>
      <c r="EB134" s="232"/>
      <c r="EC134" s="232"/>
      <c r="ED134" s="232"/>
      <c r="EE134" s="232"/>
      <c r="EF134" s="232"/>
      <c r="EG134" s="232"/>
      <c r="EH134" s="232"/>
      <c r="EI134" s="232"/>
      <c r="EJ134" s="232"/>
      <c r="EK134" s="232"/>
      <c r="EL134" s="232"/>
      <c r="EM134" s="232"/>
      <c r="EN134" s="232"/>
      <c r="EO134" s="232"/>
      <c r="EP134" s="232"/>
      <c r="EQ134" s="232"/>
      <c r="ER134" s="232"/>
      <c r="ES134" s="232"/>
      <c r="ET134" s="232"/>
      <c r="EU134" s="232"/>
      <c r="EV134" s="232"/>
      <c r="EW134" s="232"/>
      <c r="EX134" s="232"/>
      <c r="EY134" s="232"/>
      <c r="EZ134" s="232"/>
      <c r="FA134" s="232"/>
      <c r="FB134" s="232"/>
      <c r="FC134" s="232"/>
      <c r="FD134" s="232"/>
      <c r="FE134" s="232"/>
      <c r="FF134" s="232"/>
      <c r="FG134" s="232"/>
      <c r="FH134" s="232"/>
      <c r="FI134" s="232"/>
      <c r="FJ134" s="232"/>
      <c r="FK134" s="232"/>
      <c r="FL134" s="232"/>
      <c r="FM134" s="232"/>
      <c r="FN134" s="232"/>
      <c r="FO134" s="232"/>
      <c r="FP134" s="232"/>
      <c r="FQ134" s="232"/>
      <c r="FR134" s="232"/>
      <c r="FS134" s="232"/>
      <c r="FT134" s="232"/>
      <c r="FU134" s="232"/>
      <c r="FV134" s="232"/>
      <c r="FW134" s="232"/>
      <c r="FX134" s="232"/>
      <c r="FY134" s="232"/>
      <c r="FZ134" s="232"/>
      <c r="GA134" s="232"/>
      <c r="GB134" s="232"/>
      <c r="GC134" s="232"/>
      <c r="GD134" s="232"/>
      <c r="GE134" s="233"/>
      <c r="GF134" s="233"/>
      <c r="GG134" s="233"/>
      <c r="GH134" s="233"/>
      <c r="GI134" s="233"/>
      <c r="GJ134" s="233"/>
      <c r="GK134" s="233"/>
      <c r="GL134" s="233"/>
      <c r="GM134" s="233"/>
      <c r="GN134" s="233"/>
    </row>
    <row r="135" spans="1:196" s="243" customFormat="1" ht="33.75" customHeight="1" x14ac:dyDescent="0.25">
      <c r="A135" s="221"/>
      <c r="B135" s="222"/>
      <c r="C135" s="223" t="s">
        <v>163</v>
      </c>
      <c r="D135" s="223" t="s">
        <v>84</v>
      </c>
      <c r="E135" s="224" t="s">
        <v>164</v>
      </c>
      <c r="F135" s="225">
        <v>851.9</v>
      </c>
      <c r="G135" s="27">
        <v>841.2</v>
      </c>
      <c r="H135" s="226">
        <v>165.4</v>
      </c>
      <c r="I135" s="242">
        <f t="shared" ref="I135" si="158">H135/$H$6</f>
        <v>3.899664048893394E-4</v>
      </c>
      <c r="J135" s="228">
        <f t="shared" ref="J135" si="159">H135-G135</f>
        <v>-675.80000000000007</v>
      </c>
      <c r="K135" s="229">
        <f t="shared" si="75"/>
        <v>0.19662387066096054</v>
      </c>
      <c r="L135" s="252">
        <v>148.1</v>
      </c>
      <c r="M135" s="228">
        <v>148.1</v>
      </c>
      <c r="N135" s="21">
        <v>148.1</v>
      </c>
      <c r="O135" s="226"/>
      <c r="P135" s="228">
        <f t="shared" ref="P135" si="160">O135-N135</f>
        <v>-148.1</v>
      </c>
      <c r="Q135" s="229">
        <f t="shared" si="72"/>
        <v>0</v>
      </c>
      <c r="R135" s="230">
        <f t="shared" ref="R135" si="161">SUM(F135,L135)</f>
        <v>1000</v>
      </c>
      <c r="S135" s="228">
        <f t="shared" ref="S135" si="162">SUM(F135,M135)</f>
        <v>1000</v>
      </c>
      <c r="T135" s="228">
        <f t="shared" ref="T135" si="163">SUM(G135,N135)</f>
        <v>989.30000000000007</v>
      </c>
      <c r="U135" s="228">
        <f t="shared" si="88"/>
        <v>165.4</v>
      </c>
      <c r="V135" s="228">
        <f t="shared" ref="V135" si="164">U135-T135</f>
        <v>-823.90000000000009</v>
      </c>
      <c r="W135" s="229">
        <f t="shared" si="128"/>
        <v>0.16718892145961792</v>
      </c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2"/>
      <c r="BN135" s="232"/>
      <c r="BO135" s="232"/>
      <c r="BP135" s="232"/>
      <c r="BQ135" s="232"/>
      <c r="BR135" s="232"/>
      <c r="BS135" s="232"/>
      <c r="BT135" s="232"/>
      <c r="BU135" s="232"/>
      <c r="BV135" s="232"/>
      <c r="BW135" s="232"/>
      <c r="BX135" s="232"/>
      <c r="BY135" s="232"/>
      <c r="BZ135" s="232"/>
      <c r="CA135" s="232"/>
      <c r="CB135" s="232"/>
      <c r="CC135" s="232"/>
      <c r="CD135" s="232"/>
      <c r="CE135" s="232"/>
      <c r="CF135" s="232"/>
      <c r="CG135" s="232"/>
      <c r="CH135" s="232"/>
      <c r="CI135" s="232"/>
      <c r="CJ135" s="232"/>
      <c r="CK135" s="232"/>
      <c r="CL135" s="232"/>
      <c r="CM135" s="232"/>
      <c r="CN135" s="232"/>
      <c r="CO135" s="232"/>
      <c r="CP135" s="232"/>
      <c r="CQ135" s="232"/>
      <c r="CR135" s="232"/>
      <c r="CS135" s="232"/>
      <c r="CT135" s="232"/>
      <c r="CU135" s="232"/>
      <c r="CV135" s="232"/>
      <c r="CW135" s="232"/>
      <c r="CX135" s="232"/>
      <c r="CY135" s="232"/>
      <c r="CZ135" s="232"/>
      <c r="DA135" s="232"/>
      <c r="DB135" s="232"/>
      <c r="DC135" s="232"/>
      <c r="DD135" s="232"/>
      <c r="DE135" s="232"/>
      <c r="DF135" s="232"/>
      <c r="DG135" s="232"/>
      <c r="DH135" s="232"/>
      <c r="DI135" s="232"/>
      <c r="DJ135" s="232"/>
      <c r="DK135" s="232"/>
      <c r="DL135" s="232"/>
      <c r="DM135" s="232"/>
      <c r="DN135" s="232"/>
      <c r="DO135" s="232"/>
      <c r="DP135" s="232"/>
      <c r="DQ135" s="232"/>
      <c r="DR135" s="232"/>
      <c r="DS135" s="232"/>
      <c r="DT135" s="232"/>
      <c r="DU135" s="232"/>
      <c r="DV135" s="232"/>
      <c r="DW135" s="232"/>
      <c r="DX135" s="232"/>
      <c r="DY135" s="232"/>
      <c r="DZ135" s="232"/>
      <c r="EA135" s="232"/>
      <c r="EB135" s="232"/>
      <c r="EC135" s="232"/>
      <c r="ED135" s="232"/>
      <c r="EE135" s="232"/>
      <c r="EF135" s="232"/>
      <c r="EG135" s="232"/>
      <c r="EH135" s="232"/>
      <c r="EI135" s="232"/>
      <c r="EJ135" s="232"/>
      <c r="EK135" s="232"/>
      <c r="EL135" s="232"/>
      <c r="EM135" s="232"/>
      <c r="EN135" s="232"/>
      <c r="EO135" s="232"/>
      <c r="EP135" s="232"/>
      <c r="EQ135" s="232"/>
      <c r="ER135" s="232"/>
      <c r="ES135" s="232"/>
      <c r="ET135" s="232"/>
      <c r="EU135" s="232"/>
      <c r="EV135" s="232"/>
      <c r="EW135" s="232"/>
      <c r="EX135" s="232"/>
      <c r="EY135" s="232"/>
      <c r="EZ135" s="232"/>
      <c r="FA135" s="232"/>
      <c r="FB135" s="232"/>
      <c r="FC135" s="232"/>
      <c r="FD135" s="232"/>
      <c r="FE135" s="232"/>
      <c r="FF135" s="232"/>
      <c r="FG135" s="232"/>
      <c r="FH135" s="232"/>
      <c r="FI135" s="232"/>
      <c r="FJ135" s="232"/>
      <c r="FK135" s="232"/>
      <c r="FL135" s="232"/>
      <c r="FM135" s="232"/>
      <c r="FN135" s="232"/>
      <c r="FO135" s="232"/>
      <c r="FP135" s="232"/>
      <c r="FQ135" s="232"/>
      <c r="FR135" s="232"/>
      <c r="FS135" s="232"/>
      <c r="FT135" s="232"/>
      <c r="FU135" s="232"/>
      <c r="FV135" s="232"/>
      <c r="FW135" s="232"/>
      <c r="FX135" s="232"/>
      <c r="FY135" s="232"/>
      <c r="FZ135" s="232"/>
      <c r="GA135" s="232"/>
      <c r="GB135" s="232"/>
      <c r="GC135" s="232"/>
      <c r="GD135" s="232"/>
      <c r="GE135" s="232"/>
      <c r="GF135" s="232"/>
      <c r="GG135" s="232"/>
      <c r="GH135" s="232"/>
      <c r="GI135" s="232"/>
      <c r="GJ135" s="232"/>
      <c r="GK135" s="232"/>
      <c r="GL135" s="232"/>
      <c r="GM135" s="232"/>
      <c r="GN135" s="232"/>
    </row>
    <row r="136" spans="1:196" s="243" customFormat="1" ht="34.5" customHeight="1" x14ac:dyDescent="0.25">
      <c r="A136" s="221"/>
      <c r="B136" s="222"/>
      <c r="C136" s="223" t="s">
        <v>342</v>
      </c>
      <c r="D136" s="223" t="s">
        <v>83</v>
      </c>
      <c r="E136" s="224" t="s">
        <v>345</v>
      </c>
      <c r="F136" s="225">
        <v>64</v>
      </c>
      <c r="G136" s="27">
        <v>64</v>
      </c>
      <c r="H136" s="226"/>
      <c r="I136" s="242">
        <f t="shared" si="152"/>
        <v>0</v>
      </c>
      <c r="J136" s="228">
        <f t="shared" si="153"/>
        <v>-64</v>
      </c>
      <c r="K136" s="229">
        <f t="shared" si="75"/>
        <v>0</v>
      </c>
      <c r="L136" s="230"/>
      <c r="M136" s="228"/>
      <c r="N136" s="21"/>
      <c r="O136" s="226"/>
      <c r="P136" s="228">
        <f t="shared" si="155"/>
        <v>0</v>
      </c>
      <c r="Q136" s="229" t="str">
        <f t="shared" si="72"/>
        <v/>
      </c>
      <c r="R136" s="230">
        <f t="shared" ref="R136" si="165">SUM(F136,L136)</f>
        <v>64</v>
      </c>
      <c r="S136" s="228">
        <f t="shared" ref="S136" si="166">SUM(F136,M136)</f>
        <v>64</v>
      </c>
      <c r="T136" s="228">
        <f t="shared" ref="T136" si="167">SUM(G136,N136)</f>
        <v>64</v>
      </c>
      <c r="U136" s="228">
        <f t="shared" si="88"/>
        <v>0</v>
      </c>
      <c r="V136" s="228">
        <f t="shared" si="157"/>
        <v>-64</v>
      </c>
      <c r="W136" s="229">
        <f t="shared" si="128"/>
        <v>0</v>
      </c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2"/>
      <c r="BN136" s="232"/>
      <c r="BO136" s="232"/>
      <c r="BP136" s="232"/>
      <c r="BQ136" s="232"/>
      <c r="BR136" s="232"/>
      <c r="BS136" s="232"/>
      <c r="BT136" s="232"/>
      <c r="BU136" s="232"/>
      <c r="BV136" s="232"/>
      <c r="BW136" s="232"/>
      <c r="BX136" s="232"/>
      <c r="BY136" s="232"/>
      <c r="BZ136" s="232"/>
      <c r="CA136" s="232"/>
      <c r="CB136" s="232"/>
      <c r="CC136" s="232"/>
      <c r="CD136" s="232"/>
      <c r="CE136" s="232"/>
      <c r="CF136" s="232"/>
      <c r="CG136" s="232"/>
      <c r="CH136" s="232"/>
      <c r="CI136" s="232"/>
      <c r="CJ136" s="232"/>
      <c r="CK136" s="232"/>
      <c r="CL136" s="232"/>
      <c r="CM136" s="232"/>
      <c r="CN136" s="232"/>
      <c r="CO136" s="232"/>
      <c r="CP136" s="232"/>
      <c r="CQ136" s="232"/>
      <c r="CR136" s="232"/>
      <c r="CS136" s="232"/>
      <c r="CT136" s="232"/>
      <c r="CU136" s="232"/>
      <c r="CV136" s="232"/>
      <c r="CW136" s="232"/>
      <c r="CX136" s="232"/>
      <c r="CY136" s="232"/>
      <c r="CZ136" s="232"/>
      <c r="DA136" s="232"/>
      <c r="DB136" s="232"/>
      <c r="DC136" s="232"/>
      <c r="DD136" s="232"/>
      <c r="DE136" s="232"/>
      <c r="DF136" s="232"/>
      <c r="DG136" s="232"/>
      <c r="DH136" s="232"/>
      <c r="DI136" s="232"/>
      <c r="DJ136" s="232"/>
      <c r="DK136" s="232"/>
      <c r="DL136" s="232"/>
      <c r="DM136" s="232"/>
      <c r="DN136" s="232"/>
      <c r="DO136" s="232"/>
      <c r="DP136" s="232"/>
      <c r="DQ136" s="232"/>
      <c r="DR136" s="232"/>
      <c r="DS136" s="232"/>
      <c r="DT136" s="232"/>
      <c r="DU136" s="232"/>
      <c r="DV136" s="232"/>
      <c r="DW136" s="232"/>
      <c r="DX136" s="232"/>
      <c r="DY136" s="232"/>
      <c r="DZ136" s="232"/>
      <c r="EA136" s="232"/>
      <c r="EB136" s="232"/>
      <c r="EC136" s="232"/>
      <c r="ED136" s="232"/>
      <c r="EE136" s="232"/>
      <c r="EF136" s="232"/>
      <c r="EG136" s="232"/>
      <c r="EH136" s="232"/>
      <c r="EI136" s="232"/>
      <c r="EJ136" s="232"/>
      <c r="EK136" s="232"/>
      <c r="EL136" s="232"/>
      <c r="EM136" s="232"/>
      <c r="EN136" s="232"/>
      <c r="EO136" s="232"/>
      <c r="EP136" s="232"/>
      <c r="EQ136" s="232"/>
      <c r="ER136" s="232"/>
      <c r="ES136" s="232"/>
      <c r="ET136" s="232"/>
      <c r="EU136" s="232"/>
      <c r="EV136" s="232"/>
      <c r="EW136" s="232"/>
      <c r="EX136" s="232"/>
      <c r="EY136" s="232"/>
      <c r="EZ136" s="232"/>
      <c r="FA136" s="232"/>
      <c r="FB136" s="232"/>
      <c r="FC136" s="232"/>
      <c r="FD136" s="232"/>
      <c r="FE136" s="232"/>
      <c r="FF136" s="232"/>
      <c r="FG136" s="232"/>
      <c r="FH136" s="232"/>
      <c r="FI136" s="232"/>
      <c r="FJ136" s="232"/>
      <c r="FK136" s="232"/>
      <c r="FL136" s="232"/>
      <c r="FM136" s="232"/>
      <c r="FN136" s="232"/>
      <c r="FO136" s="232"/>
      <c r="FP136" s="232"/>
      <c r="FQ136" s="232"/>
      <c r="FR136" s="232"/>
      <c r="FS136" s="232"/>
      <c r="FT136" s="232"/>
      <c r="FU136" s="232"/>
      <c r="FV136" s="232"/>
      <c r="FW136" s="232"/>
      <c r="FX136" s="232"/>
      <c r="FY136" s="232"/>
      <c r="FZ136" s="232"/>
      <c r="GA136" s="232"/>
      <c r="GB136" s="232"/>
      <c r="GC136" s="232"/>
      <c r="GD136" s="232"/>
      <c r="GE136" s="232"/>
      <c r="GF136" s="232"/>
      <c r="GG136" s="232"/>
      <c r="GH136" s="232"/>
      <c r="GI136" s="232"/>
      <c r="GJ136" s="232"/>
      <c r="GK136" s="232"/>
      <c r="GL136" s="232"/>
      <c r="GM136" s="232"/>
      <c r="GN136" s="232"/>
    </row>
    <row r="137" spans="1:196" s="243" customFormat="1" ht="37.15" customHeight="1" x14ac:dyDescent="0.25">
      <c r="A137" s="221"/>
      <c r="B137" s="222"/>
      <c r="C137" s="223" t="s">
        <v>343</v>
      </c>
      <c r="D137" s="223" t="s">
        <v>83</v>
      </c>
      <c r="E137" s="224" t="s">
        <v>346</v>
      </c>
      <c r="F137" s="225">
        <v>664.3</v>
      </c>
      <c r="G137" s="27">
        <v>664.3</v>
      </c>
      <c r="H137" s="226">
        <v>558.29999999999995</v>
      </c>
      <c r="I137" s="242">
        <f t="shared" si="83"/>
        <v>1.3163134452824556E-3</v>
      </c>
      <c r="J137" s="228">
        <f t="shared" si="84"/>
        <v>-106</v>
      </c>
      <c r="K137" s="229">
        <f t="shared" si="75"/>
        <v>0.84043353906367602</v>
      </c>
      <c r="L137" s="230"/>
      <c r="M137" s="244"/>
      <c r="N137" s="21"/>
      <c r="O137" s="226"/>
      <c r="P137" s="228">
        <f t="shared" si="85"/>
        <v>0</v>
      </c>
      <c r="Q137" s="229" t="str">
        <f t="shared" ref="Q137:Q163" si="168">IFERROR(100%*(O137/N137),"")</f>
        <v/>
      </c>
      <c r="R137" s="230">
        <f t="shared" si="86"/>
        <v>664.3</v>
      </c>
      <c r="S137" s="228">
        <f t="shared" si="87"/>
        <v>664.3</v>
      </c>
      <c r="T137" s="228">
        <f t="shared" si="88"/>
        <v>664.3</v>
      </c>
      <c r="U137" s="228">
        <f t="shared" si="88"/>
        <v>558.29999999999995</v>
      </c>
      <c r="V137" s="228">
        <f t="shared" ref="V137:V139" si="169">U137-T137</f>
        <v>-106</v>
      </c>
      <c r="W137" s="229">
        <f t="shared" si="128"/>
        <v>0.84043353906367602</v>
      </c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2"/>
      <c r="BN137" s="232"/>
      <c r="BO137" s="232"/>
      <c r="BP137" s="232"/>
      <c r="BQ137" s="232"/>
      <c r="BR137" s="232"/>
      <c r="BS137" s="232"/>
      <c r="BT137" s="232"/>
      <c r="BU137" s="232"/>
      <c r="BV137" s="232"/>
      <c r="BW137" s="232"/>
      <c r="BX137" s="232"/>
      <c r="BY137" s="232"/>
      <c r="BZ137" s="232"/>
      <c r="CA137" s="232"/>
      <c r="CB137" s="232"/>
      <c r="CC137" s="232"/>
      <c r="CD137" s="232"/>
      <c r="CE137" s="232"/>
      <c r="CF137" s="232"/>
      <c r="CG137" s="232"/>
      <c r="CH137" s="232"/>
      <c r="CI137" s="232"/>
      <c r="CJ137" s="232"/>
      <c r="CK137" s="232"/>
      <c r="CL137" s="232"/>
      <c r="CM137" s="232"/>
      <c r="CN137" s="232"/>
      <c r="CO137" s="232"/>
      <c r="CP137" s="232"/>
      <c r="CQ137" s="232"/>
      <c r="CR137" s="232"/>
      <c r="CS137" s="232"/>
      <c r="CT137" s="232"/>
      <c r="CU137" s="232"/>
      <c r="CV137" s="232"/>
      <c r="CW137" s="232"/>
      <c r="CX137" s="232"/>
      <c r="CY137" s="232"/>
      <c r="CZ137" s="232"/>
      <c r="DA137" s="232"/>
      <c r="DB137" s="232"/>
      <c r="DC137" s="232"/>
      <c r="DD137" s="232"/>
      <c r="DE137" s="232"/>
      <c r="DF137" s="232"/>
      <c r="DG137" s="232"/>
      <c r="DH137" s="232"/>
      <c r="DI137" s="232"/>
      <c r="DJ137" s="232"/>
      <c r="DK137" s="232"/>
      <c r="DL137" s="232"/>
      <c r="DM137" s="232"/>
      <c r="DN137" s="232"/>
      <c r="DO137" s="232"/>
      <c r="DP137" s="232"/>
      <c r="DQ137" s="232"/>
      <c r="DR137" s="232"/>
      <c r="DS137" s="232"/>
      <c r="DT137" s="232"/>
      <c r="DU137" s="232"/>
      <c r="DV137" s="232"/>
      <c r="DW137" s="232"/>
      <c r="DX137" s="232"/>
      <c r="DY137" s="232"/>
      <c r="DZ137" s="232"/>
      <c r="EA137" s="232"/>
      <c r="EB137" s="232"/>
      <c r="EC137" s="232"/>
      <c r="ED137" s="232"/>
      <c r="EE137" s="232"/>
      <c r="EF137" s="232"/>
      <c r="EG137" s="232"/>
      <c r="EH137" s="232"/>
      <c r="EI137" s="232"/>
      <c r="EJ137" s="232"/>
      <c r="EK137" s="232"/>
      <c r="EL137" s="232"/>
      <c r="EM137" s="232"/>
      <c r="EN137" s="232"/>
      <c r="EO137" s="232"/>
      <c r="EP137" s="232"/>
      <c r="EQ137" s="232"/>
      <c r="ER137" s="232"/>
      <c r="ES137" s="232"/>
      <c r="ET137" s="232"/>
      <c r="EU137" s="232"/>
      <c r="EV137" s="232"/>
      <c r="EW137" s="232"/>
      <c r="EX137" s="232"/>
      <c r="EY137" s="232"/>
      <c r="EZ137" s="232"/>
      <c r="FA137" s="232"/>
      <c r="FB137" s="232"/>
      <c r="FC137" s="232"/>
      <c r="FD137" s="232"/>
      <c r="FE137" s="232"/>
      <c r="FF137" s="232"/>
      <c r="FG137" s="232"/>
      <c r="FH137" s="232"/>
      <c r="FI137" s="232"/>
      <c r="FJ137" s="232"/>
      <c r="FK137" s="232"/>
      <c r="FL137" s="232"/>
      <c r="FM137" s="232"/>
      <c r="FN137" s="232"/>
      <c r="FO137" s="232"/>
      <c r="FP137" s="232"/>
      <c r="FQ137" s="232"/>
      <c r="FR137" s="232"/>
      <c r="FS137" s="232"/>
      <c r="FT137" s="232"/>
      <c r="FU137" s="232"/>
      <c r="FV137" s="232"/>
      <c r="FW137" s="232"/>
      <c r="FX137" s="232"/>
      <c r="FY137" s="232"/>
      <c r="FZ137" s="232"/>
      <c r="GA137" s="232"/>
      <c r="GB137" s="232"/>
      <c r="GC137" s="232"/>
      <c r="GD137" s="232"/>
      <c r="GE137" s="232"/>
      <c r="GF137" s="232"/>
      <c r="GG137" s="232"/>
      <c r="GH137" s="232"/>
      <c r="GI137" s="232"/>
      <c r="GJ137" s="232"/>
      <c r="GK137" s="232"/>
      <c r="GL137" s="232"/>
      <c r="GM137" s="232"/>
      <c r="GN137" s="232"/>
    </row>
    <row r="138" spans="1:196" s="243" customFormat="1" ht="26.25" customHeight="1" x14ac:dyDescent="0.25">
      <c r="A138" s="221"/>
      <c r="B138" s="222"/>
      <c r="C138" s="223" t="s">
        <v>198</v>
      </c>
      <c r="D138" s="223" t="s">
        <v>83</v>
      </c>
      <c r="E138" s="224" t="s">
        <v>199</v>
      </c>
      <c r="F138" s="225">
        <v>96.1</v>
      </c>
      <c r="G138" s="27">
        <v>64.099999999999994</v>
      </c>
      <c r="H138" s="226">
        <v>48</v>
      </c>
      <c r="I138" s="242">
        <f t="shared" ref="I138" si="170">H138/$H$6</f>
        <v>1.131704197985991E-4</v>
      </c>
      <c r="J138" s="228">
        <f t="shared" ref="J138" si="171">H138-G138</f>
        <v>-16.099999999999994</v>
      </c>
      <c r="K138" s="229">
        <f t="shared" si="75"/>
        <v>0.74882995319812795</v>
      </c>
      <c r="L138" s="230"/>
      <c r="M138" s="245"/>
      <c r="N138" s="21"/>
      <c r="O138" s="226"/>
      <c r="P138" s="228">
        <f t="shared" ref="P138:P139" si="172">O138-N138</f>
        <v>0</v>
      </c>
      <c r="Q138" s="229" t="str">
        <f t="shared" si="168"/>
        <v/>
      </c>
      <c r="R138" s="230">
        <f t="shared" si="86"/>
        <v>96.1</v>
      </c>
      <c r="S138" s="228">
        <f t="shared" si="87"/>
        <v>96.1</v>
      </c>
      <c r="T138" s="228">
        <f t="shared" si="88"/>
        <v>64.099999999999994</v>
      </c>
      <c r="U138" s="228">
        <f t="shared" si="88"/>
        <v>48</v>
      </c>
      <c r="V138" s="228">
        <f t="shared" si="169"/>
        <v>-16.099999999999994</v>
      </c>
      <c r="W138" s="229">
        <f t="shared" si="128"/>
        <v>0.74882995319812795</v>
      </c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C138" s="232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2"/>
      <c r="BN138" s="232"/>
      <c r="BO138" s="232"/>
      <c r="BP138" s="232"/>
      <c r="BQ138" s="232"/>
      <c r="BR138" s="232"/>
      <c r="BS138" s="232"/>
      <c r="BT138" s="232"/>
      <c r="BU138" s="232"/>
      <c r="BV138" s="232"/>
      <c r="BW138" s="232"/>
      <c r="BX138" s="232"/>
      <c r="BY138" s="232"/>
      <c r="BZ138" s="232"/>
      <c r="CA138" s="232"/>
      <c r="CB138" s="232"/>
      <c r="CC138" s="232"/>
      <c r="CD138" s="232"/>
      <c r="CE138" s="232"/>
      <c r="CF138" s="232"/>
      <c r="CG138" s="232"/>
      <c r="CH138" s="232"/>
      <c r="CI138" s="232"/>
      <c r="CJ138" s="232"/>
      <c r="CK138" s="232"/>
      <c r="CL138" s="232"/>
      <c r="CM138" s="232"/>
      <c r="CN138" s="232"/>
      <c r="CO138" s="232"/>
      <c r="CP138" s="232"/>
      <c r="CQ138" s="232"/>
      <c r="CR138" s="232"/>
      <c r="CS138" s="232"/>
      <c r="CT138" s="232"/>
      <c r="CU138" s="232"/>
      <c r="CV138" s="232"/>
      <c r="CW138" s="232"/>
      <c r="CX138" s="232"/>
      <c r="CY138" s="232"/>
      <c r="CZ138" s="232"/>
      <c r="DA138" s="232"/>
      <c r="DB138" s="232"/>
      <c r="DC138" s="232"/>
      <c r="DD138" s="232"/>
      <c r="DE138" s="232"/>
      <c r="DF138" s="232"/>
      <c r="DG138" s="232"/>
      <c r="DH138" s="232"/>
      <c r="DI138" s="232"/>
      <c r="DJ138" s="232"/>
      <c r="DK138" s="232"/>
      <c r="DL138" s="232"/>
      <c r="DM138" s="232"/>
      <c r="DN138" s="232"/>
      <c r="DO138" s="232"/>
      <c r="DP138" s="232"/>
      <c r="DQ138" s="232"/>
      <c r="DR138" s="232"/>
      <c r="DS138" s="232"/>
      <c r="DT138" s="232"/>
      <c r="DU138" s="232"/>
      <c r="DV138" s="232"/>
      <c r="DW138" s="232"/>
      <c r="DX138" s="232"/>
      <c r="DY138" s="232"/>
      <c r="DZ138" s="232"/>
      <c r="EA138" s="232"/>
      <c r="EB138" s="232"/>
      <c r="EC138" s="232"/>
      <c r="ED138" s="232"/>
      <c r="EE138" s="232"/>
      <c r="EF138" s="232"/>
      <c r="EG138" s="232"/>
      <c r="EH138" s="232"/>
      <c r="EI138" s="232"/>
      <c r="EJ138" s="232"/>
      <c r="EK138" s="232"/>
      <c r="EL138" s="232"/>
      <c r="EM138" s="232"/>
      <c r="EN138" s="232"/>
      <c r="EO138" s="232"/>
      <c r="EP138" s="232"/>
      <c r="EQ138" s="232"/>
      <c r="ER138" s="232"/>
      <c r="ES138" s="232"/>
      <c r="ET138" s="232"/>
      <c r="EU138" s="232"/>
      <c r="EV138" s="232"/>
      <c r="EW138" s="232"/>
      <c r="EX138" s="232"/>
      <c r="EY138" s="232"/>
      <c r="EZ138" s="232"/>
      <c r="FA138" s="232"/>
      <c r="FB138" s="232"/>
      <c r="FC138" s="232"/>
      <c r="FD138" s="232"/>
      <c r="FE138" s="232"/>
      <c r="FF138" s="232"/>
      <c r="FG138" s="232"/>
      <c r="FH138" s="232"/>
      <c r="FI138" s="232"/>
      <c r="FJ138" s="232"/>
      <c r="FK138" s="232"/>
      <c r="FL138" s="232"/>
      <c r="FM138" s="232"/>
      <c r="FN138" s="232"/>
      <c r="FO138" s="232"/>
      <c r="FP138" s="232"/>
      <c r="FQ138" s="232"/>
      <c r="FR138" s="232"/>
      <c r="FS138" s="232"/>
      <c r="FT138" s="232"/>
      <c r="FU138" s="232"/>
      <c r="FV138" s="232"/>
      <c r="FW138" s="232"/>
      <c r="FX138" s="232"/>
      <c r="FY138" s="232"/>
      <c r="FZ138" s="232"/>
      <c r="GA138" s="232"/>
      <c r="GB138" s="232"/>
      <c r="GC138" s="232"/>
      <c r="GD138" s="232"/>
      <c r="GE138" s="232"/>
      <c r="GF138" s="232"/>
      <c r="GG138" s="232"/>
      <c r="GH138" s="232"/>
      <c r="GI138" s="232"/>
      <c r="GJ138" s="232"/>
      <c r="GK138" s="232"/>
      <c r="GL138" s="232"/>
      <c r="GM138" s="232"/>
      <c r="GN138" s="232"/>
    </row>
    <row r="139" spans="1:196" s="243" customFormat="1" ht="27" customHeight="1" x14ac:dyDescent="0.25">
      <c r="A139" s="221"/>
      <c r="B139" s="222"/>
      <c r="C139" s="223" t="s">
        <v>344</v>
      </c>
      <c r="D139" s="223" t="s">
        <v>83</v>
      </c>
      <c r="E139" s="224" t="s">
        <v>347</v>
      </c>
      <c r="F139" s="225">
        <v>5748.2</v>
      </c>
      <c r="G139" s="27">
        <v>5731.5</v>
      </c>
      <c r="H139" s="226">
        <v>502.2</v>
      </c>
      <c r="I139" s="242">
        <f t="shared" ref="I139" si="173">H139/$H$6</f>
        <v>1.184045517142843E-3</v>
      </c>
      <c r="J139" s="228">
        <f t="shared" ref="J139" si="174">H139-G139</f>
        <v>-5229.3</v>
      </c>
      <c r="K139" s="229">
        <f t="shared" si="75"/>
        <v>8.7621041612143416E-2</v>
      </c>
      <c r="L139" s="230"/>
      <c r="M139" s="228"/>
      <c r="N139" s="21"/>
      <c r="O139" s="226"/>
      <c r="P139" s="228">
        <f t="shared" si="172"/>
        <v>0</v>
      </c>
      <c r="Q139" s="229" t="str">
        <f t="shared" si="168"/>
        <v/>
      </c>
      <c r="R139" s="230">
        <f t="shared" si="86"/>
        <v>5748.2</v>
      </c>
      <c r="S139" s="228">
        <f t="shared" si="87"/>
        <v>5748.2</v>
      </c>
      <c r="T139" s="228">
        <f t="shared" si="88"/>
        <v>5731.5</v>
      </c>
      <c r="U139" s="228">
        <f t="shared" si="88"/>
        <v>502.2</v>
      </c>
      <c r="V139" s="228">
        <f t="shared" si="169"/>
        <v>-5229.3</v>
      </c>
      <c r="W139" s="229">
        <f t="shared" si="128"/>
        <v>8.7621041612143416E-2</v>
      </c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2"/>
      <c r="BN139" s="232"/>
      <c r="BO139" s="232"/>
      <c r="BP139" s="232"/>
      <c r="BQ139" s="232"/>
      <c r="BR139" s="232"/>
      <c r="BS139" s="232"/>
      <c r="BT139" s="232"/>
      <c r="BU139" s="232"/>
      <c r="BV139" s="232"/>
      <c r="BW139" s="232"/>
      <c r="BX139" s="232"/>
      <c r="BY139" s="232"/>
      <c r="BZ139" s="232"/>
      <c r="CA139" s="232"/>
      <c r="CB139" s="232"/>
      <c r="CC139" s="232"/>
      <c r="CD139" s="232"/>
      <c r="CE139" s="232"/>
      <c r="CF139" s="232"/>
      <c r="CG139" s="232"/>
      <c r="CH139" s="232"/>
      <c r="CI139" s="232"/>
      <c r="CJ139" s="232"/>
      <c r="CK139" s="232"/>
      <c r="CL139" s="232"/>
      <c r="CM139" s="232"/>
      <c r="CN139" s="232"/>
      <c r="CO139" s="232"/>
      <c r="CP139" s="232"/>
      <c r="CQ139" s="232"/>
      <c r="CR139" s="232"/>
      <c r="CS139" s="232"/>
      <c r="CT139" s="232"/>
      <c r="CU139" s="232"/>
      <c r="CV139" s="232"/>
      <c r="CW139" s="232"/>
      <c r="CX139" s="232"/>
      <c r="CY139" s="232"/>
      <c r="CZ139" s="232"/>
      <c r="DA139" s="232"/>
      <c r="DB139" s="232"/>
      <c r="DC139" s="232"/>
      <c r="DD139" s="232"/>
      <c r="DE139" s="232"/>
      <c r="DF139" s="232"/>
      <c r="DG139" s="232"/>
      <c r="DH139" s="232"/>
      <c r="DI139" s="232"/>
      <c r="DJ139" s="232"/>
      <c r="DK139" s="232"/>
      <c r="DL139" s="232"/>
      <c r="DM139" s="232"/>
      <c r="DN139" s="232"/>
      <c r="DO139" s="232"/>
      <c r="DP139" s="232"/>
      <c r="DQ139" s="232"/>
      <c r="DR139" s="232"/>
      <c r="DS139" s="232"/>
      <c r="DT139" s="232"/>
      <c r="DU139" s="232"/>
      <c r="DV139" s="232"/>
      <c r="DW139" s="232"/>
      <c r="DX139" s="232"/>
      <c r="DY139" s="232"/>
      <c r="DZ139" s="232"/>
      <c r="EA139" s="232"/>
      <c r="EB139" s="232"/>
      <c r="EC139" s="232"/>
      <c r="ED139" s="232"/>
      <c r="EE139" s="232"/>
      <c r="EF139" s="232"/>
      <c r="EG139" s="232"/>
      <c r="EH139" s="232"/>
      <c r="EI139" s="232"/>
      <c r="EJ139" s="232"/>
      <c r="EK139" s="232"/>
      <c r="EL139" s="232"/>
      <c r="EM139" s="232"/>
      <c r="EN139" s="232"/>
      <c r="EO139" s="232"/>
      <c r="EP139" s="232"/>
      <c r="EQ139" s="232"/>
      <c r="ER139" s="232"/>
      <c r="ES139" s="232"/>
      <c r="ET139" s="232"/>
      <c r="EU139" s="232"/>
      <c r="EV139" s="232"/>
      <c r="EW139" s="232"/>
      <c r="EX139" s="232"/>
      <c r="EY139" s="232"/>
      <c r="EZ139" s="232"/>
      <c r="FA139" s="232"/>
      <c r="FB139" s="232"/>
      <c r="FC139" s="232"/>
      <c r="FD139" s="232"/>
      <c r="FE139" s="232"/>
      <c r="FF139" s="232"/>
      <c r="FG139" s="232"/>
      <c r="FH139" s="232"/>
      <c r="FI139" s="232"/>
      <c r="FJ139" s="232"/>
      <c r="FK139" s="232"/>
      <c r="FL139" s="232"/>
      <c r="FM139" s="232"/>
      <c r="FN139" s="232"/>
      <c r="FO139" s="232"/>
      <c r="FP139" s="232"/>
      <c r="FQ139" s="232"/>
      <c r="FR139" s="232"/>
      <c r="FS139" s="232"/>
      <c r="FT139" s="232"/>
      <c r="FU139" s="232"/>
      <c r="FV139" s="232"/>
      <c r="FW139" s="232"/>
      <c r="FX139" s="232"/>
      <c r="FY139" s="232"/>
      <c r="FZ139" s="232"/>
      <c r="GA139" s="232"/>
      <c r="GB139" s="232"/>
      <c r="GC139" s="232"/>
      <c r="GD139" s="232"/>
      <c r="GE139" s="232"/>
      <c r="GF139" s="232"/>
      <c r="GG139" s="232"/>
      <c r="GH139" s="232"/>
      <c r="GI139" s="232"/>
      <c r="GJ139" s="232"/>
      <c r="GK139" s="232"/>
      <c r="GL139" s="232"/>
      <c r="GM139" s="232"/>
      <c r="GN139" s="232"/>
    </row>
    <row r="140" spans="1:196" s="243" customFormat="1" ht="31.5" customHeight="1" x14ac:dyDescent="0.25">
      <c r="A140" s="221"/>
      <c r="B140" s="222"/>
      <c r="C140" s="223" t="s">
        <v>201</v>
      </c>
      <c r="D140" s="223" t="s">
        <v>87</v>
      </c>
      <c r="E140" s="224" t="s">
        <v>202</v>
      </c>
      <c r="F140" s="225"/>
      <c r="G140" s="27"/>
      <c r="H140" s="226"/>
      <c r="I140" s="242">
        <f t="shared" ref="I140" si="175">H140/$H$6</f>
        <v>0</v>
      </c>
      <c r="J140" s="228">
        <f t="shared" ref="J140" si="176">H140-G140</f>
        <v>0</v>
      </c>
      <c r="K140" s="229" t="str">
        <f t="shared" ref="K140:K163" si="177">IFERROR(100%*(H140/G140),"")</f>
        <v/>
      </c>
      <c r="L140" s="230">
        <v>443</v>
      </c>
      <c r="M140" s="228">
        <v>443</v>
      </c>
      <c r="N140" s="21">
        <v>321.7</v>
      </c>
      <c r="O140" s="226">
        <v>192.4</v>
      </c>
      <c r="P140" s="228">
        <f t="shared" ref="P140" si="178">O140-N140</f>
        <v>-129.29999999999998</v>
      </c>
      <c r="Q140" s="229">
        <f t="shared" si="168"/>
        <v>0.59807273857631338</v>
      </c>
      <c r="R140" s="230">
        <f t="shared" ref="R140" si="179">SUM(F140,L140)</f>
        <v>443</v>
      </c>
      <c r="S140" s="228">
        <f t="shared" ref="S140" si="180">SUM(F140,M140)</f>
        <v>443</v>
      </c>
      <c r="T140" s="228">
        <f t="shared" ref="T140" si="181">SUM(G140,N140)</f>
        <v>321.7</v>
      </c>
      <c r="U140" s="228">
        <f t="shared" si="88"/>
        <v>192.4</v>
      </c>
      <c r="V140" s="228">
        <f t="shared" ref="V140" si="182">U140-T140</f>
        <v>-129.29999999999998</v>
      </c>
      <c r="W140" s="229">
        <f t="shared" si="128"/>
        <v>0.59807273857631338</v>
      </c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C140" s="232"/>
      <c r="BD140" s="232"/>
      <c r="BE140" s="232"/>
      <c r="BF140" s="232"/>
      <c r="BG140" s="232"/>
      <c r="BH140" s="232"/>
      <c r="BI140" s="232"/>
      <c r="BJ140" s="232"/>
      <c r="BK140" s="232"/>
      <c r="BL140" s="232"/>
      <c r="BM140" s="232"/>
      <c r="BN140" s="232"/>
      <c r="BO140" s="232"/>
      <c r="BP140" s="232"/>
      <c r="BQ140" s="232"/>
      <c r="BR140" s="232"/>
      <c r="BS140" s="232"/>
      <c r="BT140" s="232"/>
      <c r="BU140" s="232"/>
      <c r="BV140" s="232"/>
      <c r="BW140" s="232"/>
      <c r="BX140" s="232"/>
      <c r="BY140" s="232"/>
      <c r="BZ140" s="232"/>
      <c r="CA140" s="232"/>
      <c r="CB140" s="232"/>
      <c r="CC140" s="232"/>
      <c r="CD140" s="232"/>
      <c r="CE140" s="232"/>
      <c r="CF140" s="232"/>
      <c r="CG140" s="232"/>
      <c r="CH140" s="232"/>
      <c r="CI140" s="232"/>
      <c r="CJ140" s="232"/>
      <c r="CK140" s="232"/>
      <c r="CL140" s="232"/>
      <c r="CM140" s="232"/>
      <c r="CN140" s="232"/>
      <c r="CO140" s="232"/>
      <c r="CP140" s="232"/>
      <c r="CQ140" s="232"/>
      <c r="CR140" s="232"/>
      <c r="CS140" s="232"/>
      <c r="CT140" s="232"/>
      <c r="CU140" s="232"/>
      <c r="CV140" s="232"/>
      <c r="CW140" s="232"/>
      <c r="CX140" s="232"/>
      <c r="CY140" s="232"/>
      <c r="CZ140" s="232"/>
      <c r="DA140" s="232"/>
      <c r="DB140" s="232"/>
      <c r="DC140" s="232"/>
      <c r="DD140" s="232"/>
      <c r="DE140" s="232"/>
      <c r="DF140" s="232"/>
      <c r="DG140" s="232"/>
      <c r="DH140" s="232"/>
      <c r="DI140" s="232"/>
      <c r="DJ140" s="232"/>
      <c r="DK140" s="232"/>
      <c r="DL140" s="232"/>
      <c r="DM140" s="232"/>
      <c r="DN140" s="232"/>
      <c r="DO140" s="232"/>
      <c r="DP140" s="232"/>
      <c r="DQ140" s="232"/>
      <c r="DR140" s="232"/>
      <c r="DS140" s="232"/>
      <c r="DT140" s="232"/>
      <c r="DU140" s="232"/>
      <c r="DV140" s="232"/>
      <c r="DW140" s="232"/>
      <c r="DX140" s="232"/>
      <c r="DY140" s="232"/>
      <c r="DZ140" s="232"/>
      <c r="EA140" s="232"/>
      <c r="EB140" s="232"/>
      <c r="EC140" s="232"/>
      <c r="ED140" s="232"/>
      <c r="EE140" s="232"/>
      <c r="EF140" s="232"/>
      <c r="EG140" s="232"/>
      <c r="EH140" s="232"/>
      <c r="EI140" s="232"/>
      <c r="EJ140" s="232"/>
      <c r="EK140" s="232"/>
      <c r="EL140" s="232"/>
      <c r="EM140" s="232"/>
      <c r="EN140" s="232"/>
      <c r="EO140" s="232"/>
      <c r="EP140" s="232"/>
      <c r="EQ140" s="232"/>
      <c r="ER140" s="232"/>
      <c r="ES140" s="232"/>
      <c r="ET140" s="232"/>
      <c r="EU140" s="232"/>
      <c r="EV140" s="232"/>
      <c r="EW140" s="232"/>
      <c r="EX140" s="232"/>
      <c r="EY140" s="232"/>
      <c r="EZ140" s="232"/>
      <c r="FA140" s="232"/>
      <c r="FB140" s="232"/>
      <c r="FC140" s="232"/>
      <c r="FD140" s="232"/>
      <c r="FE140" s="232"/>
      <c r="FF140" s="232"/>
      <c r="FG140" s="232"/>
      <c r="FH140" s="232"/>
      <c r="FI140" s="232"/>
      <c r="FJ140" s="232"/>
      <c r="FK140" s="232"/>
      <c r="FL140" s="232"/>
      <c r="FM140" s="232"/>
      <c r="FN140" s="232"/>
      <c r="FO140" s="232"/>
      <c r="FP140" s="232"/>
      <c r="FQ140" s="232"/>
      <c r="FR140" s="232"/>
      <c r="FS140" s="232"/>
      <c r="FT140" s="232"/>
      <c r="FU140" s="232"/>
      <c r="FV140" s="232"/>
      <c r="FW140" s="232"/>
      <c r="FX140" s="232"/>
      <c r="FY140" s="232"/>
      <c r="FZ140" s="232"/>
      <c r="GA140" s="232"/>
      <c r="GB140" s="232"/>
      <c r="GC140" s="232"/>
      <c r="GD140" s="232"/>
      <c r="GE140" s="232"/>
      <c r="GF140" s="232"/>
      <c r="GG140" s="232"/>
      <c r="GH140" s="232"/>
      <c r="GI140" s="232"/>
      <c r="GJ140" s="232"/>
      <c r="GK140" s="232"/>
      <c r="GL140" s="232"/>
      <c r="GM140" s="232"/>
      <c r="GN140" s="232"/>
    </row>
    <row r="141" spans="1:196" s="243" customFormat="1" ht="24.75" hidden="1" customHeight="1" x14ac:dyDescent="0.25">
      <c r="A141" s="221"/>
      <c r="B141" s="222"/>
      <c r="C141" s="223" t="s">
        <v>88</v>
      </c>
      <c r="D141" s="223" t="s">
        <v>49</v>
      </c>
      <c r="E141" s="224" t="s">
        <v>165</v>
      </c>
      <c r="F141" s="225"/>
      <c r="G141" s="27"/>
      <c r="H141" s="226"/>
      <c r="I141" s="242">
        <f t="shared" si="83"/>
        <v>0</v>
      </c>
      <c r="J141" s="228">
        <f t="shared" si="84"/>
        <v>0</v>
      </c>
      <c r="K141" s="229" t="str">
        <f t="shared" si="177"/>
        <v/>
      </c>
      <c r="L141" s="230"/>
      <c r="M141" s="228"/>
      <c r="N141" s="21"/>
      <c r="O141" s="226"/>
      <c r="P141" s="228">
        <f t="shared" si="85"/>
        <v>0</v>
      </c>
      <c r="Q141" s="229" t="str">
        <f t="shared" si="168"/>
        <v/>
      </c>
      <c r="R141" s="230">
        <f t="shared" si="86"/>
        <v>0</v>
      </c>
      <c r="S141" s="228">
        <f t="shared" si="87"/>
        <v>0</v>
      </c>
      <c r="T141" s="228">
        <f t="shared" si="88"/>
        <v>0</v>
      </c>
      <c r="U141" s="228">
        <f t="shared" si="88"/>
        <v>0</v>
      </c>
      <c r="V141" s="228">
        <f t="shared" si="89"/>
        <v>0</v>
      </c>
      <c r="W141" s="229" t="str">
        <f t="shared" si="128"/>
        <v/>
      </c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232"/>
      <c r="BN141" s="232"/>
      <c r="BO141" s="232"/>
      <c r="BP141" s="232"/>
      <c r="BQ141" s="232"/>
      <c r="BR141" s="232"/>
      <c r="BS141" s="232"/>
      <c r="BT141" s="232"/>
      <c r="BU141" s="232"/>
      <c r="BV141" s="232"/>
      <c r="BW141" s="232"/>
      <c r="BX141" s="232"/>
      <c r="BY141" s="232"/>
      <c r="BZ141" s="232"/>
      <c r="CA141" s="232"/>
      <c r="CB141" s="232"/>
      <c r="CC141" s="232"/>
      <c r="CD141" s="232"/>
      <c r="CE141" s="232"/>
      <c r="CF141" s="232"/>
      <c r="CG141" s="232"/>
      <c r="CH141" s="232"/>
      <c r="CI141" s="232"/>
      <c r="CJ141" s="232"/>
      <c r="CK141" s="232"/>
      <c r="CL141" s="232"/>
      <c r="CM141" s="232"/>
      <c r="CN141" s="232"/>
      <c r="CO141" s="232"/>
      <c r="CP141" s="232"/>
      <c r="CQ141" s="232"/>
      <c r="CR141" s="232"/>
      <c r="CS141" s="232"/>
      <c r="CT141" s="232"/>
      <c r="CU141" s="232"/>
      <c r="CV141" s="232"/>
      <c r="CW141" s="232"/>
      <c r="CX141" s="232"/>
      <c r="CY141" s="232"/>
      <c r="CZ141" s="232"/>
      <c r="DA141" s="232"/>
      <c r="DB141" s="232"/>
      <c r="DC141" s="232"/>
      <c r="DD141" s="232"/>
      <c r="DE141" s="232"/>
      <c r="DF141" s="232"/>
      <c r="DG141" s="232"/>
      <c r="DH141" s="232"/>
      <c r="DI141" s="232"/>
      <c r="DJ141" s="232"/>
      <c r="DK141" s="232"/>
      <c r="DL141" s="232"/>
      <c r="DM141" s="232"/>
      <c r="DN141" s="232"/>
      <c r="DO141" s="232"/>
      <c r="DP141" s="232"/>
      <c r="DQ141" s="232"/>
      <c r="DR141" s="232"/>
      <c r="DS141" s="232"/>
      <c r="DT141" s="232"/>
      <c r="DU141" s="232"/>
      <c r="DV141" s="232"/>
      <c r="DW141" s="232"/>
      <c r="DX141" s="232"/>
      <c r="DY141" s="232"/>
      <c r="DZ141" s="232"/>
      <c r="EA141" s="232"/>
      <c r="EB141" s="232"/>
      <c r="EC141" s="232"/>
      <c r="ED141" s="232"/>
      <c r="EE141" s="232"/>
      <c r="EF141" s="232"/>
      <c r="EG141" s="232"/>
      <c r="EH141" s="232"/>
      <c r="EI141" s="232"/>
      <c r="EJ141" s="232"/>
      <c r="EK141" s="232"/>
      <c r="EL141" s="232"/>
      <c r="EM141" s="232"/>
      <c r="EN141" s="232"/>
      <c r="EO141" s="232"/>
      <c r="EP141" s="232"/>
      <c r="EQ141" s="232"/>
      <c r="ER141" s="232"/>
      <c r="ES141" s="232"/>
      <c r="ET141" s="232"/>
      <c r="EU141" s="232"/>
      <c r="EV141" s="232"/>
      <c r="EW141" s="232"/>
      <c r="EX141" s="232"/>
      <c r="EY141" s="232"/>
      <c r="EZ141" s="232"/>
      <c r="FA141" s="232"/>
      <c r="FB141" s="232"/>
      <c r="FC141" s="232"/>
      <c r="FD141" s="232"/>
      <c r="FE141" s="232"/>
      <c r="FF141" s="232"/>
      <c r="FG141" s="232"/>
      <c r="FH141" s="232"/>
      <c r="FI141" s="232"/>
      <c r="FJ141" s="232"/>
      <c r="FK141" s="232"/>
      <c r="FL141" s="232"/>
      <c r="FM141" s="232"/>
      <c r="FN141" s="232"/>
      <c r="FO141" s="232"/>
      <c r="FP141" s="232"/>
      <c r="FQ141" s="232"/>
      <c r="FR141" s="232"/>
      <c r="FS141" s="232"/>
      <c r="FT141" s="232"/>
      <c r="FU141" s="232"/>
      <c r="FV141" s="232"/>
      <c r="FW141" s="232"/>
      <c r="FX141" s="232"/>
      <c r="FY141" s="232"/>
      <c r="FZ141" s="232"/>
      <c r="GA141" s="232"/>
      <c r="GB141" s="232"/>
      <c r="GC141" s="232"/>
      <c r="GD141" s="232"/>
      <c r="GE141" s="232"/>
      <c r="GF141" s="232"/>
      <c r="GG141" s="232"/>
      <c r="GH141" s="232"/>
      <c r="GI141" s="232"/>
      <c r="GJ141" s="232"/>
      <c r="GK141" s="232"/>
      <c r="GL141" s="232"/>
      <c r="GM141" s="232"/>
      <c r="GN141" s="232"/>
    </row>
    <row r="142" spans="1:196" s="251" customFormat="1" ht="24.75" customHeight="1" x14ac:dyDescent="0.25">
      <c r="A142" s="221"/>
      <c r="B142" s="246" t="s">
        <v>19</v>
      </c>
      <c r="C142" s="223" t="s">
        <v>258</v>
      </c>
      <c r="D142" s="223" t="s">
        <v>85</v>
      </c>
      <c r="E142" s="247" t="s">
        <v>259</v>
      </c>
      <c r="F142" s="248">
        <v>22880.7</v>
      </c>
      <c r="G142" s="47">
        <v>2.4</v>
      </c>
      <c r="H142" s="249"/>
      <c r="I142" s="227">
        <f t="shared" si="83"/>
        <v>0</v>
      </c>
      <c r="J142" s="228">
        <f t="shared" si="84"/>
        <v>-2.4</v>
      </c>
      <c r="K142" s="229">
        <f t="shared" si="177"/>
        <v>0</v>
      </c>
      <c r="L142" s="230"/>
      <c r="M142" s="228"/>
      <c r="N142" s="21"/>
      <c r="O142" s="249"/>
      <c r="P142" s="228">
        <f t="shared" si="85"/>
        <v>0</v>
      </c>
      <c r="Q142" s="229" t="str">
        <f t="shared" si="168"/>
        <v/>
      </c>
      <c r="R142" s="230">
        <f t="shared" si="86"/>
        <v>22880.7</v>
      </c>
      <c r="S142" s="228">
        <f t="shared" si="87"/>
        <v>22880.7</v>
      </c>
      <c r="T142" s="228">
        <f t="shared" si="88"/>
        <v>2.4</v>
      </c>
      <c r="U142" s="228">
        <f t="shared" si="88"/>
        <v>0</v>
      </c>
      <c r="V142" s="228">
        <f t="shared" si="89"/>
        <v>-2.4</v>
      </c>
      <c r="W142" s="229">
        <f t="shared" si="128"/>
        <v>0</v>
      </c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232"/>
      <c r="BN142" s="232"/>
      <c r="BO142" s="232"/>
      <c r="BP142" s="232"/>
      <c r="BQ142" s="232"/>
      <c r="BR142" s="232"/>
      <c r="BS142" s="232"/>
      <c r="BT142" s="232"/>
      <c r="BU142" s="232"/>
      <c r="BV142" s="232"/>
      <c r="BW142" s="232"/>
      <c r="BX142" s="232"/>
      <c r="BY142" s="232"/>
      <c r="BZ142" s="232"/>
      <c r="CA142" s="232"/>
      <c r="CB142" s="232"/>
      <c r="CC142" s="232"/>
      <c r="CD142" s="232"/>
      <c r="CE142" s="232"/>
      <c r="CF142" s="232"/>
      <c r="CG142" s="232"/>
      <c r="CH142" s="232"/>
      <c r="CI142" s="232"/>
      <c r="CJ142" s="232"/>
      <c r="CK142" s="232"/>
      <c r="CL142" s="232"/>
      <c r="CM142" s="232"/>
      <c r="CN142" s="232"/>
      <c r="CO142" s="232"/>
      <c r="CP142" s="232"/>
      <c r="CQ142" s="232"/>
      <c r="CR142" s="232"/>
      <c r="CS142" s="232"/>
      <c r="CT142" s="232"/>
      <c r="CU142" s="232"/>
      <c r="CV142" s="232"/>
      <c r="CW142" s="232"/>
      <c r="CX142" s="232"/>
      <c r="CY142" s="232"/>
      <c r="CZ142" s="232"/>
      <c r="DA142" s="232"/>
      <c r="DB142" s="232"/>
      <c r="DC142" s="232"/>
      <c r="DD142" s="232"/>
      <c r="DE142" s="232"/>
      <c r="DF142" s="232"/>
      <c r="DG142" s="232"/>
      <c r="DH142" s="232"/>
      <c r="DI142" s="232"/>
      <c r="DJ142" s="232"/>
      <c r="DK142" s="232"/>
      <c r="DL142" s="232"/>
      <c r="DM142" s="232"/>
      <c r="DN142" s="232"/>
      <c r="DO142" s="232"/>
      <c r="DP142" s="232"/>
      <c r="DQ142" s="232"/>
      <c r="DR142" s="232"/>
      <c r="DS142" s="232"/>
      <c r="DT142" s="232"/>
      <c r="DU142" s="232"/>
      <c r="DV142" s="232"/>
      <c r="DW142" s="232"/>
      <c r="DX142" s="232"/>
      <c r="DY142" s="232"/>
      <c r="DZ142" s="232"/>
      <c r="EA142" s="232"/>
      <c r="EB142" s="232"/>
      <c r="EC142" s="232"/>
      <c r="ED142" s="232"/>
      <c r="EE142" s="232"/>
      <c r="EF142" s="232"/>
      <c r="EG142" s="232"/>
      <c r="EH142" s="232"/>
      <c r="EI142" s="232"/>
      <c r="EJ142" s="232"/>
      <c r="EK142" s="232"/>
      <c r="EL142" s="232"/>
      <c r="EM142" s="232"/>
      <c r="EN142" s="232"/>
      <c r="EO142" s="232"/>
      <c r="EP142" s="232"/>
      <c r="EQ142" s="232"/>
      <c r="ER142" s="232"/>
      <c r="ES142" s="232"/>
      <c r="ET142" s="232"/>
      <c r="EU142" s="232"/>
      <c r="EV142" s="232"/>
      <c r="EW142" s="232"/>
      <c r="EX142" s="232"/>
      <c r="EY142" s="232"/>
      <c r="EZ142" s="232"/>
      <c r="FA142" s="232"/>
      <c r="FB142" s="232"/>
      <c r="FC142" s="232"/>
      <c r="FD142" s="232"/>
      <c r="FE142" s="232"/>
      <c r="FF142" s="232"/>
      <c r="FG142" s="232"/>
      <c r="FH142" s="232"/>
      <c r="FI142" s="232"/>
      <c r="FJ142" s="232"/>
      <c r="FK142" s="232"/>
      <c r="FL142" s="232"/>
      <c r="FM142" s="232"/>
      <c r="FN142" s="232"/>
      <c r="FO142" s="232"/>
      <c r="FP142" s="232"/>
      <c r="FQ142" s="232"/>
      <c r="FR142" s="232"/>
      <c r="FS142" s="232"/>
      <c r="FT142" s="232"/>
      <c r="FU142" s="232"/>
      <c r="FV142" s="232"/>
      <c r="FW142" s="232"/>
      <c r="FX142" s="232"/>
      <c r="FY142" s="232"/>
      <c r="FZ142" s="232"/>
      <c r="GA142" s="232"/>
      <c r="GB142" s="232"/>
      <c r="GC142" s="232"/>
      <c r="GD142" s="232"/>
      <c r="GE142" s="250"/>
      <c r="GF142" s="250"/>
      <c r="GG142" s="250"/>
      <c r="GH142" s="250"/>
      <c r="GI142" s="250"/>
      <c r="GJ142" s="250"/>
      <c r="GK142" s="250"/>
      <c r="GL142" s="250"/>
      <c r="GM142" s="250"/>
      <c r="GN142" s="250"/>
    </row>
    <row r="143" spans="1:196" s="251" customFormat="1" ht="93" hidden="1" customHeight="1" x14ac:dyDescent="0.25">
      <c r="A143" s="221"/>
      <c r="B143" s="246" t="s">
        <v>19</v>
      </c>
      <c r="C143" s="223" t="s">
        <v>332</v>
      </c>
      <c r="D143" s="223" t="s">
        <v>60</v>
      </c>
      <c r="E143" s="247" t="s">
        <v>333</v>
      </c>
      <c r="F143" s="248"/>
      <c r="G143" s="47"/>
      <c r="H143" s="249"/>
      <c r="I143" s="227">
        <f t="shared" si="83"/>
        <v>0</v>
      </c>
      <c r="J143" s="228">
        <f t="shared" si="84"/>
        <v>0</v>
      </c>
      <c r="K143" s="229" t="str">
        <f t="shared" si="177"/>
        <v/>
      </c>
      <c r="L143" s="230"/>
      <c r="M143" s="228"/>
      <c r="N143" s="21"/>
      <c r="O143" s="249"/>
      <c r="P143" s="228">
        <f t="shared" si="85"/>
        <v>0</v>
      </c>
      <c r="Q143" s="229" t="str">
        <f t="shared" si="168"/>
        <v/>
      </c>
      <c r="R143" s="230">
        <f t="shared" si="86"/>
        <v>0</v>
      </c>
      <c r="S143" s="228">
        <f t="shared" si="87"/>
        <v>0</v>
      </c>
      <c r="T143" s="228">
        <f t="shared" si="88"/>
        <v>0</v>
      </c>
      <c r="U143" s="228">
        <f t="shared" si="88"/>
        <v>0</v>
      </c>
      <c r="V143" s="228">
        <f t="shared" si="89"/>
        <v>0</v>
      </c>
      <c r="W143" s="229" t="str">
        <f t="shared" si="128"/>
        <v/>
      </c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232"/>
      <c r="BN143" s="232"/>
      <c r="BO143" s="232"/>
      <c r="BP143" s="232"/>
      <c r="BQ143" s="232"/>
      <c r="BR143" s="232"/>
      <c r="BS143" s="232"/>
      <c r="BT143" s="232"/>
      <c r="BU143" s="232"/>
      <c r="BV143" s="232"/>
      <c r="BW143" s="232"/>
      <c r="BX143" s="232"/>
      <c r="BY143" s="232"/>
      <c r="BZ143" s="232"/>
      <c r="CA143" s="232"/>
      <c r="CB143" s="232"/>
      <c r="CC143" s="232"/>
      <c r="CD143" s="232"/>
      <c r="CE143" s="232"/>
      <c r="CF143" s="232"/>
      <c r="CG143" s="232"/>
      <c r="CH143" s="232"/>
      <c r="CI143" s="232"/>
      <c r="CJ143" s="232"/>
      <c r="CK143" s="232"/>
      <c r="CL143" s="232"/>
      <c r="CM143" s="232"/>
      <c r="CN143" s="232"/>
      <c r="CO143" s="232"/>
      <c r="CP143" s="232"/>
      <c r="CQ143" s="232"/>
      <c r="CR143" s="232"/>
      <c r="CS143" s="232"/>
      <c r="CT143" s="232"/>
      <c r="CU143" s="232"/>
      <c r="CV143" s="232"/>
      <c r="CW143" s="232"/>
      <c r="CX143" s="232"/>
      <c r="CY143" s="232"/>
      <c r="CZ143" s="232"/>
      <c r="DA143" s="232"/>
      <c r="DB143" s="232"/>
      <c r="DC143" s="232"/>
      <c r="DD143" s="232"/>
      <c r="DE143" s="232"/>
      <c r="DF143" s="232"/>
      <c r="DG143" s="232"/>
      <c r="DH143" s="232"/>
      <c r="DI143" s="232"/>
      <c r="DJ143" s="232"/>
      <c r="DK143" s="232"/>
      <c r="DL143" s="232"/>
      <c r="DM143" s="232"/>
      <c r="DN143" s="232"/>
      <c r="DO143" s="232"/>
      <c r="DP143" s="232"/>
      <c r="DQ143" s="232"/>
      <c r="DR143" s="232"/>
      <c r="DS143" s="232"/>
      <c r="DT143" s="232"/>
      <c r="DU143" s="232"/>
      <c r="DV143" s="232"/>
      <c r="DW143" s="232"/>
      <c r="DX143" s="232"/>
      <c r="DY143" s="232"/>
      <c r="DZ143" s="232"/>
      <c r="EA143" s="232"/>
      <c r="EB143" s="232"/>
      <c r="EC143" s="232"/>
      <c r="ED143" s="232"/>
      <c r="EE143" s="232"/>
      <c r="EF143" s="232"/>
      <c r="EG143" s="232"/>
      <c r="EH143" s="232"/>
      <c r="EI143" s="232"/>
      <c r="EJ143" s="232"/>
      <c r="EK143" s="232"/>
      <c r="EL143" s="232"/>
      <c r="EM143" s="232"/>
      <c r="EN143" s="232"/>
      <c r="EO143" s="232"/>
      <c r="EP143" s="232"/>
      <c r="EQ143" s="232"/>
      <c r="ER143" s="232"/>
      <c r="ES143" s="232"/>
      <c r="ET143" s="232"/>
      <c r="EU143" s="232"/>
      <c r="EV143" s="232"/>
      <c r="EW143" s="232"/>
      <c r="EX143" s="232"/>
      <c r="EY143" s="232"/>
      <c r="EZ143" s="232"/>
      <c r="FA143" s="232"/>
      <c r="FB143" s="232"/>
      <c r="FC143" s="232"/>
      <c r="FD143" s="232"/>
      <c r="FE143" s="232"/>
      <c r="FF143" s="232"/>
      <c r="FG143" s="232"/>
      <c r="FH143" s="232"/>
      <c r="FI143" s="232"/>
      <c r="FJ143" s="232"/>
      <c r="FK143" s="232"/>
      <c r="FL143" s="232"/>
      <c r="FM143" s="232"/>
      <c r="FN143" s="232"/>
      <c r="FO143" s="232"/>
      <c r="FP143" s="232"/>
      <c r="FQ143" s="232"/>
      <c r="FR143" s="232"/>
      <c r="FS143" s="232"/>
      <c r="FT143" s="232"/>
      <c r="FU143" s="232"/>
      <c r="FV143" s="232"/>
      <c r="FW143" s="232"/>
      <c r="FX143" s="232"/>
      <c r="FY143" s="232"/>
      <c r="FZ143" s="232"/>
      <c r="GA143" s="232"/>
      <c r="GB143" s="232"/>
      <c r="GC143" s="232"/>
      <c r="GD143" s="232"/>
      <c r="GE143" s="250"/>
      <c r="GF143" s="250"/>
      <c r="GG143" s="250"/>
      <c r="GH143" s="250"/>
      <c r="GI143" s="250"/>
      <c r="GJ143" s="250"/>
      <c r="GK143" s="250"/>
      <c r="GL143" s="250"/>
      <c r="GM143" s="250"/>
      <c r="GN143" s="250"/>
    </row>
    <row r="144" spans="1:196" s="251" customFormat="1" ht="34.5" customHeight="1" x14ac:dyDescent="0.25">
      <c r="A144" s="221"/>
      <c r="B144" s="246"/>
      <c r="C144" s="223" t="s">
        <v>362</v>
      </c>
      <c r="D144" s="223" t="s">
        <v>85</v>
      </c>
      <c r="E144" s="247" t="s">
        <v>363</v>
      </c>
      <c r="F144" s="248">
        <v>14085</v>
      </c>
      <c r="G144" s="47">
        <v>14085</v>
      </c>
      <c r="H144" s="249">
        <v>1462.9</v>
      </c>
      <c r="I144" s="227">
        <f t="shared" si="83"/>
        <v>3.4491043150702214E-3</v>
      </c>
      <c r="J144" s="228">
        <f t="shared" si="84"/>
        <v>-12622.1</v>
      </c>
      <c r="K144" s="229">
        <f t="shared" si="177"/>
        <v>0.10386226482073128</v>
      </c>
      <c r="L144" s="252">
        <v>65190.6</v>
      </c>
      <c r="M144" s="228">
        <v>65190.6</v>
      </c>
      <c r="N144" s="21">
        <v>65190.6</v>
      </c>
      <c r="O144" s="249">
        <v>36220.5</v>
      </c>
      <c r="P144" s="228">
        <f t="shared" si="85"/>
        <v>-28970.1</v>
      </c>
      <c r="Q144" s="229">
        <f t="shared" si="168"/>
        <v>0.55560924427754921</v>
      </c>
      <c r="R144" s="230">
        <f t="shared" si="86"/>
        <v>79275.600000000006</v>
      </c>
      <c r="S144" s="228">
        <f t="shared" si="87"/>
        <v>79275.600000000006</v>
      </c>
      <c r="T144" s="228">
        <f t="shared" si="88"/>
        <v>79275.600000000006</v>
      </c>
      <c r="U144" s="228">
        <f t="shared" si="88"/>
        <v>37683.4</v>
      </c>
      <c r="V144" s="228">
        <f t="shared" si="89"/>
        <v>-41592.200000000004</v>
      </c>
      <c r="W144" s="229">
        <f t="shared" si="128"/>
        <v>0.47534676495668277</v>
      </c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2"/>
      <c r="AS144" s="232"/>
      <c r="AT144" s="232"/>
      <c r="AU144" s="232"/>
      <c r="AV144" s="232"/>
      <c r="AW144" s="232"/>
      <c r="AX144" s="232"/>
      <c r="AY144" s="232"/>
      <c r="AZ144" s="232"/>
      <c r="BA144" s="232"/>
      <c r="BB144" s="232"/>
      <c r="BC144" s="232"/>
      <c r="BD144" s="232"/>
      <c r="BE144" s="232"/>
      <c r="BF144" s="232"/>
      <c r="BG144" s="232"/>
      <c r="BH144" s="232"/>
      <c r="BI144" s="232"/>
      <c r="BJ144" s="232"/>
      <c r="BK144" s="232"/>
      <c r="BL144" s="232"/>
      <c r="BM144" s="232"/>
      <c r="BN144" s="232"/>
      <c r="BO144" s="232"/>
      <c r="BP144" s="232"/>
      <c r="BQ144" s="232"/>
      <c r="BR144" s="232"/>
      <c r="BS144" s="232"/>
      <c r="BT144" s="232"/>
      <c r="BU144" s="232"/>
      <c r="BV144" s="232"/>
      <c r="BW144" s="232"/>
      <c r="BX144" s="232"/>
      <c r="BY144" s="232"/>
      <c r="BZ144" s="232"/>
      <c r="CA144" s="232"/>
      <c r="CB144" s="232"/>
      <c r="CC144" s="232"/>
      <c r="CD144" s="232"/>
      <c r="CE144" s="232"/>
      <c r="CF144" s="232"/>
      <c r="CG144" s="232"/>
      <c r="CH144" s="232"/>
      <c r="CI144" s="232"/>
      <c r="CJ144" s="232"/>
      <c r="CK144" s="232"/>
      <c r="CL144" s="232"/>
      <c r="CM144" s="232"/>
      <c r="CN144" s="232"/>
      <c r="CO144" s="232"/>
      <c r="CP144" s="232"/>
      <c r="CQ144" s="232"/>
      <c r="CR144" s="232"/>
      <c r="CS144" s="232"/>
      <c r="CT144" s="232"/>
      <c r="CU144" s="232"/>
      <c r="CV144" s="232"/>
      <c r="CW144" s="232"/>
      <c r="CX144" s="232"/>
      <c r="CY144" s="232"/>
      <c r="CZ144" s="232"/>
      <c r="DA144" s="232"/>
      <c r="DB144" s="232"/>
      <c r="DC144" s="232"/>
      <c r="DD144" s="232"/>
      <c r="DE144" s="232"/>
      <c r="DF144" s="232"/>
      <c r="DG144" s="232"/>
      <c r="DH144" s="232"/>
      <c r="DI144" s="232"/>
      <c r="DJ144" s="232"/>
      <c r="DK144" s="232"/>
      <c r="DL144" s="232"/>
      <c r="DM144" s="232"/>
      <c r="DN144" s="232"/>
      <c r="DO144" s="232"/>
      <c r="DP144" s="232"/>
      <c r="DQ144" s="232"/>
      <c r="DR144" s="232"/>
      <c r="DS144" s="232"/>
      <c r="DT144" s="232"/>
      <c r="DU144" s="232"/>
      <c r="DV144" s="232"/>
      <c r="DW144" s="232"/>
      <c r="DX144" s="232"/>
      <c r="DY144" s="232"/>
      <c r="DZ144" s="232"/>
      <c r="EA144" s="232"/>
      <c r="EB144" s="232"/>
      <c r="EC144" s="232"/>
      <c r="ED144" s="232"/>
      <c r="EE144" s="232"/>
      <c r="EF144" s="232"/>
      <c r="EG144" s="232"/>
      <c r="EH144" s="232"/>
      <c r="EI144" s="232"/>
      <c r="EJ144" s="232"/>
      <c r="EK144" s="232"/>
      <c r="EL144" s="232"/>
      <c r="EM144" s="232"/>
      <c r="EN144" s="232"/>
      <c r="EO144" s="232"/>
      <c r="EP144" s="232"/>
      <c r="EQ144" s="232"/>
      <c r="ER144" s="232"/>
      <c r="ES144" s="232"/>
      <c r="ET144" s="232"/>
      <c r="EU144" s="232"/>
      <c r="EV144" s="232"/>
      <c r="EW144" s="232"/>
      <c r="EX144" s="232"/>
      <c r="EY144" s="232"/>
      <c r="EZ144" s="232"/>
      <c r="FA144" s="232"/>
      <c r="FB144" s="232"/>
      <c r="FC144" s="232"/>
      <c r="FD144" s="232"/>
      <c r="FE144" s="232"/>
      <c r="FF144" s="232"/>
      <c r="FG144" s="232"/>
      <c r="FH144" s="232"/>
      <c r="FI144" s="232"/>
      <c r="FJ144" s="232"/>
      <c r="FK144" s="232"/>
      <c r="FL144" s="232"/>
      <c r="FM144" s="232"/>
      <c r="FN144" s="232"/>
      <c r="FO144" s="232"/>
      <c r="FP144" s="232"/>
      <c r="FQ144" s="232"/>
      <c r="FR144" s="232"/>
      <c r="FS144" s="232"/>
      <c r="FT144" s="232"/>
      <c r="FU144" s="232"/>
      <c r="FV144" s="232"/>
      <c r="FW144" s="232"/>
      <c r="FX144" s="232"/>
      <c r="FY144" s="232"/>
      <c r="FZ144" s="232"/>
      <c r="GA144" s="232"/>
      <c r="GB144" s="232"/>
      <c r="GC144" s="232"/>
      <c r="GD144" s="232"/>
      <c r="GE144" s="250"/>
      <c r="GF144" s="250"/>
      <c r="GG144" s="250"/>
      <c r="GH144" s="250"/>
      <c r="GI144" s="250"/>
      <c r="GJ144" s="250"/>
      <c r="GK144" s="250"/>
      <c r="GL144" s="250"/>
      <c r="GM144" s="250"/>
      <c r="GN144" s="250"/>
    </row>
    <row r="145" spans="1:196" s="1" customFormat="1" ht="23.25" customHeight="1" x14ac:dyDescent="0.3">
      <c r="A145" s="80">
        <v>12</v>
      </c>
      <c r="B145" s="81" t="s">
        <v>20</v>
      </c>
      <c r="C145" s="148" t="s">
        <v>86</v>
      </c>
      <c r="D145" s="148" t="s">
        <v>50</v>
      </c>
      <c r="E145" s="149" t="s">
        <v>354</v>
      </c>
      <c r="F145" s="52">
        <v>119952.6</v>
      </c>
      <c r="G145" s="53">
        <v>79968.800000000003</v>
      </c>
      <c r="H145" s="53">
        <v>16660.2</v>
      </c>
      <c r="I145" s="41">
        <f t="shared" si="83"/>
        <v>3.9280038081846269E-2</v>
      </c>
      <c r="J145" s="20">
        <f t="shared" si="84"/>
        <v>-63308.600000000006</v>
      </c>
      <c r="K145" s="23">
        <f t="shared" si="177"/>
        <v>0.20833375016256339</v>
      </c>
      <c r="L145" s="19"/>
      <c r="M145" s="20"/>
      <c r="N145" s="20"/>
      <c r="O145" s="53"/>
      <c r="P145" s="20">
        <f t="shared" si="85"/>
        <v>0</v>
      </c>
      <c r="Q145" s="23" t="str">
        <f t="shared" si="168"/>
        <v/>
      </c>
      <c r="R145" s="19">
        <f t="shared" si="86"/>
        <v>119952.6</v>
      </c>
      <c r="S145" s="20">
        <f t="shared" si="87"/>
        <v>119952.6</v>
      </c>
      <c r="T145" s="20">
        <f t="shared" si="88"/>
        <v>79968.800000000003</v>
      </c>
      <c r="U145" s="20">
        <f t="shared" si="88"/>
        <v>16660.2</v>
      </c>
      <c r="V145" s="20">
        <f t="shared" si="89"/>
        <v>-63308.600000000006</v>
      </c>
      <c r="W145" s="23">
        <f t="shared" si="128"/>
        <v>0.20833375016256339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3.25" customHeight="1" x14ac:dyDescent="0.3">
      <c r="A146" s="80">
        <v>13</v>
      </c>
      <c r="B146" s="81" t="s">
        <v>20</v>
      </c>
      <c r="C146" s="148" t="s">
        <v>166</v>
      </c>
      <c r="D146" s="148" t="s">
        <v>50</v>
      </c>
      <c r="E146" s="149" t="s">
        <v>167</v>
      </c>
      <c r="F146" s="52">
        <f>SUM(F147:F152)</f>
        <v>8314.2999999999993</v>
      </c>
      <c r="G146" s="53">
        <f>SUM(G147:G152)</f>
        <v>8314.2999999999993</v>
      </c>
      <c r="H146" s="53">
        <f t="shared" ref="H146" si="183">SUM(H147:H152)</f>
        <v>8314.2999999999993</v>
      </c>
      <c r="I146" s="41">
        <f t="shared" si="83"/>
        <v>1.9602767111072759E-2</v>
      </c>
      <c r="J146" s="20">
        <f t="shared" ref="J146:J148" si="184">H146-G146</f>
        <v>0</v>
      </c>
      <c r="K146" s="23">
        <f t="shared" si="177"/>
        <v>1</v>
      </c>
      <c r="L146" s="52">
        <f t="shared" ref="L146" si="185">SUM(L147:L152)</f>
        <v>150</v>
      </c>
      <c r="M146" s="283">
        <f>SUM(M147:M152)</f>
        <v>150</v>
      </c>
      <c r="N146" s="53">
        <f t="shared" ref="N146" si="186">SUM(N147:N152)</f>
        <v>150</v>
      </c>
      <c r="O146" s="53">
        <f t="shared" ref="O146" si="187">SUM(O147:O152)</f>
        <v>150</v>
      </c>
      <c r="P146" s="20">
        <f t="shared" si="85"/>
        <v>0</v>
      </c>
      <c r="Q146" s="23">
        <f t="shared" si="168"/>
        <v>1</v>
      </c>
      <c r="R146" s="19">
        <f t="shared" si="86"/>
        <v>8464.2999999999993</v>
      </c>
      <c r="S146" s="20">
        <f t="shared" si="87"/>
        <v>8464.2999999999993</v>
      </c>
      <c r="T146" s="20">
        <f t="shared" si="88"/>
        <v>8464.2999999999993</v>
      </c>
      <c r="U146" s="20">
        <f t="shared" si="88"/>
        <v>8464.2999999999993</v>
      </c>
      <c r="V146" s="20">
        <f t="shared" si="89"/>
        <v>0</v>
      </c>
      <c r="W146" s="23">
        <f t="shared" si="128"/>
        <v>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30" customFormat="1" ht="98.45" hidden="1" customHeight="1" x14ac:dyDescent="0.3">
      <c r="A147" s="93"/>
      <c r="B147" s="96"/>
      <c r="C147" s="96"/>
      <c r="D147" s="96"/>
      <c r="E147" s="129" t="s">
        <v>261</v>
      </c>
      <c r="F147" s="54"/>
      <c r="G147" s="55"/>
      <c r="H147" s="55"/>
      <c r="I147" s="66">
        <f t="shared" si="83"/>
        <v>0</v>
      </c>
      <c r="J147" s="45">
        <f t="shared" si="184"/>
        <v>0</v>
      </c>
      <c r="K147" s="24" t="str">
        <f t="shared" si="177"/>
        <v/>
      </c>
      <c r="L147" s="64"/>
      <c r="M147" s="65"/>
      <c r="N147" s="65"/>
      <c r="O147" s="55"/>
      <c r="P147" s="20">
        <f t="shared" si="85"/>
        <v>0</v>
      </c>
      <c r="Q147" s="24" t="str">
        <f t="shared" si="168"/>
        <v/>
      </c>
      <c r="R147" s="61">
        <f t="shared" si="86"/>
        <v>0</v>
      </c>
      <c r="S147" s="45">
        <f t="shared" si="87"/>
        <v>0</v>
      </c>
      <c r="T147" s="45">
        <f t="shared" si="88"/>
        <v>0</v>
      </c>
      <c r="U147" s="21">
        <f t="shared" si="88"/>
        <v>0</v>
      </c>
      <c r="V147" s="45">
        <f t="shared" si="89"/>
        <v>0</v>
      </c>
      <c r="W147" s="24" t="str">
        <f t="shared" si="128"/>
        <v/>
      </c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99"/>
      <c r="DB147" s="99"/>
      <c r="DC147" s="99"/>
      <c r="DD147" s="99"/>
      <c r="DE147" s="99"/>
      <c r="DF147" s="99"/>
      <c r="DG147" s="99"/>
      <c r="DH147" s="99"/>
      <c r="DI147" s="99"/>
      <c r="DJ147" s="99"/>
      <c r="DK147" s="99"/>
      <c r="DL147" s="99"/>
      <c r="DM147" s="99"/>
      <c r="DN147" s="99"/>
      <c r="DO147" s="99"/>
      <c r="DP147" s="99"/>
      <c r="DQ147" s="99"/>
      <c r="DR147" s="99"/>
      <c r="DS147" s="99"/>
      <c r="DT147" s="99"/>
      <c r="DU147" s="99"/>
      <c r="DV147" s="99"/>
      <c r="DW147" s="99"/>
      <c r="DX147" s="99"/>
      <c r="DY147" s="99"/>
      <c r="DZ147" s="99"/>
      <c r="EA147" s="99"/>
      <c r="EB147" s="99"/>
      <c r="EC147" s="99"/>
      <c r="ED147" s="99"/>
      <c r="EE147" s="99"/>
      <c r="EF147" s="99"/>
      <c r="EG147" s="99"/>
      <c r="EH147" s="99"/>
      <c r="EI147" s="99"/>
      <c r="EJ147" s="99"/>
      <c r="EK147" s="99"/>
      <c r="EL147" s="99"/>
      <c r="EM147" s="99"/>
      <c r="EN147" s="99"/>
      <c r="EO147" s="99"/>
      <c r="EP147" s="99"/>
      <c r="EQ147" s="99"/>
      <c r="ER147" s="99"/>
      <c r="ES147" s="99"/>
      <c r="ET147" s="99"/>
      <c r="EU147" s="99"/>
      <c r="EV147" s="99"/>
      <c r="EW147" s="99"/>
      <c r="EX147" s="99"/>
      <c r="EY147" s="99"/>
      <c r="EZ147" s="99"/>
      <c r="FA147" s="99"/>
      <c r="FB147" s="99"/>
      <c r="FC147" s="99"/>
      <c r="FD147" s="99"/>
      <c r="FE147" s="99"/>
      <c r="FF147" s="99"/>
      <c r="FG147" s="99"/>
      <c r="FH147" s="99"/>
      <c r="FI147" s="99"/>
      <c r="FJ147" s="99"/>
      <c r="FK147" s="99"/>
      <c r="FL147" s="99"/>
      <c r="FM147" s="99"/>
      <c r="FN147" s="99"/>
      <c r="FO147" s="99"/>
      <c r="FP147" s="99"/>
      <c r="FQ147" s="99"/>
      <c r="FR147" s="99"/>
      <c r="FS147" s="99"/>
      <c r="FT147" s="99"/>
      <c r="FU147" s="99"/>
      <c r="FV147" s="99"/>
      <c r="FW147" s="99"/>
      <c r="FX147" s="99"/>
      <c r="FY147" s="99"/>
      <c r="FZ147" s="99"/>
      <c r="GA147" s="99"/>
      <c r="GB147" s="99"/>
      <c r="GC147" s="99"/>
      <c r="GD147" s="99"/>
      <c r="GE147" s="99"/>
      <c r="GF147" s="99"/>
      <c r="GG147" s="99"/>
      <c r="GH147" s="99"/>
      <c r="GI147" s="99"/>
      <c r="GJ147" s="99"/>
      <c r="GK147" s="99"/>
      <c r="GL147" s="99"/>
      <c r="GM147" s="99"/>
      <c r="GN147" s="99"/>
    </row>
    <row r="148" spans="1:196" s="130" customFormat="1" ht="36.75" hidden="1" customHeight="1" x14ac:dyDescent="0.3">
      <c r="A148" s="93"/>
      <c r="B148" s="96"/>
      <c r="C148" s="96"/>
      <c r="D148" s="96"/>
      <c r="E148" s="129" t="s">
        <v>265</v>
      </c>
      <c r="F148" s="54"/>
      <c r="G148" s="55"/>
      <c r="H148" s="55"/>
      <c r="I148" s="60">
        <f t="shared" si="83"/>
        <v>0</v>
      </c>
      <c r="J148" s="45">
        <f t="shared" si="184"/>
        <v>0</v>
      </c>
      <c r="K148" s="24" t="str">
        <f t="shared" si="177"/>
        <v/>
      </c>
      <c r="L148" s="64"/>
      <c r="M148" s="65"/>
      <c r="N148" s="65"/>
      <c r="O148" s="55"/>
      <c r="P148" s="45">
        <f>O148-N148</f>
        <v>0</v>
      </c>
      <c r="Q148" s="24" t="str">
        <f t="shared" si="168"/>
        <v/>
      </c>
      <c r="R148" s="61">
        <f t="shared" si="86"/>
        <v>0</v>
      </c>
      <c r="S148" s="45">
        <f t="shared" si="87"/>
        <v>0</v>
      </c>
      <c r="T148" s="45">
        <f t="shared" si="88"/>
        <v>0</v>
      </c>
      <c r="U148" s="21">
        <f t="shared" si="88"/>
        <v>0</v>
      </c>
      <c r="V148" s="45">
        <f t="shared" ref="V148:V154" si="188">U148-T148</f>
        <v>0</v>
      </c>
      <c r="W148" s="24" t="str">
        <f t="shared" si="128"/>
        <v/>
      </c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99"/>
      <c r="DB148" s="99"/>
      <c r="DC148" s="99"/>
      <c r="DD148" s="99"/>
      <c r="DE148" s="99"/>
      <c r="DF148" s="99"/>
      <c r="DG148" s="99"/>
      <c r="DH148" s="99"/>
      <c r="DI148" s="99"/>
      <c r="DJ148" s="99"/>
      <c r="DK148" s="99"/>
      <c r="DL148" s="99"/>
      <c r="DM148" s="99"/>
      <c r="DN148" s="99"/>
      <c r="DO148" s="99"/>
      <c r="DP148" s="99"/>
      <c r="DQ148" s="99"/>
      <c r="DR148" s="99"/>
      <c r="DS148" s="99"/>
      <c r="DT148" s="99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  <c r="EK148" s="99"/>
      <c r="EL148" s="99"/>
      <c r="EM148" s="99"/>
      <c r="EN148" s="99"/>
      <c r="EO148" s="99"/>
      <c r="EP148" s="99"/>
      <c r="EQ148" s="99"/>
      <c r="ER148" s="99"/>
      <c r="ES148" s="99"/>
      <c r="ET148" s="99"/>
      <c r="EU148" s="99"/>
      <c r="EV148" s="99"/>
      <c r="EW148" s="99"/>
      <c r="EX148" s="99"/>
      <c r="EY148" s="99"/>
      <c r="EZ148" s="99"/>
      <c r="FA148" s="99"/>
      <c r="FB148" s="99"/>
      <c r="FC148" s="99"/>
      <c r="FD148" s="99"/>
      <c r="FE148" s="99"/>
      <c r="FF148" s="99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</row>
    <row r="149" spans="1:196" s="130" customFormat="1" ht="76.5" customHeight="1" x14ac:dyDescent="0.3">
      <c r="A149" s="93"/>
      <c r="B149" s="96"/>
      <c r="C149" s="96"/>
      <c r="D149" s="96"/>
      <c r="E149" s="129" t="s">
        <v>364</v>
      </c>
      <c r="F149" s="48">
        <v>1300</v>
      </c>
      <c r="G149" s="56">
        <v>1300</v>
      </c>
      <c r="H149" s="56">
        <v>1300</v>
      </c>
      <c r="I149" s="60">
        <f t="shared" ref="I149:I151" si="189">H149/$H$6</f>
        <v>3.0650322028787256E-3</v>
      </c>
      <c r="J149" s="45">
        <f t="shared" ref="J149:J163" si="190">H149-G149</f>
        <v>0</v>
      </c>
      <c r="K149" s="218">
        <f t="shared" si="177"/>
        <v>1</v>
      </c>
      <c r="L149" s="67">
        <v>150</v>
      </c>
      <c r="M149" s="45">
        <v>150</v>
      </c>
      <c r="N149" s="45">
        <v>150</v>
      </c>
      <c r="O149" s="217">
        <v>150</v>
      </c>
      <c r="P149" s="45">
        <f>O149-N149</f>
        <v>0</v>
      </c>
      <c r="Q149" s="218">
        <f t="shared" si="168"/>
        <v>1</v>
      </c>
      <c r="R149" s="61">
        <f t="shared" ref="R149" si="191">SUM(F149,L149)</f>
        <v>1450</v>
      </c>
      <c r="S149" s="45">
        <f t="shared" ref="S149" si="192">SUM(F149,M149)</f>
        <v>1450</v>
      </c>
      <c r="T149" s="45">
        <f t="shared" ref="T149" si="193">SUM(G149,N149)</f>
        <v>1450</v>
      </c>
      <c r="U149" s="45">
        <f t="shared" si="88"/>
        <v>1450</v>
      </c>
      <c r="V149" s="45">
        <f t="shared" si="188"/>
        <v>0</v>
      </c>
      <c r="W149" s="218">
        <f t="shared" si="128"/>
        <v>1</v>
      </c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99"/>
      <c r="DB149" s="99"/>
      <c r="DC149" s="99"/>
      <c r="DD149" s="99"/>
      <c r="DE149" s="99"/>
      <c r="DF149" s="99"/>
      <c r="DG149" s="99"/>
      <c r="DH149" s="99"/>
      <c r="DI149" s="99"/>
      <c r="DJ149" s="99"/>
      <c r="DK149" s="99"/>
      <c r="DL149" s="99"/>
      <c r="DM149" s="99"/>
      <c r="DN149" s="99"/>
      <c r="DO149" s="99"/>
      <c r="DP149" s="99"/>
      <c r="DQ149" s="99"/>
      <c r="DR149" s="99"/>
      <c r="DS149" s="99"/>
      <c r="DT149" s="99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  <c r="EK149" s="99"/>
      <c r="EL149" s="99"/>
      <c r="EM149" s="99"/>
      <c r="EN149" s="99"/>
      <c r="EO149" s="99"/>
      <c r="EP149" s="99"/>
      <c r="EQ149" s="99"/>
      <c r="ER149" s="99"/>
      <c r="ES149" s="99"/>
      <c r="ET149" s="99"/>
      <c r="EU149" s="99"/>
      <c r="EV149" s="99"/>
      <c r="EW149" s="99"/>
      <c r="EX149" s="99"/>
      <c r="EY149" s="99"/>
      <c r="EZ149" s="99"/>
      <c r="FA149" s="99"/>
      <c r="FB149" s="99"/>
      <c r="FC149" s="99"/>
      <c r="FD149" s="99"/>
      <c r="FE149" s="99"/>
      <c r="FF149" s="99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</row>
    <row r="150" spans="1:196" s="130" customFormat="1" ht="78" customHeight="1" x14ac:dyDescent="0.3">
      <c r="A150" s="93"/>
      <c r="B150" s="96"/>
      <c r="C150" s="96"/>
      <c r="D150" s="96"/>
      <c r="E150" s="129" t="s">
        <v>365</v>
      </c>
      <c r="F150" s="48">
        <v>2000</v>
      </c>
      <c r="G150" s="49">
        <v>2000</v>
      </c>
      <c r="H150" s="49">
        <v>2000</v>
      </c>
      <c r="I150" s="60">
        <f t="shared" si="189"/>
        <v>4.7154341582749627E-3</v>
      </c>
      <c r="J150" s="45">
        <f t="shared" si="190"/>
        <v>0</v>
      </c>
      <c r="K150" s="218">
        <f t="shared" si="177"/>
        <v>1</v>
      </c>
      <c r="L150" s="68"/>
      <c r="M150" s="65"/>
      <c r="N150" s="65"/>
      <c r="O150" s="150"/>
      <c r="P150" s="45">
        <f>O150-N150</f>
        <v>0</v>
      </c>
      <c r="Q150" s="218" t="str">
        <f t="shared" si="168"/>
        <v/>
      </c>
      <c r="R150" s="61">
        <f t="shared" ref="R150" si="194">SUM(F150,L150)</f>
        <v>2000</v>
      </c>
      <c r="S150" s="45">
        <f t="shared" ref="S150" si="195">SUM(F150,M150)</f>
        <v>2000</v>
      </c>
      <c r="T150" s="45">
        <f t="shared" ref="T150" si="196">SUM(G150,N150)</f>
        <v>2000</v>
      </c>
      <c r="U150" s="45">
        <f t="shared" si="88"/>
        <v>2000</v>
      </c>
      <c r="V150" s="45">
        <f t="shared" si="188"/>
        <v>0</v>
      </c>
      <c r="W150" s="218">
        <f t="shared" si="128"/>
        <v>1</v>
      </c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99"/>
      <c r="DB150" s="99"/>
      <c r="DC150" s="99"/>
      <c r="DD150" s="99"/>
      <c r="DE150" s="99"/>
      <c r="DF150" s="99"/>
      <c r="DG150" s="99"/>
      <c r="DH150" s="99"/>
      <c r="DI150" s="99"/>
      <c r="DJ150" s="99"/>
      <c r="DK150" s="99"/>
      <c r="DL150" s="99"/>
      <c r="DM150" s="99"/>
      <c r="DN150" s="99"/>
      <c r="DO150" s="99"/>
      <c r="DP150" s="99"/>
      <c r="DQ150" s="99"/>
      <c r="DR150" s="99"/>
      <c r="DS150" s="99"/>
      <c r="DT150" s="99"/>
      <c r="DU150" s="99"/>
      <c r="DV150" s="99"/>
      <c r="DW150" s="99"/>
      <c r="DX150" s="99"/>
      <c r="DY150" s="99"/>
      <c r="DZ150" s="99"/>
      <c r="EA150" s="99"/>
      <c r="EB150" s="99"/>
      <c r="EC150" s="99"/>
      <c r="ED150" s="99"/>
      <c r="EE150" s="99"/>
      <c r="EF150" s="99"/>
      <c r="EG150" s="99"/>
      <c r="EH150" s="99"/>
      <c r="EI150" s="99"/>
      <c r="EJ150" s="99"/>
      <c r="EK150" s="99"/>
      <c r="EL150" s="99"/>
      <c r="EM150" s="99"/>
      <c r="EN150" s="99"/>
      <c r="EO150" s="99"/>
      <c r="EP150" s="99"/>
      <c r="EQ150" s="99"/>
      <c r="ER150" s="99"/>
      <c r="ES150" s="99"/>
      <c r="ET150" s="99"/>
      <c r="EU150" s="99"/>
      <c r="EV150" s="99"/>
      <c r="EW150" s="99"/>
      <c r="EX150" s="99"/>
      <c r="EY150" s="99"/>
      <c r="EZ150" s="99"/>
      <c r="FA150" s="99"/>
      <c r="FB150" s="99"/>
      <c r="FC150" s="99"/>
      <c r="FD150" s="99"/>
      <c r="FE150" s="99"/>
      <c r="FF150" s="99"/>
      <c r="FG150" s="99"/>
      <c r="FH150" s="99"/>
      <c r="FI150" s="99"/>
      <c r="FJ150" s="99"/>
      <c r="FK150" s="99"/>
      <c r="FL150" s="99"/>
      <c r="FM150" s="99"/>
      <c r="FN150" s="99"/>
      <c r="FO150" s="99"/>
      <c r="FP150" s="99"/>
      <c r="FQ150" s="99"/>
      <c r="FR150" s="99"/>
      <c r="FS150" s="99"/>
      <c r="FT150" s="99"/>
      <c r="FU150" s="99"/>
      <c r="FV150" s="99"/>
      <c r="FW150" s="99"/>
      <c r="FX150" s="99"/>
      <c r="FY150" s="99"/>
      <c r="FZ150" s="99"/>
      <c r="GA150" s="99"/>
      <c r="GB150" s="99"/>
      <c r="GC150" s="99"/>
      <c r="GD150" s="99"/>
      <c r="GE150" s="99"/>
      <c r="GF150" s="99"/>
      <c r="GG150" s="99"/>
      <c r="GH150" s="99"/>
      <c r="GI150" s="99"/>
      <c r="GJ150" s="99"/>
      <c r="GK150" s="99"/>
      <c r="GL150" s="99"/>
      <c r="GM150" s="99"/>
      <c r="GN150" s="99"/>
    </row>
    <row r="151" spans="1:196" s="130" customFormat="1" ht="79.5" customHeight="1" x14ac:dyDescent="0.3">
      <c r="A151" s="93"/>
      <c r="B151" s="96"/>
      <c r="C151" s="96"/>
      <c r="D151" s="96"/>
      <c r="E151" s="129" t="s">
        <v>366</v>
      </c>
      <c r="F151" s="48">
        <v>5014.3</v>
      </c>
      <c r="G151" s="49">
        <v>5014.3</v>
      </c>
      <c r="H151" s="49">
        <v>5014.3</v>
      </c>
      <c r="I151" s="63">
        <f t="shared" si="189"/>
        <v>1.1822300749919072E-2</v>
      </c>
      <c r="J151" s="45">
        <f t="shared" si="190"/>
        <v>0</v>
      </c>
      <c r="K151" s="218">
        <f t="shared" si="177"/>
        <v>1</v>
      </c>
      <c r="L151" s="68"/>
      <c r="M151" s="65"/>
      <c r="N151" s="65"/>
      <c r="O151" s="150"/>
      <c r="P151" s="45"/>
      <c r="Q151" s="218" t="str">
        <f t="shared" si="168"/>
        <v/>
      </c>
      <c r="R151" s="61">
        <f t="shared" ref="R151" si="197">SUM(F151,L151)</f>
        <v>5014.3</v>
      </c>
      <c r="S151" s="45">
        <f t="shared" ref="S151" si="198">SUM(F151,M151)</f>
        <v>5014.3</v>
      </c>
      <c r="T151" s="45">
        <f t="shared" ref="T151" si="199">SUM(G151,N151)</f>
        <v>5014.3</v>
      </c>
      <c r="U151" s="45">
        <f t="shared" si="88"/>
        <v>5014.3</v>
      </c>
      <c r="V151" s="45">
        <f t="shared" si="188"/>
        <v>0</v>
      </c>
      <c r="W151" s="218">
        <f t="shared" si="128"/>
        <v>1</v>
      </c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99"/>
      <c r="DB151" s="99"/>
      <c r="DC151" s="99"/>
      <c r="DD151" s="99"/>
      <c r="DE151" s="99"/>
      <c r="DF151" s="99"/>
      <c r="DG151" s="99"/>
      <c r="DH151" s="99"/>
      <c r="DI151" s="99"/>
      <c r="DJ151" s="99"/>
      <c r="DK151" s="99"/>
      <c r="DL151" s="99"/>
      <c r="DM151" s="99"/>
      <c r="DN151" s="99"/>
      <c r="DO151" s="99"/>
      <c r="DP151" s="99"/>
      <c r="DQ151" s="99"/>
      <c r="DR151" s="99"/>
      <c r="DS151" s="99"/>
      <c r="DT151" s="99"/>
      <c r="DU151" s="99"/>
      <c r="DV151" s="99"/>
      <c r="DW151" s="99"/>
      <c r="DX151" s="99"/>
      <c r="DY151" s="99"/>
      <c r="DZ151" s="99"/>
      <c r="EA151" s="99"/>
      <c r="EB151" s="99"/>
      <c r="EC151" s="99"/>
      <c r="ED151" s="99"/>
      <c r="EE151" s="99"/>
      <c r="EF151" s="99"/>
      <c r="EG151" s="99"/>
      <c r="EH151" s="99"/>
      <c r="EI151" s="99"/>
      <c r="EJ151" s="99"/>
      <c r="EK151" s="99"/>
      <c r="EL151" s="99"/>
      <c r="EM151" s="99"/>
      <c r="EN151" s="99"/>
      <c r="EO151" s="99"/>
      <c r="EP151" s="99"/>
      <c r="EQ151" s="99"/>
      <c r="ER151" s="99"/>
      <c r="ES151" s="99"/>
      <c r="ET151" s="99"/>
      <c r="EU151" s="99"/>
      <c r="EV151" s="99"/>
      <c r="EW151" s="99"/>
      <c r="EX151" s="99"/>
      <c r="EY151" s="99"/>
      <c r="EZ151" s="99"/>
      <c r="FA151" s="99"/>
      <c r="FB151" s="99"/>
      <c r="FC151" s="99"/>
      <c r="FD151" s="99"/>
      <c r="FE151" s="99"/>
      <c r="FF151" s="99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</row>
    <row r="152" spans="1:196" s="130" customFormat="1" ht="0.75" hidden="1" customHeight="1" x14ac:dyDescent="0.3">
      <c r="A152" s="93"/>
      <c r="B152" s="96"/>
      <c r="C152" s="96"/>
      <c r="D152" s="96"/>
      <c r="E152" s="129" t="s">
        <v>325</v>
      </c>
      <c r="F152" s="54"/>
      <c r="G152" s="55"/>
      <c r="H152" s="55"/>
      <c r="I152" s="60">
        <f t="shared" ref="I152" si="200">H152/$H$6</f>
        <v>0</v>
      </c>
      <c r="J152" s="45">
        <f t="shared" si="190"/>
        <v>0</v>
      </c>
      <c r="K152" s="24" t="str">
        <f t="shared" si="177"/>
        <v/>
      </c>
      <c r="L152" s="68"/>
      <c r="M152" s="65"/>
      <c r="N152" s="65"/>
      <c r="O152" s="150"/>
      <c r="P152" s="45">
        <f>O152-N152</f>
        <v>0</v>
      </c>
      <c r="Q152" s="24" t="str">
        <f t="shared" si="168"/>
        <v/>
      </c>
      <c r="R152" s="61">
        <f t="shared" ref="R152" si="201">SUM(F152,L152)</f>
        <v>0</v>
      </c>
      <c r="S152" s="45">
        <f t="shared" ref="S152" si="202">SUM(F152,M152)</f>
        <v>0</v>
      </c>
      <c r="T152" s="45">
        <f t="shared" ref="T152" si="203">SUM(G152,N152)</f>
        <v>0</v>
      </c>
      <c r="U152" s="21">
        <f t="shared" si="88"/>
        <v>0</v>
      </c>
      <c r="V152" s="45">
        <f t="shared" si="188"/>
        <v>0</v>
      </c>
      <c r="W152" s="24" t="str">
        <f t="shared" si="128"/>
        <v/>
      </c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99"/>
      <c r="BE152" s="99"/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9"/>
      <c r="CC152" s="99"/>
      <c r="CD152" s="99"/>
      <c r="CE152" s="99"/>
      <c r="CF152" s="99"/>
      <c r="CG152" s="99"/>
      <c r="CH152" s="99"/>
      <c r="CI152" s="99"/>
      <c r="CJ152" s="99"/>
      <c r="CK152" s="99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99"/>
      <c r="DB152" s="99"/>
      <c r="DC152" s="99"/>
      <c r="DD152" s="99"/>
      <c r="DE152" s="99"/>
      <c r="DF152" s="99"/>
      <c r="DG152" s="99"/>
      <c r="DH152" s="99"/>
      <c r="DI152" s="99"/>
      <c r="DJ152" s="99"/>
      <c r="DK152" s="99"/>
      <c r="DL152" s="99"/>
      <c r="DM152" s="99"/>
      <c r="DN152" s="99"/>
      <c r="DO152" s="99"/>
      <c r="DP152" s="99"/>
      <c r="DQ152" s="99"/>
      <c r="DR152" s="99"/>
      <c r="DS152" s="99"/>
      <c r="DT152" s="99"/>
      <c r="DU152" s="99"/>
      <c r="DV152" s="99"/>
      <c r="DW152" s="99"/>
      <c r="DX152" s="99"/>
      <c r="DY152" s="99"/>
      <c r="DZ152" s="99"/>
      <c r="EA152" s="99"/>
      <c r="EB152" s="99"/>
      <c r="EC152" s="99"/>
      <c r="ED152" s="99"/>
      <c r="EE152" s="99"/>
      <c r="EF152" s="99"/>
      <c r="EG152" s="99"/>
      <c r="EH152" s="99"/>
      <c r="EI152" s="99"/>
      <c r="EJ152" s="99"/>
      <c r="EK152" s="99"/>
      <c r="EL152" s="99"/>
      <c r="EM152" s="99"/>
      <c r="EN152" s="99"/>
      <c r="EO152" s="99"/>
      <c r="EP152" s="99"/>
      <c r="EQ152" s="99"/>
      <c r="ER152" s="99"/>
      <c r="ES152" s="99"/>
      <c r="ET152" s="99"/>
      <c r="EU152" s="99"/>
      <c r="EV152" s="99"/>
      <c r="EW152" s="99"/>
      <c r="EX152" s="99"/>
      <c r="EY152" s="99"/>
      <c r="EZ152" s="99"/>
      <c r="FA152" s="99"/>
      <c r="FB152" s="99"/>
      <c r="FC152" s="99"/>
      <c r="FD152" s="99"/>
      <c r="FE152" s="99"/>
      <c r="FF152" s="99"/>
      <c r="FG152" s="99"/>
      <c r="FH152" s="99"/>
      <c r="FI152" s="99"/>
      <c r="FJ152" s="99"/>
      <c r="FK152" s="99"/>
      <c r="FL152" s="99"/>
      <c r="FM152" s="99"/>
      <c r="FN152" s="99"/>
      <c r="FO152" s="99"/>
      <c r="FP152" s="99"/>
      <c r="FQ152" s="99"/>
      <c r="FR152" s="99"/>
      <c r="FS152" s="99"/>
      <c r="FT152" s="99"/>
      <c r="FU152" s="99"/>
      <c r="FV152" s="99"/>
      <c r="FW152" s="99"/>
      <c r="FX152" s="99"/>
      <c r="FY152" s="99"/>
      <c r="FZ152" s="99"/>
      <c r="GA152" s="99"/>
      <c r="GB152" s="99"/>
      <c r="GC152" s="99"/>
      <c r="GD152" s="99"/>
      <c r="GE152" s="99"/>
      <c r="GF152" s="99"/>
      <c r="GG152" s="99"/>
      <c r="GH152" s="99"/>
      <c r="GI152" s="99"/>
      <c r="GJ152" s="99"/>
      <c r="GK152" s="99"/>
      <c r="GL152" s="99"/>
      <c r="GM152" s="99"/>
      <c r="GN152" s="99"/>
    </row>
    <row r="153" spans="1:196" s="85" customFormat="1" ht="48.75" customHeight="1" x14ac:dyDescent="0.3">
      <c r="A153" s="80">
        <v>14</v>
      </c>
      <c r="B153" s="81"/>
      <c r="C153" s="81" t="s">
        <v>266</v>
      </c>
      <c r="D153" s="81" t="s">
        <v>50</v>
      </c>
      <c r="E153" s="151" t="s">
        <v>272</v>
      </c>
      <c r="F153" s="52">
        <f>SUM(F154:F159)</f>
        <v>1982.6</v>
      </c>
      <c r="G153" s="53">
        <f>SUM(G154:G159)</f>
        <v>1982.6</v>
      </c>
      <c r="H153" s="53">
        <f>SUM(H154:H159)</f>
        <v>1982.4</v>
      </c>
      <c r="I153" s="253">
        <f t="shared" ref="I153:I163" si="204">H153/$H$6</f>
        <v>4.6739383376821425E-3</v>
      </c>
      <c r="J153" s="45">
        <f t="shared" si="190"/>
        <v>-0.1999999999998181</v>
      </c>
      <c r="K153" s="330">
        <f t="shared" si="177"/>
        <v>0.9998991223645719</v>
      </c>
      <c r="L153" s="52">
        <f>SUM(L154:L159)</f>
        <v>1567.3000000000002</v>
      </c>
      <c r="M153" s="53">
        <f>SUM(M154:M159)</f>
        <v>1567.3000000000002</v>
      </c>
      <c r="N153" s="53">
        <f>SUM(N154:N159)</f>
        <v>1567.3000000000002</v>
      </c>
      <c r="O153" s="53">
        <f>SUM(O154:O159)</f>
        <v>1567.3000000000002</v>
      </c>
      <c r="P153" s="20">
        <f>O153-N153</f>
        <v>0</v>
      </c>
      <c r="Q153" s="23">
        <f t="shared" si="168"/>
        <v>1</v>
      </c>
      <c r="R153" s="19">
        <f t="shared" si="86"/>
        <v>3549.9</v>
      </c>
      <c r="S153" s="20">
        <f t="shared" si="87"/>
        <v>3549.9</v>
      </c>
      <c r="T153" s="20">
        <f t="shared" si="88"/>
        <v>3549.9</v>
      </c>
      <c r="U153" s="20">
        <f t="shared" si="88"/>
        <v>3549.7000000000003</v>
      </c>
      <c r="V153" s="20">
        <f t="shared" si="188"/>
        <v>-0.1999999999998181</v>
      </c>
      <c r="W153" s="330">
        <f t="shared" si="128"/>
        <v>0.99994366038479965</v>
      </c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</row>
    <row r="154" spans="1:196" s="130" customFormat="1" ht="94.5" customHeight="1" x14ac:dyDescent="0.3">
      <c r="A154" s="93"/>
      <c r="B154" s="96"/>
      <c r="C154" s="96"/>
      <c r="D154" s="96"/>
      <c r="E154" s="129" t="s">
        <v>356</v>
      </c>
      <c r="F154" s="48">
        <v>282.7</v>
      </c>
      <c r="G154" s="49">
        <v>282.7</v>
      </c>
      <c r="H154" s="49">
        <v>282.7</v>
      </c>
      <c r="I154" s="60">
        <f t="shared" si="204"/>
        <v>6.6652661827216596E-4</v>
      </c>
      <c r="J154" s="45">
        <f t="shared" si="190"/>
        <v>0</v>
      </c>
      <c r="K154" s="218">
        <f t="shared" ref="K154" si="205">IFERROR(100%*(H154/G154),"")</f>
        <v>1</v>
      </c>
      <c r="L154" s="61">
        <v>616.70000000000005</v>
      </c>
      <c r="M154" s="45">
        <v>616.70000000000005</v>
      </c>
      <c r="N154" s="45">
        <v>616.70000000000005</v>
      </c>
      <c r="O154" s="49">
        <v>616.70000000000005</v>
      </c>
      <c r="P154" s="45">
        <f>O154-N154</f>
        <v>0</v>
      </c>
      <c r="Q154" s="218">
        <f t="shared" ref="Q154" si="206">IFERROR(100%*(O154/N154),"")</f>
        <v>1</v>
      </c>
      <c r="R154" s="61">
        <f t="shared" ref="R154" si="207">SUM(F154,L154)</f>
        <v>899.40000000000009</v>
      </c>
      <c r="S154" s="45">
        <f t="shared" ref="S154" si="208">SUM(F154,M154)</f>
        <v>899.40000000000009</v>
      </c>
      <c r="T154" s="45">
        <f t="shared" ref="T154" si="209">SUM(G154,N154)</f>
        <v>899.40000000000009</v>
      </c>
      <c r="U154" s="45">
        <f t="shared" ref="U154" si="210">SUM(H154,O154)</f>
        <v>899.40000000000009</v>
      </c>
      <c r="V154" s="45">
        <f t="shared" si="188"/>
        <v>0</v>
      </c>
      <c r="W154" s="218">
        <f t="shared" ref="W154" si="211">IFERROR(100%*(U154/T154),"")</f>
        <v>1</v>
      </c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99"/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 s="99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9"/>
      <c r="CC154" s="99"/>
      <c r="CD154" s="99"/>
      <c r="CE154" s="99"/>
      <c r="CF154" s="99"/>
      <c r="CG154" s="99"/>
      <c r="CH154" s="99"/>
      <c r="CI154" s="99"/>
      <c r="CJ154" s="99"/>
      <c r="CK154" s="99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99"/>
      <c r="DB154" s="99"/>
      <c r="DC154" s="99"/>
      <c r="DD154" s="99"/>
      <c r="DE154" s="99"/>
      <c r="DF154" s="99"/>
      <c r="DG154" s="99"/>
      <c r="DH154" s="99"/>
      <c r="DI154" s="99"/>
      <c r="DJ154" s="99"/>
      <c r="DK154" s="99"/>
      <c r="DL154" s="99"/>
      <c r="DM154" s="99"/>
      <c r="DN154" s="99"/>
      <c r="DO154" s="99"/>
      <c r="DP154" s="99"/>
      <c r="DQ154" s="99"/>
      <c r="DR154" s="99"/>
      <c r="DS154" s="99"/>
      <c r="DT154" s="99"/>
      <c r="DU154" s="99"/>
      <c r="DV154" s="99"/>
      <c r="DW154" s="99"/>
      <c r="DX154" s="99"/>
      <c r="DY154" s="99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  <c r="EK154" s="99"/>
      <c r="EL154" s="99"/>
      <c r="EM154" s="99"/>
      <c r="EN154" s="99"/>
      <c r="EO154" s="99"/>
      <c r="EP154" s="99"/>
      <c r="EQ154" s="99"/>
      <c r="ER154" s="99"/>
      <c r="ES154" s="99"/>
      <c r="ET154" s="99"/>
      <c r="EU154" s="99"/>
      <c r="EV154" s="99"/>
      <c r="EW154" s="99"/>
      <c r="EX154" s="99"/>
      <c r="EY154" s="99"/>
      <c r="EZ154" s="99"/>
      <c r="FA154" s="99"/>
      <c r="FB154" s="99"/>
      <c r="FC154" s="99"/>
      <c r="FD154" s="99"/>
      <c r="FE154" s="99"/>
      <c r="FF154" s="99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</row>
    <row r="155" spans="1:196" s="130" customFormat="1" ht="62.25" customHeight="1" x14ac:dyDescent="0.3">
      <c r="A155" s="80"/>
      <c r="B155" s="81"/>
      <c r="C155" s="81"/>
      <c r="D155" s="81"/>
      <c r="E155" s="284" t="s">
        <v>379</v>
      </c>
      <c r="F155" s="48">
        <v>700</v>
      </c>
      <c r="G155" s="49">
        <v>700</v>
      </c>
      <c r="H155" s="49">
        <v>699.8</v>
      </c>
      <c r="I155" s="60">
        <f>H155/$H$6</f>
        <v>1.6499304119804092E-3</v>
      </c>
      <c r="J155" s="45">
        <f>H155-G155</f>
        <v>-0.20000000000004547</v>
      </c>
      <c r="K155" s="329">
        <f>IFERROR(100%*(H155/G155),"")</f>
        <v>0.99971428571428567</v>
      </c>
      <c r="L155" s="67"/>
      <c r="M155" s="45"/>
      <c r="N155" s="45"/>
      <c r="O155" s="49"/>
      <c r="P155" s="45">
        <f>O155-N155</f>
        <v>0</v>
      </c>
      <c r="Q155" s="218" t="str">
        <f>IFERROR(100%*(O155/N155),"")</f>
        <v/>
      </c>
      <c r="R155" s="61">
        <f>SUM(F155,L155)</f>
        <v>700</v>
      </c>
      <c r="S155" s="45">
        <f>SUM(F155,M155)</f>
        <v>700</v>
      </c>
      <c r="T155" s="45">
        <f>SUM(G155,N155)</f>
        <v>700</v>
      </c>
      <c r="U155" s="45">
        <f>SUM(H155,O155)</f>
        <v>699.8</v>
      </c>
      <c r="V155" s="45">
        <f>U155-T155</f>
        <v>-0.20000000000004547</v>
      </c>
      <c r="W155" s="329">
        <f>IFERROR(100%*(U155/T155),"")</f>
        <v>0.99971428571428567</v>
      </c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 s="99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9"/>
      <c r="CC155" s="99"/>
      <c r="CD155" s="99"/>
      <c r="CE155" s="99"/>
      <c r="CF155" s="99"/>
      <c r="CG155" s="99"/>
      <c r="CH155" s="99"/>
      <c r="CI155" s="99"/>
      <c r="CJ155" s="99"/>
      <c r="CK155" s="99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99"/>
      <c r="DB155" s="99"/>
      <c r="DC155" s="99"/>
      <c r="DD155" s="99"/>
      <c r="DE155" s="99"/>
      <c r="DF155" s="99"/>
      <c r="DG155" s="99"/>
      <c r="DH155" s="99"/>
      <c r="DI155" s="99"/>
      <c r="DJ155" s="99"/>
      <c r="DK155" s="99"/>
      <c r="DL155" s="99"/>
      <c r="DM155" s="99"/>
      <c r="DN155" s="99"/>
      <c r="DO155" s="99"/>
      <c r="DP155" s="99"/>
      <c r="DQ155" s="99"/>
      <c r="DR155" s="99"/>
      <c r="DS155" s="99"/>
      <c r="DT155" s="99"/>
      <c r="DU155" s="99"/>
      <c r="DV155" s="99"/>
      <c r="DW155" s="99"/>
      <c r="DX155" s="99"/>
      <c r="DY155" s="99"/>
      <c r="DZ155" s="99"/>
      <c r="EA155" s="99"/>
      <c r="EB155" s="99"/>
      <c r="EC155" s="99"/>
      <c r="ED155" s="99"/>
      <c r="EE155" s="99"/>
      <c r="EF155" s="99"/>
      <c r="EG155" s="99"/>
      <c r="EH155" s="99"/>
      <c r="EI155" s="99"/>
      <c r="EJ155" s="99"/>
      <c r="EK155" s="99"/>
      <c r="EL155" s="99"/>
      <c r="EM155" s="99"/>
      <c r="EN155" s="99"/>
      <c r="EO155" s="99"/>
      <c r="EP155" s="99"/>
      <c r="EQ155" s="99"/>
      <c r="ER155" s="99"/>
      <c r="ES155" s="99"/>
      <c r="ET155" s="99"/>
      <c r="EU155" s="99"/>
      <c r="EV155" s="99"/>
      <c r="EW155" s="99"/>
      <c r="EX155" s="99"/>
      <c r="EY155" s="99"/>
      <c r="EZ155" s="99"/>
      <c r="FA155" s="99"/>
      <c r="FB155" s="99"/>
      <c r="FC155" s="99"/>
      <c r="FD155" s="99"/>
      <c r="FE155" s="99"/>
      <c r="FF155" s="99"/>
      <c r="FG155" s="99"/>
      <c r="FH155" s="99"/>
      <c r="FI155" s="99"/>
      <c r="FJ155" s="99"/>
      <c r="FK155" s="99"/>
      <c r="FL155" s="99"/>
      <c r="FM155" s="99"/>
      <c r="FN155" s="99"/>
      <c r="FO155" s="99"/>
      <c r="FP155" s="99"/>
      <c r="FQ155" s="99"/>
      <c r="FR155" s="99"/>
      <c r="FS155" s="99"/>
      <c r="FT155" s="99"/>
      <c r="FU155" s="99"/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9"/>
      <c r="GH155" s="99"/>
      <c r="GI155" s="99"/>
      <c r="GJ155" s="99"/>
      <c r="GK155" s="99"/>
      <c r="GL155" s="99"/>
      <c r="GM155" s="99"/>
      <c r="GN155" s="99"/>
    </row>
    <row r="156" spans="1:196" s="130" customFormat="1" ht="31.5" customHeight="1" x14ac:dyDescent="0.3">
      <c r="A156" s="93"/>
      <c r="B156" s="96"/>
      <c r="C156" s="96"/>
      <c r="D156" s="96"/>
      <c r="E156" s="129" t="s">
        <v>367</v>
      </c>
      <c r="F156" s="48">
        <v>649.4</v>
      </c>
      <c r="G156" s="49">
        <v>649.4</v>
      </c>
      <c r="H156" s="49">
        <v>649.4</v>
      </c>
      <c r="I156" s="60">
        <f t="shared" si="204"/>
        <v>1.5311014711918802E-3</v>
      </c>
      <c r="J156" s="45">
        <f t="shared" si="190"/>
        <v>0</v>
      </c>
      <c r="K156" s="218">
        <f t="shared" si="177"/>
        <v>1</v>
      </c>
      <c r="L156" s="61">
        <v>200.6</v>
      </c>
      <c r="M156" s="45">
        <v>200.6</v>
      </c>
      <c r="N156" s="45">
        <v>200.6</v>
      </c>
      <c r="O156" s="49">
        <v>200.6</v>
      </c>
      <c r="P156" s="45">
        <f>O156-N156</f>
        <v>0</v>
      </c>
      <c r="Q156" s="218">
        <f t="shared" si="168"/>
        <v>1</v>
      </c>
      <c r="R156" s="61">
        <f t="shared" si="86"/>
        <v>850</v>
      </c>
      <c r="S156" s="45">
        <f t="shared" si="87"/>
        <v>850</v>
      </c>
      <c r="T156" s="45">
        <f t="shared" si="88"/>
        <v>850</v>
      </c>
      <c r="U156" s="45">
        <f t="shared" si="88"/>
        <v>850</v>
      </c>
      <c r="V156" s="45">
        <f t="shared" si="89"/>
        <v>0</v>
      </c>
      <c r="W156" s="218">
        <f t="shared" si="128"/>
        <v>1</v>
      </c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BS156" s="99"/>
      <c r="BT156" s="99"/>
      <c r="BU156" s="99"/>
      <c r="BV156" s="99"/>
      <c r="BW156" s="99"/>
      <c r="BX156" s="99"/>
      <c r="BY156" s="99"/>
      <c r="BZ156" s="99"/>
      <c r="CA156" s="99"/>
      <c r="CB156" s="99"/>
      <c r="CC156" s="99"/>
      <c r="CD156" s="99"/>
      <c r="CE156" s="99"/>
      <c r="CF156" s="99"/>
      <c r="CG156" s="99"/>
      <c r="CH156" s="99"/>
      <c r="CI156" s="99"/>
      <c r="CJ156" s="99"/>
      <c r="CK156" s="99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99"/>
      <c r="DB156" s="99"/>
      <c r="DC156" s="99"/>
      <c r="DD156" s="99"/>
      <c r="DE156" s="99"/>
      <c r="DF156" s="99"/>
      <c r="DG156" s="99"/>
      <c r="DH156" s="99"/>
      <c r="DI156" s="99"/>
      <c r="DJ156" s="99"/>
      <c r="DK156" s="99"/>
      <c r="DL156" s="99"/>
      <c r="DM156" s="99"/>
      <c r="DN156" s="99"/>
      <c r="DO156" s="99"/>
      <c r="DP156" s="99"/>
      <c r="DQ156" s="99"/>
      <c r="DR156" s="99"/>
      <c r="DS156" s="99"/>
      <c r="DT156" s="99"/>
      <c r="DU156" s="99"/>
      <c r="DV156" s="99"/>
      <c r="DW156" s="99"/>
      <c r="DX156" s="99"/>
      <c r="DY156" s="99"/>
      <c r="DZ156" s="99"/>
      <c r="EA156" s="99"/>
      <c r="EB156" s="99"/>
      <c r="EC156" s="99"/>
      <c r="ED156" s="99"/>
      <c r="EE156" s="99"/>
      <c r="EF156" s="99"/>
      <c r="EG156" s="99"/>
      <c r="EH156" s="99"/>
      <c r="EI156" s="99"/>
      <c r="EJ156" s="99"/>
      <c r="EK156" s="99"/>
      <c r="EL156" s="99"/>
      <c r="EM156" s="99"/>
      <c r="EN156" s="99"/>
      <c r="EO156" s="99"/>
      <c r="EP156" s="99"/>
      <c r="EQ156" s="99"/>
      <c r="ER156" s="99"/>
      <c r="ES156" s="99"/>
      <c r="ET156" s="99"/>
      <c r="EU156" s="99"/>
      <c r="EV156" s="99"/>
      <c r="EW156" s="99"/>
      <c r="EX156" s="99"/>
      <c r="EY156" s="99"/>
      <c r="EZ156" s="99"/>
      <c r="FA156" s="99"/>
      <c r="FB156" s="99"/>
      <c r="FC156" s="99"/>
      <c r="FD156" s="99"/>
      <c r="FE156" s="99"/>
      <c r="FF156" s="99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</row>
    <row r="157" spans="1:196" s="297" customFormat="1" ht="92.25" hidden="1" customHeight="1" x14ac:dyDescent="0.3">
      <c r="A157" s="285">
        <v>15</v>
      </c>
      <c r="B157" s="286"/>
      <c r="C157" s="286" t="s">
        <v>376</v>
      </c>
      <c r="D157" s="286" t="s">
        <v>50</v>
      </c>
      <c r="E157" s="287" t="s">
        <v>377</v>
      </c>
      <c r="F157" s="288"/>
      <c r="G157" s="289"/>
      <c r="H157" s="290"/>
      <c r="I157" s="291"/>
      <c r="J157" s="292">
        <f t="shared" si="190"/>
        <v>0</v>
      </c>
      <c r="K157" s="293" t="str">
        <f t="shared" si="177"/>
        <v/>
      </c>
      <c r="L157" s="288">
        <f t="shared" ref="L157:Q157" si="212">SUM(L158:L158)</f>
        <v>0</v>
      </c>
      <c r="M157" s="289">
        <f t="shared" si="212"/>
        <v>0</v>
      </c>
      <c r="N157" s="289">
        <f t="shared" si="212"/>
        <v>0</v>
      </c>
      <c r="O157" s="289">
        <f t="shared" si="212"/>
        <v>0</v>
      </c>
      <c r="P157" s="289">
        <f t="shared" si="212"/>
        <v>0</v>
      </c>
      <c r="Q157" s="290">
        <f t="shared" si="212"/>
        <v>0</v>
      </c>
      <c r="R157" s="294">
        <f>SUM(F157,L157)</f>
        <v>0</v>
      </c>
      <c r="S157" s="292">
        <f t="shared" si="87"/>
        <v>0</v>
      </c>
      <c r="T157" s="292">
        <f t="shared" si="88"/>
        <v>0</v>
      </c>
      <c r="U157" s="292">
        <f t="shared" si="88"/>
        <v>0</v>
      </c>
      <c r="V157" s="292">
        <f t="shared" si="89"/>
        <v>0</v>
      </c>
      <c r="W157" s="293" t="str">
        <f t="shared" si="128"/>
        <v/>
      </c>
      <c r="X157" s="295"/>
      <c r="Y157" s="295"/>
      <c r="Z157" s="295"/>
      <c r="AA157" s="295"/>
      <c r="AB157" s="295"/>
      <c r="AC157" s="295"/>
      <c r="AD157" s="295"/>
      <c r="AE157" s="295"/>
      <c r="AF157" s="295"/>
      <c r="AG157" s="295"/>
      <c r="AH157" s="295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6"/>
      <c r="AS157" s="296"/>
      <c r="AT157" s="296"/>
      <c r="AU157" s="296"/>
      <c r="AV157" s="296"/>
      <c r="AW157" s="296"/>
      <c r="AX157" s="296"/>
      <c r="AY157" s="296"/>
      <c r="AZ157" s="296"/>
      <c r="BA157" s="296"/>
      <c r="BB157" s="296"/>
      <c r="BC157" s="296"/>
      <c r="BD157" s="296"/>
      <c r="BE157" s="296"/>
      <c r="BF157" s="296"/>
      <c r="BG157" s="296"/>
      <c r="BH157" s="296"/>
      <c r="BI157" s="296"/>
      <c r="BJ157" s="296"/>
      <c r="BK157" s="296"/>
      <c r="BL157" s="296"/>
      <c r="BM157" s="296"/>
      <c r="BN157" s="296"/>
      <c r="BO157" s="296"/>
      <c r="BP157" s="296"/>
      <c r="BQ157" s="296"/>
      <c r="BR157" s="296"/>
      <c r="BS157" s="296"/>
      <c r="BT157" s="296"/>
      <c r="BU157" s="296"/>
      <c r="BV157" s="296"/>
      <c r="BW157" s="296"/>
      <c r="BX157" s="296"/>
      <c r="BY157" s="296"/>
      <c r="BZ157" s="296"/>
      <c r="CA157" s="296"/>
      <c r="CB157" s="296"/>
      <c r="CC157" s="296"/>
      <c r="CD157" s="296"/>
      <c r="CE157" s="296"/>
      <c r="CF157" s="296"/>
      <c r="CG157" s="296"/>
      <c r="CH157" s="296"/>
      <c r="CI157" s="296"/>
      <c r="CJ157" s="296"/>
      <c r="CK157" s="296"/>
      <c r="CL157" s="296"/>
      <c r="CM157" s="296"/>
      <c r="CN157" s="296"/>
      <c r="CO157" s="296"/>
      <c r="CP157" s="296"/>
      <c r="CQ157" s="296"/>
      <c r="CR157" s="296"/>
      <c r="CS157" s="296"/>
      <c r="CT157" s="296"/>
      <c r="CU157" s="296"/>
      <c r="CV157" s="296"/>
      <c r="CW157" s="296"/>
      <c r="CX157" s="296"/>
      <c r="CY157" s="296"/>
      <c r="CZ157" s="296"/>
      <c r="DA157" s="296"/>
      <c r="DB157" s="296"/>
      <c r="DC157" s="296"/>
      <c r="DD157" s="296"/>
      <c r="DE157" s="296"/>
      <c r="DF157" s="296"/>
      <c r="DG157" s="296"/>
      <c r="DH157" s="296"/>
      <c r="DI157" s="296"/>
      <c r="DJ157" s="296"/>
      <c r="DK157" s="296"/>
      <c r="DL157" s="296"/>
      <c r="DM157" s="296"/>
      <c r="DN157" s="296"/>
      <c r="DO157" s="296"/>
      <c r="DP157" s="296"/>
      <c r="DQ157" s="296"/>
      <c r="DR157" s="296"/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296"/>
      <c r="EC157" s="296"/>
      <c r="ED157" s="296"/>
      <c r="EE157" s="296"/>
      <c r="EF157" s="296"/>
      <c r="EG157" s="296"/>
      <c r="EH157" s="296"/>
      <c r="EI157" s="296"/>
      <c r="EJ157" s="296"/>
      <c r="EK157" s="296"/>
      <c r="EL157" s="296"/>
      <c r="EM157" s="296"/>
      <c r="EN157" s="296"/>
      <c r="EO157" s="296"/>
      <c r="EP157" s="296"/>
      <c r="EQ157" s="296"/>
      <c r="ER157" s="296"/>
      <c r="ES157" s="296"/>
      <c r="ET157" s="296"/>
      <c r="EU157" s="296"/>
      <c r="EV157" s="296"/>
      <c r="EW157" s="296"/>
      <c r="EX157" s="296"/>
      <c r="EY157" s="296"/>
      <c r="EZ157" s="296"/>
      <c r="FA157" s="296"/>
      <c r="FB157" s="296"/>
      <c r="FC157" s="296"/>
      <c r="FD157" s="296"/>
      <c r="FE157" s="296"/>
      <c r="FF157" s="296"/>
      <c r="FG157" s="296"/>
      <c r="FH157" s="296"/>
      <c r="FI157" s="296"/>
      <c r="FJ157" s="296"/>
      <c r="FK157" s="296"/>
      <c r="FL157" s="296"/>
      <c r="FM157" s="296"/>
      <c r="FN157" s="296"/>
      <c r="FO157" s="296"/>
      <c r="FP157" s="296"/>
      <c r="FQ157" s="296"/>
      <c r="FR157" s="296"/>
      <c r="FS157" s="296"/>
      <c r="FT157" s="296"/>
      <c r="FU157" s="296"/>
      <c r="FV157" s="296"/>
      <c r="FW157" s="296"/>
      <c r="FX157" s="296"/>
      <c r="FY157" s="296"/>
      <c r="FZ157" s="296"/>
      <c r="GA157" s="296"/>
      <c r="GB157" s="296"/>
      <c r="GC157" s="296"/>
      <c r="GD157" s="296"/>
      <c r="GE157" s="296"/>
      <c r="GF157" s="296"/>
      <c r="GG157" s="296"/>
      <c r="GH157" s="296"/>
      <c r="GI157" s="296"/>
      <c r="GJ157" s="296"/>
      <c r="GK157" s="296"/>
      <c r="GL157" s="296"/>
      <c r="GM157" s="296"/>
      <c r="GN157" s="296"/>
    </row>
    <row r="158" spans="1:196" s="130" customFormat="1" ht="27" customHeight="1" x14ac:dyDescent="0.3">
      <c r="A158" s="80"/>
      <c r="B158" s="81"/>
      <c r="C158" s="81"/>
      <c r="D158" s="81"/>
      <c r="E158" s="301" t="s">
        <v>378</v>
      </c>
      <c r="F158" s="48">
        <v>100.5</v>
      </c>
      <c r="G158" s="49">
        <v>100.5</v>
      </c>
      <c r="H158" s="49">
        <v>100.5</v>
      </c>
      <c r="I158" s="60">
        <f t="shared" si="204"/>
        <v>2.3695056645331686E-4</v>
      </c>
      <c r="J158" s="45">
        <f t="shared" si="190"/>
        <v>0</v>
      </c>
      <c r="K158" s="218">
        <f t="shared" si="177"/>
        <v>1</v>
      </c>
      <c r="L158" s="67"/>
      <c r="M158" s="45"/>
      <c r="N158" s="45"/>
      <c r="O158" s="49"/>
      <c r="P158" s="45">
        <f t="shared" ref="P158" si="213">O158-N158</f>
        <v>0</v>
      </c>
      <c r="Q158" s="218" t="str">
        <f t="shared" si="168"/>
        <v/>
      </c>
      <c r="R158" s="61">
        <f t="shared" ref="R158:R159" si="214">SUM(F158,L158)</f>
        <v>100.5</v>
      </c>
      <c r="S158" s="45">
        <f t="shared" si="87"/>
        <v>100.5</v>
      </c>
      <c r="T158" s="45">
        <f t="shared" si="87"/>
        <v>100.5</v>
      </c>
      <c r="U158" s="45">
        <f t="shared" si="87"/>
        <v>100.5</v>
      </c>
      <c r="V158" s="45">
        <f t="shared" ref="V158:V159" si="215">U158-T158</f>
        <v>0</v>
      </c>
      <c r="W158" s="218">
        <f t="shared" si="128"/>
        <v>1</v>
      </c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  <c r="CB158" s="99"/>
      <c r="CC158" s="99"/>
      <c r="CD158" s="99"/>
      <c r="CE158" s="99"/>
      <c r="CF158" s="99"/>
      <c r="CG158" s="99"/>
      <c r="CH158" s="99"/>
      <c r="CI158" s="99"/>
      <c r="CJ158" s="99"/>
      <c r="CK158" s="99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99"/>
      <c r="DB158" s="99"/>
      <c r="DC158" s="99"/>
      <c r="DD158" s="99"/>
      <c r="DE158" s="99"/>
      <c r="DF158" s="99"/>
      <c r="DG158" s="99"/>
      <c r="DH158" s="99"/>
      <c r="DI158" s="99"/>
      <c r="DJ158" s="99"/>
      <c r="DK158" s="99"/>
      <c r="DL158" s="99"/>
      <c r="DM158" s="99"/>
      <c r="DN158" s="99"/>
      <c r="DO158" s="99"/>
      <c r="DP158" s="99"/>
      <c r="DQ158" s="99"/>
      <c r="DR158" s="99"/>
      <c r="DS158" s="99"/>
      <c r="DT158" s="99"/>
      <c r="DU158" s="99"/>
      <c r="DV158" s="99"/>
      <c r="DW158" s="99"/>
      <c r="DX158" s="99"/>
      <c r="DY158" s="99"/>
      <c r="DZ158" s="99"/>
      <c r="EA158" s="99"/>
      <c r="EB158" s="99"/>
      <c r="EC158" s="99"/>
      <c r="ED158" s="99"/>
      <c r="EE158" s="99"/>
      <c r="EF158" s="99"/>
      <c r="EG158" s="99"/>
      <c r="EH158" s="99"/>
      <c r="EI158" s="99"/>
      <c r="EJ158" s="99"/>
      <c r="EK158" s="99"/>
      <c r="EL158" s="99"/>
      <c r="EM158" s="99"/>
      <c r="EN158" s="99"/>
      <c r="EO158" s="99"/>
      <c r="EP158" s="99"/>
      <c r="EQ158" s="99"/>
      <c r="ER158" s="99"/>
      <c r="ES158" s="99"/>
      <c r="ET158" s="99"/>
      <c r="EU158" s="99"/>
      <c r="EV158" s="99"/>
      <c r="EW158" s="99"/>
      <c r="EX158" s="99"/>
      <c r="EY158" s="99"/>
      <c r="EZ158" s="99"/>
      <c r="FA158" s="99"/>
      <c r="FB158" s="99"/>
      <c r="FC158" s="99"/>
      <c r="FD158" s="99"/>
      <c r="FE158" s="99"/>
      <c r="FF158" s="99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</row>
    <row r="159" spans="1:196" s="130" customFormat="1" ht="46.5" customHeight="1" x14ac:dyDescent="0.3">
      <c r="A159" s="80"/>
      <c r="B159" s="81"/>
      <c r="C159" s="81"/>
      <c r="D159" s="81"/>
      <c r="E159" s="284" t="s">
        <v>384</v>
      </c>
      <c r="F159" s="48">
        <v>250</v>
      </c>
      <c r="G159" s="49">
        <v>250</v>
      </c>
      <c r="H159" s="49">
        <v>250</v>
      </c>
      <c r="I159" s="60">
        <f t="shared" si="204"/>
        <v>5.8942926978437034E-4</v>
      </c>
      <c r="J159" s="300">
        <f t="shared" si="190"/>
        <v>0</v>
      </c>
      <c r="K159" s="218">
        <f t="shared" si="177"/>
        <v>1</v>
      </c>
      <c r="L159" s="300">
        <v>750</v>
      </c>
      <c r="M159" s="45">
        <v>750</v>
      </c>
      <c r="N159" s="45">
        <v>750</v>
      </c>
      <c r="O159" s="49">
        <v>750</v>
      </c>
      <c r="P159" s="45">
        <f>O159-N159</f>
        <v>0</v>
      </c>
      <c r="Q159" s="218">
        <f t="shared" ref="Q159" si="216">IFERROR(100%*(O159/N159),"")</f>
        <v>1</v>
      </c>
      <c r="R159" s="300">
        <f t="shared" si="214"/>
        <v>1000</v>
      </c>
      <c r="S159" s="45">
        <f t="shared" si="87"/>
        <v>1000</v>
      </c>
      <c r="T159" s="45">
        <f t="shared" si="87"/>
        <v>1000</v>
      </c>
      <c r="U159" s="45">
        <f t="shared" si="87"/>
        <v>1000</v>
      </c>
      <c r="V159" s="300">
        <f t="shared" si="215"/>
        <v>0</v>
      </c>
      <c r="W159" s="218">
        <f t="shared" si="128"/>
        <v>1</v>
      </c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99"/>
      <c r="BT159" s="99"/>
      <c r="BU159" s="99"/>
      <c r="BV159" s="99"/>
      <c r="BW159" s="99"/>
      <c r="BX159" s="99"/>
      <c r="BY159" s="99"/>
      <c r="BZ159" s="99"/>
      <c r="CA159" s="99"/>
      <c r="CB159" s="99"/>
      <c r="CC159" s="99"/>
      <c r="CD159" s="99"/>
      <c r="CE159" s="99"/>
      <c r="CF159" s="99"/>
      <c r="CG159" s="99"/>
      <c r="CH159" s="99"/>
      <c r="CI159" s="99"/>
      <c r="CJ159" s="99"/>
      <c r="CK159" s="99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99"/>
      <c r="DB159" s="99"/>
      <c r="DC159" s="99"/>
      <c r="DD159" s="99"/>
      <c r="DE159" s="99"/>
      <c r="DF159" s="99"/>
      <c r="DG159" s="99"/>
      <c r="DH159" s="99"/>
      <c r="DI159" s="99"/>
      <c r="DJ159" s="99"/>
      <c r="DK159" s="99"/>
      <c r="DL159" s="99"/>
      <c r="DM159" s="99"/>
      <c r="DN159" s="99"/>
      <c r="DO159" s="99"/>
      <c r="DP159" s="99"/>
      <c r="DQ159" s="99"/>
      <c r="DR159" s="99"/>
      <c r="DS159" s="99"/>
      <c r="DT159" s="99"/>
      <c r="DU159" s="99"/>
      <c r="DV159" s="99"/>
      <c r="DW159" s="99"/>
      <c r="DX159" s="99"/>
      <c r="DY159" s="99"/>
      <c r="DZ159" s="99"/>
      <c r="EA159" s="99"/>
      <c r="EB159" s="99"/>
      <c r="EC159" s="99"/>
      <c r="ED159" s="99"/>
      <c r="EE159" s="99"/>
      <c r="EF159" s="99"/>
      <c r="EG159" s="99"/>
      <c r="EH159" s="99"/>
      <c r="EI159" s="99"/>
      <c r="EJ159" s="99"/>
      <c r="EK159" s="99"/>
      <c r="EL159" s="99"/>
      <c r="EM159" s="99"/>
      <c r="EN159" s="99"/>
      <c r="EO159" s="99"/>
      <c r="EP159" s="99"/>
      <c r="EQ159" s="99"/>
      <c r="ER159" s="99"/>
      <c r="ES159" s="99"/>
      <c r="ET159" s="99"/>
      <c r="EU159" s="99"/>
      <c r="EV159" s="99"/>
      <c r="EW159" s="99"/>
      <c r="EX159" s="99"/>
      <c r="EY159" s="99"/>
      <c r="EZ159" s="99"/>
      <c r="FA159" s="99"/>
      <c r="FB159" s="99"/>
      <c r="FC159" s="99"/>
      <c r="FD159" s="99"/>
      <c r="FE159" s="99"/>
      <c r="FF159" s="99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</row>
    <row r="160" spans="1:196" s="1" customFormat="1" ht="25.5" customHeight="1" x14ac:dyDescent="0.3">
      <c r="A160" s="306" t="s">
        <v>5</v>
      </c>
      <c r="B160" s="307"/>
      <c r="C160" s="307"/>
      <c r="D160" s="307"/>
      <c r="E160" s="308"/>
      <c r="F160" s="35">
        <f>SUM(F52,F9,F39,F72,F77,F83,F84,F85,F86,F98,F134,F145:F146,F153,F157)</f>
        <v>830959.9</v>
      </c>
      <c r="G160" s="20">
        <f>SUM(G52,G9,G39,G72,G77,G83,G84,G85,G86,G98,G134,G145:G146,G153,G157)</f>
        <v>569012.70000000007</v>
      </c>
      <c r="H160" s="20">
        <f>SUM(H52,H9,H39,H72,H77,H83,H84,H85,H86,H98,H134,H145:H146,H153,H157)</f>
        <v>424139.1</v>
      </c>
      <c r="I160" s="41">
        <f t="shared" si="204"/>
        <v>1</v>
      </c>
      <c r="J160" s="255">
        <f>SUM(J52,J9,J39,J72,J77,J83,J84,J85,J86,J98,J134,J145:J146,J153,J157)</f>
        <v>-144873.60000000006</v>
      </c>
      <c r="K160" s="23">
        <f t="shared" si="177"/>
        <v>0.74539478644325496</v>
      </c>
      <c r="L160" s="35">
        <f>SUM(L52,L9,L39,L72,L77,L83,L84,L85,L86,L98,L134,L145:L146,L153,L157)</f>
        <v>97029.2</v>
      </c>
      <c r="M160" s="20">
        <f>SUM(M52,M9,M39,M72,M77,M83,M84,M85,M86,M98,M134,M145:M146,M153,M157)</f>
        <v>98975.599999999991</v>
      </c>
      <c r="N160" s="20">
        <f>SUM(N52,N9,N39,N72,N77,N83,N84,N85,N86,N98,N134,N145:N146,N153,N157)</f>
        <v>89460.9</v>
      </c>
      <c r="O160" s="20">
        <f>SUM(O52,O9,O39,O72,O77,O83,O84,O85,O86,O98,O134,O145:O146,O153,O157)</f>
        <v>44412</v>
      </c>
      <c r="P160" s="255">
        <f>SUM(P52,P9,P39,P72,P77,P83,P84,P85,P86,P98,P134,P145:P146,P153,P157)</f>
        <v>-45048.899999999994</v>
      </c>
      <c r="Q160" s="23">
        <f t="shared" si="168"/>
        <v>0.49644034432919859</v>
      </c>
      <c r="R160" s="35">
        <f>SUM(R52,R9,R39,R72,R77,R83,R84,R85,R86,R98,R134,R145:R146,R153,R157)</f>
        <v>927989.10000000009</v>
      </c>
      <c r="S160" s="20">
        <f>SUM(S52,S9,S39,S72,S77,S83,S84,S85,S86,S98,S134,S145:S146,S153,S157)</f>
        <v>929935.5</v>
      </c>
      <c r="T160" s="20">
        <f>SUM(T52,T9,T39,T72,T77,T83,T84,T85,T86,T98,T134,T145:T146,T153,T157)</f>
        <v>658473.60000000021</v>
      </c>
      <c r="U160" s="20">
        <f>SUM(U52,U9,U39,U72,U77,U83,U84,U85,U86,U98,U134,U145:U146,U153,U157)</f>
        <v>468551.10000000009</v>
      </c>
      <c r="V160" s="255">
        <f>SUM(V52,V9,V39,V72,V77,V83,V84,V85,V86,V98,V134,V145:V146,V153,V157)</f>
        <v>-189922.50000000006</v>
      </c>
      <c r="W160" s="23">
        <f t="shared" si="128"/>
        <v>0.71157158009068233</v>
      </c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</row>
    <row r="161" spans="1:196" s="157" customFormat="1" ht="75.599999999999994" hidden="1" customHeight="1" x14ac:dyDescent="0.3">
      <c r="A161" s="80">
        <v>15</v>
      </c>
      <c r="B161" s="152">
        <v>250909</v>
      </c>
      <c r="C161" s="152">
        <v>8821</v>
      </c>
      <c r="D161" s="152">
        <v>1060</v>
      </c>
      <c r="E161" s="153" t="s">
        <v>326</v>
      </c>
      <c r="F161" s="46"/>
      <c r="G161" s="53"/>
      <c r="H161" s="53"/>
      <c r="I161" s="41">
        <f t="shared" si="204"/>
        <v>0</v>
      </c>
      <c r="J161" s="45">
        <f t="shared" si="190"/>
        <v>0</v>
      </c>
      <c r="K161" s="23" t="str">
        <f t="shared" si="177"/>
        <v/>
      </c>
      <c r="L161" s="22"/>
      <c r="M161" s="21"/>
      <c r="N161" s="21"/>
      <c r="O161" s="47"/>
      <c r="P161" s="21">
        <f>O161-N161</f>
        <v>0</v>
      </c>
      <c r="Q161" s="23" t="str">
        <f t="shared" si="168"/>
        <v/>
      </c>
      <c r="R161" s="22">
        <f>SUM(F161,L161)</f>
        <v>0</v>
      </c>
      <c r="S161" s="21">
        <f t="shared" si="87"/>
        <v>0</v>
      </c>
      <c r="T161" s="21">
        <f t="shared" ref="T161" si="217">SUM(G161,N161)</f>
        <v>0</v>
      </c>
      <c r="U161" s="21">
        <f t="shared" ref="U161" si="218">SUM(H161,O161)</f>
        <v>0</v>
      </c>
      <c r="V161" s="21">
        <f>U161-T161</f>
        <v>0</v>
      </c>
      <c r="W161" s="23" t="str">
        <f t="shared" si="128"/>
        <v/>
      </c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5"/>
      <c r="BN161" s="155"/>
      <c r="BO161" s="155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BZ161" s="155"/>
      <c r="CA161" s="155"/>
      <c r="CB161" s="155"/>
      <c r="CC161" s="155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5"/>
      <c r="CN161" s="155"/>
      <c r="CO161" s="155"/>
      <c r="CP161" s="155"/>
      <c r="CQ161" s="155"/>
      <c r="CR161" s="155"/>
      <c r="CS161" s="155"/>
      <c r="CT161" s="155"/>
      <c r="CU161" s="155"/>
      <c r="CV161" s="155"/>
      <c r="CW161" s="155"/>
      <c r="CX161" s="155"/>
      <c r="CY161" s="155"/>
      <c r="CZ161" s="155"/>
      <c r="DA161" s="155"/>
      <c r="DB161" s="155"/>
      <c r="DC161" s="155"/>
      <c r="DD161" s="155"/>
      <c r="DE161" s="155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6"/>
      <c r="GF161" s="156"/>
      <c r="GG161" s="156"/>
      <c r="GH161" s="156"/>
      <c r="GI161" s="156"/>
      <c r="GJ161" s="156"/>
      <c r="GK161" s="156"/>
      <c r="GL161" s="156"/>
      <c r="GM161" s="156"/>
      <c r="GN161" s="156"/>
    </row>
    <row r="162" spans="1:196" s="157" customFormat="1" ht="64.5" customHeight="1" x14ac:dyDescent="0.3">
      <c r="A162" s="80">
        <v>15</v>
      </c>
      <c r="B162" s="152">
        <v>250909</v>
      </c>
      <c r="C162" s="152">
        <v>8822</v>
      </c>
      <c r="D162" s="152">
        <v>1060</v>
      </c>
      <c r="E162" s="158" t="s">
        <v>262</v>
      </c>
      <c r="F162" s="52"/>
      <c r="G162" s="53"/>
      <c r="H162" s="53"/>
      <c r="I162" s="41">
        <f t="shared" si="204"/>
        <v>0</v>
      </c>
      <c r="J162" s="45">
        <f t="shared" si="190"/>
        <v>0</v>
      </c>
      <c r="K162" s="23" t="str">
        <f t="shared" si="177"/>
        <v/>
      </c>
      <c r="L162" s="22"/>
      <c r="M162" s="21"/>
      <c r="N162" s="21"/>
      <c r="O162" s="47">
        <v>-24.6</v>
      </c>
      <c r="P162" s="21">
        <f>O162-N162</f>
        <v>-24.6</v>
      </c>
      <c r="Q162" s="23" t="str">
        <f t="shared" si="168"/>
        <v/>
      </c>
      <c r="R162" s="22">
        <f>SUM(F162,L162)</f>
        <v>0</v>
      </c>
      <c r="S162" s="21" t="s">
        <v>181</v>
      </c>
      <c r="T162" s="21">
        <f t="shared" ref="S162:U163" si="219">SUM(G162,N162)</f>
        <v>0</v>
      </c>
      <c r="U162" s="21">
        <f t="shared" si="219"/>
        <v>-24.6</v>
      </c>
      <c r="V162" s="21">
        <f>U162-T162</f>
        <v>-24.6</v>
      </c>
      <c r="W162" s="23" t="str">
        <f t="shared" si="128"/>
        <v/>
      </c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5"/>
      <c r="AS162" s="155"/>
      <c r="AT162" s="155"/>
      <c r="AU162" s="155"/>
      <c r="AV162" s="155"/>
      <c r="AW162" s="155"/>
      <c r="AX162" s="155"/>
      <c r="AY162" s="155"/>
      <c r="AZ162" s="155"/>
      <c r="BA162" s="155"/>
      <c r="BB162" s="155"/>
      <c r="BC162" s="155"/>
      <c r="BD162" s="155"/>
      <c r="BE162" s="155"/>
      <c r="BF162" s="155"/>
      <c r="BG162" s="155"/>
      <c r="BH162" s="155"/>
      <c r="BI162" s="155"/>
      <c r="BJ162" s="155"/>
      <c r="BK162" s="155"/>
      <c r="BL162" s="155"/>
      <c r="BM162" s="155"/>
      <c r="BN162" s="155"/>
      <c r="BO162" s="155"/>
      <c r="BP162" s="155"/>
      <c r="BQ162" s="155"/>
      <c r="BR162" s="155"/>
      <c r="BS162" s="155"/>
      <c r="BT162" s="155"/>
      <c r="BU162" s="155"/>
      <c r="BV162" s="155"/>
      <c r="BW162" s="155"/>
      <c r="BX162" s="155"/>
      <c r="BY162" s="155"/>
      <c r="BZ162" s="155"/>
      <c r="CA162" s="155"/>
      <c r="CB162" s="155"/>
      <c r="CC162" s="155"/>
      <c r="CD162" s="155"/>
      <c r="CE162" s="155"/>
      <c r="CF162" s="155"/>
      <c r="CG162" s="155"/>
      <c r="CH162" s="155"/>
      <c r="CI162" s="155"/>
      <c r="CJ162" s="155"/>
      <c r="CK162" s="155"/>
      <c r="CL162" s="155"/>
      <c r="CM162" s="155"/>
      <c r="CN162" s="155"/>
      <c r="CO162" s="155"/>
      <c r="CP162" s="155"/>
      <c r="CQ162" s="155"/>
      <c r="CR162" s="155"/>
      <c r="CS162" s="155"/>
      <c r="CT162" s="155"/>
      <c r="CU162" s="155"/>
      <c r="CV162" s="155"/>
      <c r="CW162" s="155"/>
      <c r="CX162" s="155"/>
      <c r="CY162" s="155"/>
      <c r="CZ162" s="155"/>
      <c r="DA162" s="155"/>
      <c r="DB162" s="155"/>
      <c r="DC162" s="155"/>
      <c r="DD162" s="155"/>
      <c r="DE162" s="155"/>
      <c r="DF162" s="155"/>
      <c r="DG162" s="155"/>
      <c r="DH162" s="155"/>
      <c r="DI162" s="155"/>
      <c r="DJ162" s="155"/>
      <c r="DK162" s="155"/>
      <c r="DL162" s="155"/>
      <c r="DM162" s="155"/>
      <c r="DN162" s="155"/>
      <c r="DO162" s="155"/>
      <c r="DP162" s="155"/>
      <c r="DQ162" s="155"/>
      <c r="DR162" s="155"/>
      <c r="DS162" s="155"/>
      <c r="DT162" s="155"/>
      <c r="DU162" s="155"/>
      <c r="DV162" s="155"/>
      <c r="DW162" s="155"/>
      <c r="DX162" s="155"/>
      <c r="DY162" s="155"/>
      <c r="DZ162" s="155"/>
      <c r="EA162" s="155"/>
      <c r="EB162" s="155"/>
      <c r="EC162" s="155"/>
      <c r="ED162" s="155"/>
      <c r="EE162" s="155"/>
      <c r="EF162" s="155"/>
      <c r="EG162" s="155"/>
      <c r="EH162" s="155"/>
      <c r="EI162" s="155"/>
      <c r="EJ162" s="155"/>
      <c r="EK162" s="155"/>
      <c r="EL162" s="155"/>
      <c r="EM162" s="155"/>
      <c r="EN162" s="155"/>
      <c r="EO162" s="155"/>
      <c r="EP162" s="155"/>
      <c r="EQ162" s="155"/>
      <c r="ER162" s="155"/>
      <c r="ES162" s="155"/>
      <c r="ET162" s="155"/>
      <c r="EU162" s="155"/>
      <c r="EV162" s="155"/>
      <c r="EW162" s="155"/>
      <c r="EX162" s="155"/>
      <c r="EY162" s="155"/>
      <c r="EZ162" s="155"/>
      <c r="FA162" s="155"/>
      <c r="FB162" s="155"/>
      <c r="FC162" s="155"/>
      <c r="FD162" s="155"/>
      <c r="FE162" s="155"/>
      <c r="FF162" s="155"/>
      <c r="FG162" s="155"/>
      <c r="FH162" s="155"/>
      <c r="FI162" s="155"/>
      <c r="FJ162" s="155"/>
      <c r="FK162" s="155"/>
      <c r="FL162" s="155"/>
      <c r="FM162" s="155"/>
      <c r="FN162" s="155"/>
      <c r="FO162" s="155"/>
      <c r="FP162" s="155"/>
      <c r="FQ162" s="155"/>
      <c r="FR162" s="155"/>
      <c r="FS162" s="155"/>
      <c r="FT162" s="155"/>
      <c r="FU162" s="155"/>
      <c r="FV162" s="155"/>
      <c r="FW162" s="155"/>
      <c r="FX162" s="155"/>
      <c r="FY162" s="155"/>
      <c r="FZ162" s="155"/>
      <c r="GA162" s="155"/>
      <c r="GB162" s="155"/>
      <c r="GC162" s="155"/>
      <c r="GD162" s="155"/>
      <c r="GE162" s="156"/>
      <c r="GF162" s="156"/>
      <c r="GG162" s="156"/>
      <c r="GH162" s="156"/>
      <c r="GI162" s="156"/>
      <c r="GJ162" s="156"/>
      <c r="GK162" s="156"/>
      <c r="GL162" s="156"/>
      <c r="GM162" s="156"/>
      <c r="GN162" s="156"/>
    </row>
    <row r="163" spans="1:196" s="165" customFormat="1" ht="36" customHeight="1" thickBot="1" x14ac:dyDescent="0.35">
      <c r="A163" s="159"/>
      <c r="B163" s="160"/>
      <c r="C163" s="160"/>
      <c r="D163" s="160"/>
      <c r="E163" s="161" t="s">
        <v>33</v>
      </c>
      <c r="F163" s="57">
        <f>SUM(F160:F162)</f>
        <v>830959.9</v>
      </c>
      <c r="G163" s="25">
        <f>SUM(G160:G162)</f>
        <v>569012.70000000007</v>
      </c>
      <c r="H163" s="25">
        <f>SUM(H160:H162)</f>
        <v>424139.1</v>
      </c>
      <c r="I163" s="298">
        <f t="shared" si="204"/>
        <v>1</v>
      </c>
      <c r="J163" s="69">
        <f t="shared" si="190"/>
        <v>-144873.60000000009</v>
      </c>
      <c r="K163" s="78">
        <f t="shared" si="177"/>
        <v>0.74539478644325496</v>
      </c>
      <c r="L163" s="70">
        <f>SUM(L160:L162)</f>
        <v>97029.2</v>
      </c>
      <c r="M163" s="25">
        <f>SUM(M160:M162)</f>
        <v>98975.599999999991</v>
      </c>
      <c r="N163" s="302">
        <f>SUM(N160:N162)</f>
        <v>89460.9</v>
      </c>
      <c r="O163" s="25">
        <f>SUM(O160:O162)</f>
        <v>44387.4</v>
      </c>
      <c r="P163" s="25">
        <f>SUM(P160:P162)</f>
        <v>-45073.499999999993</v>
      </c>
      <c r="Q163" s="78">
        <f t="shared" si="168"/>
        <v>0.49616536386287197</v>
      </c>
      <c r="R163" s="76">
        <f>SUM(F163,L163)</f>
        <v>927989.1</v>
      </c>
      <c r="S163" s="69">
        <f t="shared" si="219"/>
        <v>929935.5</v>
      </c>
      <c r="T163" s="69">
        <f>SUM(G163,N163)</f>
        <v>658473.60000000009</v>
      </c>
      <c r="U163" s="69">
        <f t="shared" si="219"/>
        <v>468526.5</v>
      </c>
      <c r="V163" s="69">
        <f>U163-T163</f>
        <v>-189947.10000000009</v>
      </c>
      <c r="W163" s="78">
        <f t="shared" si="128"/>
        <v>0.71153422096193364</v>
      </c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  <c r="DE163" s="163"/>
      <c r="DF163" s="163"/>
      <c r="DG163" s="163"/>
      <c r="DH163" s="163"/>
      <c r="DI163" s="163"/>
      <c r="DJ163" s="163"/>
      <c r="DK163" s="163"/>
      <c r="DL163" s="163"/>
      <c r="DM163" s="163"/>
      <c r="DN163" s="163"/>
      <c r="DO163" s="163"/>
      <c r="DP163" s="163"/>
      <c r="DQ163" s="163"/>
      <c r="DR163" s="163"/>
      <c r="DS163" s="163"/>
      <c r="DT163" s="163"/>
      <c r="DU163" s="163"/>
      <c r="DV163" s="163"/>
      <c r="DW163" s="163"/>
      <c r="DX163" s="163"/>
      <c r="DY163" s="163"/>
      <c r="DZ163" s="163"/>
      <c r="EA163" s="163"/>
      <c r="EB163" s="163"/>
      <c r="EC163" s="163"/>
      <c r="ED163" s="163"/>
      <c r="EE163" s="163"/>
      <c r="EF163" s="163"/>
      <c r="EG163" s="163"/>
      <c r="EH163" s="163"/>
      <c r="EI163" s="163"/>
      <c r="EJ163" s="163"/>
      <c r="EK163" s="163"/>
      <c r="EL163" s="163"/>
      <c r="EM163" s="163"/>
      <c r="EN163" s="163"/>
      <c r="EO163" s="163"/>
      <c r="EP163" s="163"/>
      <c r="EQ163" s="163"/>
      <c r="ER163" s="163"/>
      <c r="ES163" s="163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63"/>
      <c r="FI163" s="163"/>
      <c r="FJ163" s="163"/>
      <c r="FK163" s="163"/>
      <c r="FL163" s="163"/>
      <c r="FM163" s="163"/>
      <c r="FN163" s="163"/>
      <c r="FO163" s="163"/>
      <c r="FP163" s="163"/>
      <c r="FQ163" s="163"/>
      <c r="FR163" s="163"/>
      <c r="FS163" s="163"/>
      <c r="FT163" s="163"/>
      <c r="FU163" s="163"/>
      <c r="FV163" s="163"/>
      <c r="FW163" s="163"/>
      <c r="FX163" s="163"/>
      <c r="FY163" s="163"/>
      <c r="FZ163" s="163"/>
      <c r="GA163" s="163"/>
      <c r="GB163" s="163"/>
      <c r="GC163" s="163"/>
      <c r="GD163" s="163"/>
      <c r="GE163" s="164"/>
      <c r="GF163" s="164"/>
      <c r="GG163" s="164"/>
      <c r="GH163" s="164"/>
      <c r="GI163" s="164"/>
      <c r="GJ163" s="164"/>
      <c r="GK163" s="164"/>
      <c r="GL163" s="164"/>
      <c r="GM163" s="164"/>
      <c r="GN163" s="164"/>
    </row>
    <row r="164" spans="1:196" ht="39" customHeight="1" x14ac:dyDescent="0.35">
      <c r="E164" s="304" t="s">
        <v>327</v>
      </c>
      <c r="F164" s="304"/>
      <c r="G164" s="167"/>
      <c r="I164" s="168"/>
      <c r="J164" s="168"/>
      <c r="K164" s="169"/>
      <c r="L164" s="10"/>
      <c r="M164" s="170" t="s">
        <v>328</v>
      </c>
      <c r="N164" s="171"/>
      <c r="O164" s="171"/>
      <c r="P164" s="171"/>
      <c r="Q164" s="10"/>
      <c r="U164" s="10"/>
      <c r="V164" s="10"/>
      <c r="W164" s="10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196" ht="45" customHeight="1" x14ac:dyDescent="0.3">
      <c r="E165" s="172"/>
      <c r="F165" s="173"/>
      <c r="G165" s="254"/>
      <c r="H165" s="10"/>
      <c r="I165" s="10"/>
      <c r="J165" s="174">
        <f>SUM(H163-G163)</f>
        <v>-144873.60000000009</v>
      </c>
      <c r="K165" s="280">
        <f>SUM(H163/G163)*100</f>
        <v>74.539478644325499</v>
      </c>
      <c r="L165" s="10"/>
      <c r="M165" s="10"/>
      <c r="N165" s="10"/>
      <c r="O165" s="10"/>
      <c r="P165" s="174">
        <f>SUM(O163-N163)</f>
        <v>-45073.499999999993</v>
      </c>
      <c r="Q165" s="280">
        <f>SUM(O163/N163)*100</f>
        <v>49.616536386287194</v>
      </c>
      <c r="R165" s="279">
        <f>SUM(F163,L163)</f>
        <v>927989.1</v>
      </c>
      <c r="S165" s="279">
        <f>SUM(F163,M163)</f>
        <v>929935.5</v>
      </c>
      <c r="T165" s="279">
        <f>SUM(G163,N163)</f>
        <v>658473.60000000009</v>
      </c>
      <c r="U165" s="279">
        <f>SUM(H163,O163)</f>
        <v>468526.5</v>
      </c>
      <c r="V165" s="174">
        <f>SUM(U163-T163)</f>
        <v>-189947.10000000009</v>
      </c>
      <c r="W165" s="280">
        <f>SUM(U163/T163)*100</f>
        <v>71.153422096193367</v>
      </c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7" spans="1:196" ht="18" x14ac:dyDescent="0.25">
      <c r="J167" s="176"/>
    </row>
    <row r="168" spans="1:196" ht="37.9" customHeight="1" x14ac:dyDescent="0.25">
      <c r="E168" s="179" t="s">
        <v>237</v>
      </c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</row>
    <row r="169" spans="1:196" ht="18" x14ac:dyDescent="0.25">
      <c r="E169" s="179" t="s">
        <v>383</v>
      </c>
    </row>
    <row r="170" spans="1:196" s="123" customFormat="1" ht="37.15" customHeight="1" x14ac:dyDescent="0.25">
      <c r="B170" s="180"/>
      <c r="C170" s="180"/>
      <c r="D170" s="181"/>
      <c r="E170" s="182" t="s">
        <v>281</v>
      </c>
      <c r="F170" s="14">
        <f>F22</f>
        <v>159326.79999999999</v>
      </c>
      <c r="G170" s="14">
        <f>G22</f>
        <v>111177.9</v>
      </c>
      <c r="H170" s="14">
        <f>H22</f>
        <v>109444.3</v>
      </c>
      <c r="I170" s="14"/>
      <c r="J170" s="183"/>
      <c r="K170" s="24">
        <f t="shared" ref="K170:K200" si="220">IFERROR(100%*(H170/G170),"")</f>
        <v>0.98440697296854873</v>
      </c>
      <c r="L170" s="14">
        <f>L22</f>
        <v>0</v>
      </c>
      <c r="M170" s="14">
        <f>M22</f>
        <v>0</v>
      </c>
      <c r="N170" s="14">
        <f>N22</f>
        <v>0</v>
      </c>
      <c r="O170" s="14">
        <f>O22</f>
        <v>0</v>
      </c>
      <c r="P170" s="14"/>
      <c r="Q170" s="229" t="str">
        <f t="shared" ref="Q170:Q200" si="221">IFERROR(100%*(O170/N170),"")</f>
        <v/>
      </c>
      <c r="R170" s="14">
        <f>R22</f>
        <v>159326.79999999999</v>
      </c>
      <c r="S170" s="14">
        <f>S22</f>
        <v>159326.79999999999</v>
      </c>
      <c r="T170" s="14">
        <f>T22</f>
        <v>111177.9</v>
      </c>
      <c r="U170" s="14">
        <f>U22</f>
        <v>109444.3</v>
      </c>
      <c r="V170" s="184">
        <f>U170-T170</f>
        <v>-1733.5999999999913</v>
      </c>
      <c r="W170" s="23">
        <f t="shared" ref="W170:W218" si="222">IFERROR(100%*(U170/T170),"")</f>
        <v>0.98440697296854873</v>
      </c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8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  <c r="DK170" s="84"/>
      <c r="DL170" s="84"/>
      <c r="DM170" s="84"/>
      <c r="DN170" s="84"/>
      <c r="DO170" s="84"/>
      <c r="DP170" s="84"/>
      <c r="DQ170" s="84"/>
      <c r="DR170" s="84"/>
      <c r="DS170" s="84"/>
      <c r="DT170" s="84"/>
      <c r="DU170" s="84"/>
      <c r="DV170" s="84"/>
      <c r="DW170" s="84"/>
      <c r="DX170" s="84"/>
      <c r="DY170" s="84"/>
      <c r="DZ170" s="84"/>
      <c r="EA170" s="84"/>
      <c r="EB170" s="84"/>
      <c r="EC170" s="84"/>
      <c r="ED170" s="84"/>
      <c r="EE170" s="84"/>
      <c r="EF170" s="84"/>
      <c r="EG170" s="84"/>
      <c r="EH170" s="84"/>
      <c r="EI170" s="84"/>
      <c r="EJ170" s="84"/>
      <c r="EK170" s="84"/>
      <c r="EL170" s="84"/>
      <c r="EM170" s="84"/>
      <c r="EN170" s="84"/>
      <c r="EO170" s="84"/>
      <c r="EP170" s="84"/>
      <c r="EQ170" s="84"/>
      <c r="ER170" s="84"/>
      <c r="ES170" s="84"/>
      <c r="ET170" s="84"/>
      <c r="EU170" s="84"/>
      <c r="EV170" s="84"/>
      <c r="EW170" s="84"/>
      <c r="EX170" s="84"/>
      <c r="EY170" s="84"/>
      <c r="EZ170" s="84"/>
      <c r="FA170" s="84"/>
      <c r="FB170" s="84"/>
      <c r="FC170" s="84"/>
      <c r="FD170" s="84"/>
      <c r="FE170" s="84"/>
      <c r="FF170" s="84"/>
      <c r="FG170" s="84"/>
      <c r="FH170" s="84"/>
      <c r="FI170" s="84"/>
      <c r="FJ170" s="84"/>
      <c r="FK170" s="84"/>
      <c r="FL170" s="84"/>
      <c r="FM170" s="84"/>
      <c r="FN170" s="84"/>
      <c r="FO170" s="84"/>
      <c r="FP170" s="84"/>
      <c r="FQ170" s="84"/>
      <c r="FR170" s="84"/>
      <c r="FS170" s="84"/>
      <c r="FT170" s="84"/>
      <c r="FU170" s="84"/>
      <c r="FV170" s="84"/>
      <c r="FW170" s="84"/>
      <c r="FX170" s="84"/>
      <c r="FY170" s="84"/>
      <c r="FZ170" s="84"/>
      <c r="GA170" s="84"/>
      <c r="GB170" s="84"/>
      <c r="GC170" s="84"/>
      <c r="GD170" s="84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</row>
    <row r="171" spans="1:196" s="123" customFormat="1" ht="45" customHeight="1" x14ac:dyDescent="0.25">
      <c r="B171" s="180"/>
      <c r="C171" s="180"/>
      <c r="D171" s="180"/>
      <c r="E171" s="185" t="s">
        <v>282</v>
      </c>
      <c r="F171" s="15">
        <f>F24</f>
        <v>0</v>
      </c>
      <c r="G171" s="15">
        <f>G24</f>
        <v>0</v>
      </c>
      <c r="H171" s="15">
        <f>H24</f>
        <v>0</v>
      </c>
      <c r="I171" s="15"/>
      <c r="J171" s="183"/>
      <c r="K171" s="24" t="str">
        <f t="shared" si="220"/>
        <v/>
      </c>
      <c r="L171" s="15">
        <f>L24</f>
        <v>0</v>
      </c>
      <c r="M171" s="15">
        <f>M24</f>
        <v>0</v>
      </c>
      <c r="N171" s="15">
        <f>N24</f>
        <v>0</v>
      </c>
      <c r="O171" s="15">
        <f>O24</f>
        <v>0</v>
      </c>
      <c r="P171" s="14"/>
      <c r="Q171" s="229" t="str">
        <f t="shared" si="221"/>
        <v/>
      </c>
      <c r="R171" s="15">
        <f>R24</f>
        <v>0</v>
      </c>
      <c r="S171" s="15">
        <f>S24</f>
        <v>0</v>
      </c>
      <c r="T171" s="15">
        <f>T24</f>
        <v>0</v>
      </c>
      <c r="U171" s="15">
        <f>U24</f>
        <v>0</v>
      </c>
      <c r="V171" s="186">
        <f t="shared" ref="V171" si="223">U171-T171</f>
        <v>0</v>
      </c>
      <c r="W171" s="23" t="str">
        <f t="shared" si="222"/>
        <v/>
      </c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122"/>
      <c r="GF171" s="122"/>
      <c r="GG171" s="122"/>
      <c r="GH171" s="122"/>
      <c r="GI171" s="122"/>
      <c r="GJ171" s="122"/>
      <c r="GK171" s="122"/>
      <c r="GL171" s="122"/>
      <c r="GM171" s="122"/>
      <c r="GN171" s="122"/>
    </row>
    <row r="172" spans="1:196" s="123" customFormat="1" ht="50.25" customHeight="1" x14ac:dyDescent="0.25">
      <c r="B172" s="180"/>
      <c r="C172" s="180"/>
      <c r="D172" s="187"/>
      <c r="E172" s="188" t="s">
        <v>273</v>
      </c>
      <c r="F172" s="15">
        <f>F33</f>
        <v>1756.8</v>
      </c>
      <c r="G172" s="15">
        <f>G33</f>
        <v>1225.9000000000001</v>
      </c>
      <c r="H172" s="15">
        <f>H33</f>
        <v>1120.5999999999999</v>
      </c>
      <c r="I172" s="15"/>
      <c r="J172" s="183"/>
      <c r="K172" s="24">
        <f t="shared" si="220"/>
        <v>0.91410392364793203</v>
      </c>
      <c r="L172" s="15">
        <f>L33</f>
        <v>0</v>
      </c>
      <c r="M172" s="15">
        <f>M33</f>
        <v>0</v>
      </c>
      <c r="N172" s="15">
        <f>N33</f>
        <v>0</v>
      </c>
      <c r="O172" s="15">
        <f>O33</f>
        <v>0</v>
      </c>
      <c r="P172" s="14"/>
      <c r="Q172" s="229" t="str">
        <f t="shared" si="221"/>
        <v/>
      </c>
      <c r="R172" s="15">
        <f>R33</f>
        <v>1756.8</v>
      </c>
      <c r="S172" s="15">
        <f>S33</f>
        <v>1756.8</v>
      </c>
      <c r="T172" s="15">
        <f>T33</f>
        <v>1225.9000000000001</v>
      </c>
      <c r="U172" s="15">
        <f>U33</f>
        <v>1120.5999999999999</v>
      </c>
      <c r="V172" s="186">
        <f t="shared" ref="V172:V200" si="224">U172-T172</f>
        <v>-105.30000000000018</v>
      </c>
      <c r="W172" s="23">
        <f t="shared" si="222"/>
        <v>0.91410392364793203</v>
      </c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4"/>
      <c r="EK172" s="84"/>
      <c r="EL172" s="84"/>
      <c r="EM172" s="84"/>
      <c r="EN172" s="84"/>
      <c r="EO172" s="84"/>
      <c r="EP172" s="84"/>
      <c r="EQ172" s="84"/>
      <c r="ER172" s="84"/>
      <c r="ES172" s="84"/>
      <c r="ET172" s="84"/>
      <c r="EU172" s="84"/>
      <c r="EV172" s="84"/>
      <c r="EW172" s="84"/>
      <c r="EX172" s="84"/>
      <c r="EY172" s="84"/>
      <c r="EZ172" s="84"/>
      <c r="FA172" s="84"/>
      <c r="FB172" s="84"/>
      <c r="FC172" s="84"/>
      <c r="FD172" s="84"/>
      <c r="FE172" s="84"/>
      <c r="FF172" s="84"/>
      <c r="FG172" s="84"/>
      <c r="FH172" s="84"/>
      <c r="FI172" s="84"/>
      <c r="FJ172" s="84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122"/>
      <c r="GF172" s="122"/>
      <c r="GG172" s="122"/>
      <c r="GH172" s="122"/>
      <c r="GI172" s="122"/>
      <c r="GJ172" s="122"/>
      <c r="GK172" s="122"/>
      <c r="GL172" s="122"/>
      <c r="GM172" s="122"/>
      <c r="GN172" s="122"/>
    </row>
    <row r="173" spans="1:196" s="123" customFormat="1" ht="30.6" customHeight="1" x14ac:dyDescent="0.25">
      <c r="B173" s="180"/>
      <c r="C173" s="180"/>
      <c r="D173" s="180"/>
      <c r="E173" s="182" t="s">
        <v>283</v>
      </c>
      <c r="F173" s="15">
        <f t="shared" ref="F173:H174" si="225">F37</f>
        <v>290.2</v>
      </c>
      <c r="G173" s="15">
        <f t="shared" si="225"/>
        <v>290.2</v>
      </c>
      <c r="H173" s="15">
        <f t="shared" si="225"/>
        <v>156.69999999999999</v>
      </c>
      <c r="I173" s="14"/>
      <c r="J173" s="183"/>
      <c r="K173" s="24">
        <f t="shared" si="220"/>
        <v>0.5399724328049621</v>
      </c>
      <c r="L173" s="14">
        <f t="shared" ref="L173:O174" si="226">L37</f>
        <v>0</v>
      </c>
      <c r="M173" s="14">
        <f t="shared" si="226"/>
        <v>0</v>
      </c>
      <c r="N173" s="14">
        <f t="shared" si="226"/>
        <v>0</v>
      </c>
      <c r="O173" s="14">
        <f t="shared" si="226"/>
        <v>0</v>
      </c>
      <c r="P173" s="14"/>
      <c r="Q173" s="229" t="str">
        <f t="shared" si="221"/>
        <v/>
      </c>
      <c r="R173" s="14">
        <f t="shared" ref="R173:U174" si="227">R37</f>
        <v>290.2</v>
      </c>
      <c r="S173" s="14">
        <f t="shared" si="227"/>
        <v>290.2</v>
      </c>
      <c r="T173" s="14">
        <f t="shared" si="227"/>
        <v>290.2</v>
      </c>
      <c r="U173" s="14">
        <f t="shared" si="227"/>
        <v>156.69999999999999</v>
      </c>
      <c r="V173" s="184">
        <f t="shared" si="224"/>
        <v>-133.5</v>
      </c>
      <c r="W173" s="23">
        <f t="shared" si="222"/>
        <v>0.5399724328049621</v>
      </c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8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84"/>
      <c r="DH173" s="84"/>
      <c r="DI173" s="84"/>
      <c r="DJ173" s="84"/>
      <c r="DK173" s="84"/>
      <c r="DL173" s="84"/>
      <c r="DM173" s="84"/>
      <c r="DN173" s="84"/>
      <c r="DO173" s="84"/>
      <c r="DP173" s="84"/>
      <c r="DQ173" s="84"/>
      <c r="DR173" s="84"/>
      <c r="DS173" s="84"/>
      <c r="DT173" s="84"/>
      <c r="DU173" s="84"/>
      <c r="DV173" s="84"/>
      <c r="DW173" s="84"/>
      <c r="DX173" s="84"/>
      <c r="DY173" s="84"/>
      <c r="DZ173" s="84"/>
      <c r="EA173" s="84"/>
      <c r="EB173" s="84"/>
      <c r="EC173" s="84"/>
      <c r="ED173" s="84"/>
      <c r="EE173" s="84"/>
      <c r="EF173" s="84"/>
      <c r="EG173" s="84"/>
      <c r="EH173" s="84"/>
      <c r="EI173" s="84"/>
      <c r="EJ173" s="84"/>
      <c r="EK173" s="84"/>
      <c r="EL173" s="84"/>
      <c r="EM173" s="84"/>
      <c r="EN173" s="84"/>
      <c r="EO173" s="84"/>
      <c r="EP173" s="84"/>
      <c r="EQ173" s="84"/>
      <c r="ER173" s="84"/>
      <c r="ES173" s="84"/>
      <c r="ET173" s="84"/>
      <c r="EU173" s="84"/>
      <c r="EV173" s="84"/>
      <c r="EW173" s="84"/>
      <c r="EX173" s="84"/>
      <c r="EY173" s="84"/>
      <c r="EZ173" s="84"/>
      <c r="FA173" s="84"/>
      <c r="FB173" s="84"/>
      <c r="FC173" s="84"/>
      <c r="FD173" s="84"/>
      <c r="FE173" s="84"/>
      <c r="FF173" s="84"/>
      <c r="FG173" s="84"/>
      <c r="FH173" s="84"/>
      <c r="FI173" s="84"/>
      <c r="FJ173" s="84"/>
      <c r="FK173" s="84"/>
      <c r="FL173" s="84"/>
      <c r="FM173" s="84"/>
      <c r="FN173" s="84"/>
      <c r="FO173" s="84"/>
      <c r="FP173" s="84"/>
      <c r="FQ173" s="84"/>
      <c r="FR173" s="84"/>
      <c r="FS173" s="84"/>
      <c r="FT173" s="84"/>
      <c r="FU173" s="84"/>
      <c r="FV173" s="84"/>
      <c r="FW173" s="84"/>
      <c r="FX173" s="84"/>
      <c r="FY173" s="84"/>
      <c r="FZ173" s="84"/>
      <c r="GA173" s="84"/>
      <c r="GB173" s="84"/>
      <c r="GC173" s="84"/>
      <c r="GD173" s="84"/>
      <c r="GE173" s="122"/>
      <c r="GF173" s="122"/>
      <c r="GG173" s="122"/>
      <c r="GH173" s="122"/>
      <c r="GI173" s="122"/>
      <c r="GJ173" s="122"/>
      <c r="GK173" s="122"/>
      <c r="GL173" s="122"/>
      <c r="GM173" s="122"/>
      <c r="GN173" s="122"/>
    </row>
    <row r="174" spans="1:196" s="123" customFormat="1" ht="70.900000000000006" customHeight="1" x14ac:dyDescent="0.25">
      <c r="B174" s="180"/>
      <c r="C174" s="180"/>
      <c r="D174" s="180"/>
      <c r="E174" s="189" t="s">
        <v>284</v>
      </c>
      <c r="F174" s="14">
        <f t="shared" si="225"/>
        <v>25.8</v>
      </c>
      <c r="G174" s="14">
        <f t="shared" si="225"/>
        <v>25.8</v>
      </c>
      <c r="H174" s="14">
        <f t="shared" si="225"/>
        <v>0</v>
      </c>
      <c r="I174" s="14"/>
      <c r="J174" s="183"/>
      <c r="K174" s="24">
        <f t="shared" si="220"/>
        <v>0</v>
      </c>
      <c r="L174" s="14">
        <f t="shared" si="226"/>
        <v>0</v>
      </c>
      <c r="M174" s="14">
        <f t="shared" si="226"/>
        <v>0</v>
      </c>
      <c r="N174" s="14">
        <f t="shared" si="226"/>
        <v>0</v>
      </c>
      <c r="O174" s="14">
        <f t="shared" si="226"/>
        <v>0</v>
      </c>
      <c r="P174" s="14"/>
      <c r="Q174" s="229" t="str">
        <f t="shared" si="221"/>
        <v/>
      </c>
      <c r="R174" s="14">
        <f t="shared" si="227"/>
        <v>25.8</v>
      </c>
      <c r="S174" s="14">
        <f t="shared" si="227"/>
        <v>25.8</v>
      </c>
      <c r="T174" s="14">
        <f t="shared" si="227"/>
        <v>25.8</v>
      </c>
      <c r="U174" s="14">
        <f t="shared" si="227"/>
        <v>0</v>
      </c>
      <c r="V174" s="184">
        <f t="shared" si="224"/>
        <v>-25.8</v>
      </c>
      <c r="W174" s="23">
        <f t="shared" si="222"/>
        <v>0</v>
      </c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8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  <c r="DK174" s="84"/>
      <c r="DL174" s="84"/>
      <c r="DM174" s="84"/>
      <c r="DN174" s="84"/>
      <c r="DO174" s="84"/>
      <c r="DP174" s="84"/>
      <c r="DQ174" s="84"/>
      <c r="DR174" s="84"/>
      <c r="DS174" s="84"/>
      <c r="DT174" s="84"/>
      <c r="DU174" s="84"/>
      <c r="DV174" s="84"/>
      <c r="DW174" s="84"/>
      <c r="DX174" s="84"/>
      <c r="DY174" s="84"/>
      <c r="DZ174" s="84"/>
      <c r="EA174" s="84"/>
      <c r="EB174" s="84"/>
      <c r="EC174" s="84"/>
      <c r="ED174" s="84"/>
      <c r="EE174" s="84"/>
      <c r="EF174" s="84"/>
      <c r="EG174" s="84"/>
      <c r="EH174" s="84"/>
      <c r="EI174" s="84"/>
      <c r="EJ174" s="84"/>
      <c r="EK174" s="84"/>
      <c r="EL174" s="84"/>
      <c r="EM174" s="84"/>
      <c r="EN174" s="84"/>
      <c r="EO174" s="84"/>
      <c r="EP174" s="84"/>
      <c r="EQ174" s="84"/>
      <c r="ER174" s="84"/>
      <c r="ES174" s="84"/>
      <c r="ET174" s="84"/>
      <c r="EU174" s="84"/>
      <c r="EV174" s="84"/>
      <c r="EW174" s="84"/>
      <c r="EX174" s="84"/>
      <c r="EY174" s="84"/>
      <c r="EZ174" s="84"/>
      <c r="FA174" s="84"/>
      <c r="FB174" s="84"/>
      <c r="FC174" s="84"/>
      <c r="FD174" s="84"/>
      <c r="FE174" s="84"/>
      <c r="FF174" s="84"/>
      <c r="FG174" s="84"/>
      <c r="FH174" s="84"/>
      <c r="FI174" s="84"/>
      <c r="FJ174" s="84"/>
      <c r="FK174" s="84"/>
      <c r="FL174" s="84"/>
      <c r="FM174" s="84"/>
      <c r="FN174" s="84"/>
      <c r="FO174" s="84"/>
      <c r="FP174" s="84"/>
      <c r="FQ174" s="84"/>
      <c r="FR174" s="84"/>
      <c r="FS174" s="84"/>
      <c r="FT174" s="84"/>
      <c r="FU174" s="84"/>
      <c r="FV174" s="84"/>
      <c r="FW174" s="84"/>
      <c r="FX174" s="84"/>
      <c r="FY174" s="84"/>
      <c r="FZ174" s="84"/>
      <c r="GA174" s="84"/>
      <c r="GB174" s="84"/>
      <c r="GC174" s="84"/>
      <c r="GD174" s="84"/>
      <c r="GE174" s="122"/>
      <c r="GF174" s="122"/>
      <c r="GG174" s="122"/>
      <c r="GH174" s="122"/>
      <c r="GI174" s="122"/>
      <c r="GJ174" s="122"/>
      <c r="GK174" s="122"/>
      <c r="GL174" s="122"/>
      <c r="GM174" s="122"/>
      <c r="GN174" s="122"/>
    </row>
    <row r="175" spans="1:196" s="123" customFormat="1" ht="59.45" hidden="1" customHeight="1" x14ac:dyDescent="0.25">
      <c r="B175" s="180"/>
      <c r="C175" s="180"/>
      <c r="D175" s="180"/>
      <c r="E175" s="189" t="s">
        <v>298</v>
      </c>
      <c r="F175" s="14">
        <f>F36</f>
        <v>0</v>
      </c>
      <c r="G175" s="14">
        <f>G36</f>
        <v>0</v>
      </c>
      <c r="H175" s="14">
        <f>H36</f>
        <v>0</v>
      </c>
      <c r="I175" s="14"/>
      <c r="J175" s="183"/>
      <c r="K175" s="24" t="str">
        <f t="shared" si="220"/>
        <v/>
      </c>
      <c r="L175" s="14">
        <f>L36</f>
        <v>0</v>
      </c>
      <c r="M175" s="14">
        <f>M36</f>
        <v>0</v>
      </c>
      <c r="N175" s="14">
        <f>N36</f>
        <v>0</v>
      </c>
      <c r="O175" s="14">
        <f>O36</f>
        <v>0</v>
      </c>
      <c r="P175" s="14"/>
      <c r="Q175" s="229" t="str">
        <f t="shared" si="221"/>
        <v/>
      </c>
      <c r="R175" s="190">
        <f>R36</f>
        <v>0</v>
      </c>
      <c r="S175" s="190">
        <f>S36</f>
        <v>0</v>
      </c>
      <c r="T175" s="190">
        <f>T36</f>
        <v>0</v>
      </c>
      <c r="U175" s="14">
        <f>U36</f>
        <v>0</v>
      </c>
      <c r="V175" s="184"/>
      <c r="W175" s="23" t="str">
        <f t="shared" si="222"/>
        <v/>
      </c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  <c r="DK175" s="84"/>
      <c r="DL175" s="84"/>
      <c r="DM175" s="84"/>
      <c r="DN175" s="84"/>
      <c r="DO175" s="84"/>
      <c r="DP175" s="84"/>
      <c r="DQ175" s="84"/>
      <c r="DR175" s="84"/>
      <c r="DS175" s="84"/>
      <c r="DT175" s="84"/>
      <c r="DU175" s="84"/>
      <c r="DV175" s="84"/>
      <c r="DW175" s="84"/>
      <c r="DX175" s="84"/>
      <c r="DY175" s="84"/>
      <c r="DZ175" s="84"/>
      <c r="EA175" s="84"/>
      <c r="EB175" s="8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4"/>
      <c r="EM175" s="84"/>
      <c r="EN175" s="84"/>
      <c r="EO175" s="84"/>
      <c r="EP175" s="84"/>
      <c r="EQ175" s="84"/>
      <c r="ER175" s="84"/>
      <c r="ES175" s="84"/>
      <c r="ET175" s="84"/>
      <c r="EU175" s="84"/>
      <c r="EV175" s="84"/>
      <c r="EW175" s="84"/>
      <c r="EX175" s="84"/>
      <c r="EY175" s="84"/>
      <c r="EZ175" s="84"/>
      <c r="FA175" s="84"/>
      <c r="FB175" s="84"/>
      <c r="FC175" s="84"/>
      <c r="FD175" s="84"/>
      <c r="FE175" s="84"/>
      <c r="FF175" s="84"/>
      <c r="FG175" s="84"/>
      <c r="FH175" s="84"/>
      <c r="FI175" s="84"/>
      <c r="FJ175" s="84"/>
      <c r="FK175" s="84"/>
      <c r="FL175" s="84"/>
      <c r="FM175" s="84"/>
      <c r="FN175" s="84"/>
      <c r="FO175" s="84"/>
      <c r="FP175" s="84"/>
      <c r="FQ175" s="84"/>
      <c r="FR175" s="84"/>
      <c r="FS175" s="84"/>
      <c r="FT175" s="84"/>
      <c r="FU175" s="84"/>
      <c r="FV175" s="84"/>
      <c r="FW175" s="84"/>
      <c r="FX175" s="84"/>
      <c r="FY175" s="84"/>
      <c r="FZ175" s="84"/>
      <c r="GA175" s="84"/>
      <c r="GB175" s="84"/>
      <c r="GC175" s="84"/>
      <c r="GD175" s="84"/>
      <c r="GE175" s="122"/>
      <c r="GF175" s="122"/>
      <c r="GG175" s="122"/>
      <c r="GH175" s="122"/>
      <c r="GI175" s="122"/>
      <c r="GJ175" s="122"/>
      <c r="GK175" s="122"/>
      <c r="GL175" s="122"/>
      <c r="GM175" s="122"/>
      <c r="GN175" s="122"/>
    </row>
    <row r="176" spans="1:196" s="85" customFormat="1" ht="73.150000000000006" hidden="1" customHeight="1" x14ac:dyDescent="0.25">
      <c r="B176" s="191"/>
      <c r="C176" s="191"/>
      <c r="D176" s="191"/>
      <c r="E176" s="192" t="s">
        <v>285</v>
      </c>
      <c r="F176" s="14">
        <f>F20</f>
        <v>0</v>
      </c>
      <c r="G176" s="14">
        <f>G20</f>
        <v>0</v>
      </c>
      <c r="H176" s="14">
        <f>H20</f>
        <v>0</v>
      </c>
      <c r="I176" s="14"/>
      <c r="J176" s="183"/>
      <c r="K176" s="24" t="str">
        <f t="shared" si="220"/>
        <v/>
      </c>
      <c r="L176" s="14">
        <f>L20</f>
        <v>0</v>
      </c>
      <c r="M176" s="14">
        <f>M20</f>
        <v>0</v>
      </c>
      <c r="N176" s="14">
        <f>N20</f>
        <v>0</v>
      </c>
      <c r="O176" s="14">
        <f>O20</f>
        <v>0</v>
      </c>
      <c r="P176" s="14"/>
      <c r="Q176" s="229" t="str">
        <f t="shared" si="221"/>
        <v/>
      </c>
      <c r="R176" s="14">
        <f>R20</f>
        <v>0</v>
      </c>
      <c r="S176" s="14">
        <f>S20</f>
        <v>0</v>
      </c>
      <c r="T176" s="14">
        <f>T20</f>
        <v>0</v>
      </c>
      <c r="U176" s="14">
        <f>U20</f>
        <v>0</v>
      </c>
      <c r="V176" s="184">
        <f t="shared" si="224"/>
        <v>0</v>
      </c>
      <c r="W176" s="23" t="str">
        <f t="shared" si="222"/>
        <v/>
      </c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8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84"/>
      <c r="DH176" s="84"/>
      <c r="DI176" s="84"/>
      <c r="DJ176" s="84"/>
      <c r="DK176" s="84"/>
      <c r="DL176" s="84"/>
      <c r="DM176" s="84"/>
      <c r="DN176" s="84"/>
      <c r="DO176" s="84"/>
      <c r="DP176" s="84"/>
      <c r="DQ176" s="84"/>
      <c r="DR176" s="84"/>
      <c r="DS176" s="84"/>
      <c r="DT176" s="84"/>
      <c r="DU176" s="84"/>
      <c r="DV176" s="84"/>
      <c r="DW176" s="84"/>
      <c r="DX176" s="84"/>
      <c r="DY176" s="84"/>
      <c r="DZ176" s="84"/>
      <c r="EA176" s="84"/>
      <c r="EB176" s="84"/>
      <c r="EC176" s="84"/>
      <c r="ED176" s="84"/>
      <c r="EE176" s="84"/>
      <c r="EF176" s="84"/>
      <c r="EG176" s="84"/>
      <c r="EH176" s="84"/>
      <c r="EI176" s="84"/>
      <c r="EJ176" s="84"/>
      <c r="EK176" s="84"/>
      <c r="EL176" s="84"/>
      <c r="EM176" s="84"/>
      <c r="EN176" s="84"/>
      <c r="EO176" s="84"/>
      <c r="EP176" s="84"/>
      <c r="EQ176" s="84"/>
      <c r="ER176" s="84"/>
      <c r="ES176" s="84"/>
      <c r="ET176" s="84"/>
      <c r="EU176" s="84"/>
      <c r="EV176" s="84"/>
      <c r="EW176" s="84"/>
      <c r="EX176" s="84"/>
      <c r="EY176" s="84"/>
      <c r="EZ176" s="84"/>
      <c r="FA176" s="84"/>
      <c r="FB176" s="84"/>
      <c r="FC176" s="84"/>
      <c r="FD176" s="84"/>
      <c r="FE176" s="84"/>
      <c r="FF176" s="84"/>
      <c r="FG176" s="84"/>
      <c r="FH176" s="84"/>
      <c r="FI176" s="84"/>
      <c r="FJ176" s="84"/>
      <c r="FK176" s="84"/>
      <c r="FL176" s="84"/>
      <c r="FM176" s="84"/>
      <c r="FN176" s="84"/>
      <c r="FO176" s="84"/>
      <c r="FP176" s="84"/>
      <c r="FQ176" s="84"/>
      <c r="FR176" s="84"/>
      <c r="FS176" s="84"/>
      <c r="FT176" s="84"/>
      <c r="FU176" s="84"/>
      <c r="FV176" s="84"/>
      <c r="FW176" s="84"/>
      <c r="FX176" s="84"/>
      <c r="FY176" s="84"/>
      <c r="FZ176" s="84"/>
      <c r="GA176" s="84"/>
      <c r="GB176" s="84"/>
      <c r="GC176" s="84"/>
      <c r="GD176" s="84"/>
      <c r="GE176" s="84"/>
      <c r="GF176" s="84"/>
      <c r="GG176" s="84"/>
      <c r="GH176" s="84"/>
      <c r="GI176" s="84"/>
      <c r="GJ176" s="84"/>
      <c r="GK176" s="84"/>
      <c r="GL176" s="84"/>
      <c r="GM176" s="84"/>
      <c r="GN176" s="84"/>
    </row>
    <row r="177" spans="1:196" s="123" customFormat="1" ht="31.5" hidden="1" customHeight="1" x14ac:dyDescent="0.25">
      <c r="A177" s="193"/>
      <c r="B177" s="180"/>
      <c r="C177" s="180"/>
      <c r="D177" s="194"/>
      <c r="E177" s="195" t="s">
        <v>220</v>
      </c>
      <c r="F177" s="14"/>
      <c r="G177" s="14"/>
      <c r="H177" s="14"/>
      <c r="I177" s="14"/>
      <c r="J177" s="183"/>
      <c r="K177" s="24" t="str">
        <f t="shared" si="220"/>
        <v/>
      </c>
      <c r="L177" s="14"/>
      <c r="M177" s="14"/>
      <c r="N177" s="14"/>
      <c r="O177" s="14"/>
      <c r="P177" s="14"/>
      <c r="Q177" s="229" t="str">
        <f t="shared" si="221"/>
        <v/>
      </c>
      <c r="R177" s="14"/>
      <c r="S177" s="14"/>
      <c r="T177" s="14"/>
      <c r="U177" s="14"/>
      <c r="V177" s="184">
        <f t="shared" si="224"/>
        <v>0</v>
      </c>
      <c r="W177" s="23" t="str">
        <f t="shared" si="222"/>
        <v/>
      </c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122"/>
      <c r="GF177" s="122"/>
      <c r="GG177" s="122"/>
      <c r="GH177" s="122"/>
      <c r="GI177" s="122"/>
      <c r="GJ177" s="122"/>
      <c r="GK177" s="122"/>
      <c r="GL177" s="122"/>
      <c r="GM177" s="122"/>
      <c r="GN177" s="122"/>
    </row>
    <row r="178" spans="1:196" s="123" customFormat="1" ht="73.150000000000006" hidden="1" customHeight="1" x14ac:dyDescent="0.25">
      <c r="B178" s="180"/>
      <c r="C178" s="180"/>
      <c r="D178" s="196"/>
      <c r="E178" s="195" t="s">
        <v>279</v>
      </c>
      <c r="F178" s="14">
        <f>F46</f>
        <v>0</v>
      </c>
      <c r="G178" s="14">
        <f>G46</f>
        <v>0</v>
      </c>
      <c r="H178" s="14">
        <f>H46</f>
        <v>0</v>
      </c>
      <c r="I178" s="14"/>
      <c r="J178" s="183"/>
      <c r="K178" s="24" t="str">
        <f t="shared" si="220"/>
        <v/>
      </c>
      <c r="L178" s="14">
        <f>L46</f>
        <v>0</v>
      </c>
      <c r="M178" s="14">
        <f>M46</f>
        <v>0</v>
      </c>
      <c r="N178" s="14">
        <f>N46</f>
        <v>0</v>
      </c>
      <c r="O178" s="14">
        <f>O46</f>
        <v>0</v>
      </c>
      <c r="P178" s="14"/>
      <c r="Q178" s="229" t="str">
        <f t="shared" si="221"/>
        <v/>
      </c>
      <c r="R178" s="14">
        <f>R46</f>
        <v>0</v>
      </c>
      <c r="S178" s="14">
        <f>S46</f>
        <v>0</v>
      </c>
      <c r="T178" s="14">
        <f>T46</f>
        <v>0</v>
      </c>
      <c r="U178" s="14">
        <f>U46</f>
        <v>0</v>
      </c>
      <c r="V178" s="184">
        <f t="shared" si="224"/>
        <v>0</v>
      </c>
      <c r="W178" s="23" t="str">
        <f t="shared" si="222"/>
        <v/>
      </c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122"/>
      <c r="GF178" s="122"/>
      <c r="GG178" s="122"/>
      <c r="GH178" s="122"/>
      <c r="GI178" s="122"/>
      <c r="GJ178" s="122"/>
      <c r="GK178" s="122"/>
      <c r="GL178" s="122"/>
      <c r="GM178" s="122"/>
      <c r="GN178" s="122"/>
    </row>
    <row r="179" spans="1:196" s="123" customFormat="1" ht="69.599999999999994" hidden="1" customHeight="1" x14ac:dyDescent="0.25">
      <c r="B179" s="180"/>
      <c r="C179" s="180"/>
      <c r="D179" s="180"/>
      <c r="E179" s="195" t="s">
        <v>338</v>
      </c>
      <c r="F179" s="14">
        <f>F41</f>
        <v>0</v>
      </c>
      <c r="G179" s="14">
        <f>G41</f>
        <v>0</v>
      </c>
      <c r="H179" s="14">
        <f>H41</f>
        <v>0</v>
      </c>
      <c r="I179" s="14"/>
      <c r="J179" s="183"/>
      <c r="K179" s="24" t="str">
        <f t="shared" si="220"/>
        <v/>
      </c>
      <c r="L179" s="14">
        <f>L41</f>
        <v>0</v>
      </c>
      <c r="M179" s="14">
        <f>M41</f>
        <v>0</v>
      </c>
      <c r="N179" s="14">
        <f>N41</f>
        <v>0</v>
      </c>
      <c r="O179" s="14">
        <f>O41</f>
        <v>0</v>
      </c>
      <c r="P179" s="14"/>
      <c r="Q179" s="229" t="str">
        <f t="shared" si="221"/>
        <v/>
      </c>
      <c r="R179" s="14">
        <f>R41</f>
        <v>0</v>
      </c>
      <c r="S179" s="14">
        <f>S41</f>
        <v>0</v>
      </c>
      <c r="T179" s="14">
        <f>T41</f>
        <v>0</v>
      </c>
      <c r="U179" s="14">
        <f>U41</f>
        <v>0</v>
      </c>
      <c r="V179" s="184">
        <f t="shared" si="224"/>
        <v>0</v>
      </c>
      <c r="W179" s="23" t="str">
        <f t="shared" si="222"/>
        <v/>
      </c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  <c r="DK179" s="84"/>
      <c r="DL179" s="84"/>
      <c r="DM179" s="84"/>
      <c r="DN179" s="84"/>
      <c r="DO179" s="84"/>
      <c r="DP179" s="84"/>
      <c r="DQ179" s="84"/>
      <c r="DR179" s="84"/>
      <c r="DS179" s="84"/>
      <c r="DT179" s="84"/>
      <c r="DU179" s="84"/>
      <c r="DV179" s="84"/>
      <c r="DW179" s="84"/>
      <c r="DX179" s="84"/>
      <c r="DY179" s="84"/>
      <c r="DZ179" s="84"/>
      <c r="EA179" s="84"/>
      <c r="EB179" s="8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4"/>
      <c r="EM179" s="84"/>
      <c r="EN179" s="84"/>
      <c r="EO179" s="84"/>
      <c r="EP179" s="84"/>
      <c r="EQ179" s="84"/>
      <c r="ER179" s="84"/>
      <c r="ES179" s="84"/>
      <c r="ET179" s="84"/>
      <c r="EU179" s="84"/>
      <c r="EV179" s="84"/>
      <c r="EW179" s="84"/>
      <c r="EX179" s="84"/>
      <c r="EY179" s="84"/>
      <c r="EZ179" s="84"/>
      <c r="FA179" s="84"/>
      <c r="FB179" s="84"/>
      <c r="FC179" s="84"/>
      <c r="FD179" s="84"/>
      <c r="FE179" s="84"/>
      <c r="FF179" s="84"/>
      <c r="FG179" s="84"/>
      <c r="FH179" s="84"/>
      <c r="FI179" s="84"/>
      <c r="FJ179" s="84"/>
      <c r="FK179" s="84"/>
      <c r="FL179" s="84"/>
      <c r="FM179" s="84"/>
      <c r="FN179" s="84"/>
      <c r="FO179" s="84"/>
      <c r="FP179" s="84"/>
      <c r="FQ179" s="84"/>
      <c r="FR179" s="84"/>
      <c r="FS179" s="84"/>
      <c r="FT179" s="84"/>
      <c r="FU179" s="84"/>
      <c r="FV179" s="84"/>
      <c r="FW179" s="84"/>
      <c r="FX179" s="84"/>
      <c r="FY179" s="84"/>
      <c r="FZ179" s="84"/>
      <c r="GA179" s="84"/>
      <c r="GB179" s="84"/>
      <c r="GC179" s="84"/>
      <c r="GD179" s="84"/>
      <c r="GE179" s="122"/>
      <c r="GF179" s="122"/>
      <c r="GG179" s="122"/>
      <c r="GH179" s="122"/>
      <c r="GI179" s="122"/>
      <c r="GJ179" s="122"/>
      <c r="GK179" s="122"/>
      <c r="GL179" s="122"/>
      <c r="GM179" s="122"/>
      <c r="GN179" s="122"/>
    </row>
    <row r="180" spans="1:196" s="123" customFormat="1" ht="60" hidden="1" customHeight="1" x14ac:dyDescent="0.25">
      <c r="B180" s="180"/>
      <c r="C180" s="180"/>
      <c r="D180" s="197"/>
      <c r="E180" s="195" t="s">
        <v>235</v>
      </c>
      <c r="F180" s="14"/>
      <c r="G180" s="14"/>
      <c r="H180" s="14"/>
      <c r="I180" s="14"/>
      <c r="J180" s="183"/>
      <c r="K180" s="24" t="str">
        <f t="shared" si="220"/>
        <v/>
      </c>
      <c r="L180" s="14"/>
      <c r="M180" s="14"/>
      <c r="N180" s="14"/>
      <c r="O180" s="14"/>
      <c r="P180" s="14"/>
      <c r="Q180" s="229" t="str">
        <f t="shared" si="221"/>
        <v/>
      </c>
      <c r="R180" s="14"/>
      <c r="S180" s="14"/>
      <c r="T180" s="14"/>
      <c r="U180" s="14"/>
      <c r="V180" s="183">
        <f t="shared" si="224"/>
        <v>0</v>
      </c>
      <c r="W180" s="23" t="str">
        <f t="shared" si="222"/>
        <v/>
      </c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  <c r="DK180" s="84"/>
      <c r="DL180" s="84"/>
      <c r="DM180" s="84"/>
      <c r="DN180" s="84"/>
      <c r="DO180" s="84"/>
      <c r="DP180" s="84"/>
      <c r="DQ180" s="84"/>
      <c r="DR180" s="84"/>
      <c r="DS180" s="84"/>
      <c r="DT180" s="84"/>
      <c r="DU180" s="84"/>
      <c r="DV180" s="84"/>
      <c r="DW180" s="84"/>
      <c r="DX180" s="84"/>
      <c r="DY180" s="84"/>
      <c r="DZ180" s="84"/>
      <c r="EA180" s="84"/>
      <c r="EB180" s="84"/>
      <c r="EC180" s="84"/>
      <c r="ED180" s="84"/>
      <c r="EE180" s="84"/>
      <c r="EF180" s="84"/>
      <c r="EG180" s="84"/>
      <c r="EH180" s="84"/>
      <c r="EI180" s="84"/>
      <c r="EJ180" s="84"/>
      <c r="EK180" s="84"/>
      <c r="EL180" s="84"/>
      <c r="EM180" s="84"/>
      <c r="EN180" s="84"/>
      <c r="EO180" s="84"/>
      <c r="EP180" s="84"/>
      <c r="EQ180" s="84"/>
      <c r="ER180" s="84"/>
      <c r="ES180" s="84"/>
      <c r="ET180" s="84"/>
      <c r="EU180" s="84"/>
      <c r="EV180" s="84"/>
      <c r="EW180" s="84"/>
      <c r="EX180" s="84"/>
      <c r="EY180" s="84"/>
      <c r="EZ180" s="84"/>
      <c r="FA180" s="84"/>
      <c r="FB180" s="84"/>
      <c r="FC180" s="84"/>
      <c r="FD180" s="84"/>
      <c r="FE180" s="84"/>
      <c r="FF180" s="84"/>
      <c r="FG180" s="84"/>
      <c r="FH180" s="84"/>
      <c r="FI180" s="84"/>
      <c r="FJ180" s="84"/>
      <c r="FK180" s="84"/>
      <c r="FL180" s="84"/>
      <c r="FM180" s="84"/>
      <c r="FN180" s="84"/>
      <c r="FO180" s="84"/>
      <c r="FP180" s="84"/>
      <c r="FQ180" s="84"/>
      <c r="FR180" s="84"/>
      <c r="FS180" s="84"/>
      <c r="FT180" s="84"/>
      <c r="FU180" s="84"/>
      <c r="FV180" s="84"/>
      <c r="FW180" s="84"/>
      <c r="FX180" s="84"/>
      <c r="FY180" s="84"/>
      <c r="FZ180" s="84"/>
      <c r="GA180" s="84"/>
      <c r="GB180" s="84"/>
      <c r="GC180" s="84"/>
      <c r="GD180" s="84"/>
      <c r="GE180" s="122"/>
      <c r="GF180" s="122"/>
      <c r="GG180" s="122"/>
      <c r="GH180" s="122"/>
      <c r="GI180" s="122"/>
      <c r="GJ180" s="122"/>
      <c r="GK180" s="122"/>
      <c r="GL180" s="122"/>
      <c r="GM180" s="122"/>
      <c r="GN180" s="122"/>
    </row>
    <row r="181" spans="1:196" s="85" customFormat="1" ht="48.75" hidden="1" customHeight="1" x14ac:dyDescent="0.25">
      <c r="B181" s="191"/>
      <c r="C181" s="191"/>
      <c r="D181" s="191"/>
      <c r="E181" s="195" t="s">
        <v>236</v>
      </c>
      <c r="F181" s="14"/>
      <c r="G181" s="14"/>
      <c r="H181" s="14"/>
      <c r="I181" s="14"/>
      <c r="J181" s="14"/>
      <c r="K181" s="24" t="str">
        <f t="shared" si="220"/>
        <v/>
      </c>
      <c r="L181" s="14"/>
      <c r="M181" s="14"/>
      <c r="N181" s="14"/>
      <c r="O181" s="14"/>
      <c r="P181" s="14"/>
      <c r="Q181" s="229" t="str">
        <f t="shared" si="221"/>
        <v/>
      </c>
      <c r="R181" s="14"/>
      <c r="S181" s="14"/>
      <c r="T181" s="14"/>
      <c r="U181" s="14"/>
      <c r="V181" s="198">
        <f t="shared" si="224"/>
        <v>0</v>
      </c>
      <c r="W181" s="23" t="str">
        <f t="shared" si="222"/>
        <v/>
      </c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  <c r="DK181" s="84"/>
      <c r="DL181" s="84"/>
      <c r="DM181" s="84"/>
      <c r="DN181" s="84"/>
      <c r="DO181" s="84"/>
      <c r="DP181" s="84"/>
      <c r="DQ181" s="84"/>
      <c r="DR181" s="84"/>
      <c r="DS181" s="84"/>
      <c r="DT181" s="84"/>
      <c r="DU181" s="84"/>
      <c r="DV181" s="84"/>
      <c r="DW181" s="84"/>
      <c r="DX181" s="84"/>
      <c r="DY181" s="84"/>
      <c r="DZ181" s="84"/>
      <c r="EA181" s="84"/>
      <c r="EB181" s="84"/>
      <c r="EC181" s="84"/>
      <c r="ED181" s="84"/>
      <c r="EE181" s="84"/>
      <c r="EF181" s="84"/>
      <c r="EG181" s="84"/>
      <c r="EH181" s="84"/>
      <c r="EI181" s="84"/>
      <c r="EJ181" s="84"/>
      <c r="EK181" s="84"/>
      <c r="EL181" s="84"/>
      <c r="EM181" s="84"/>
      <c r="EN181" s="84"/>
      <c r="EO181" s="84"/>
      <c r="EP181" s="84"/>
      <c r="EQ181" s="84"/>
      <c r="ER181" s="84"/>
      <c r="ES181" s="84"/>
      <c r="ET181" s="84"/>
      <c r="EU181" s="84"/>
      <c r="EV181" s="84"/>
      <c r="EW181" s="84"/>
      <c r="EX181" s="84"/>
      <c r="EY181" s="84"/>
      <c r="EZ181" s="84"/>
      <c r="FA181" s="84"/>
      <c r="FB181" s="84"/>
      <c r="FC181" s="84"/>
      <c r="FD181" s="84"/>
      <c r="FE181" s="84"/>
      <c r="FF181" s="84"/>
      <c r="FG181" s="84"/>
      <c r="FH181" s="84"/>
      <c r="FI181" s="84"/>
      <c r="FJ181" s="84"/>
      <c r="FK181" s="84"/>
      <c r="FL181" s="84"/>
      <c r="FM181" s="84"/>
      <c r="FN181" s="84"/>
      <c r="FO181" s="84"/>
      <c r="FP181" s="84"/>
      <c r="FQ181" s="84"/>
      <c r="FR181" s="84"/>
      <c r="FS181" s="84"/>
      <c r="FT181" s="84"/>
      <c r="FU181" s="84"/>
      <c r="FV181" s="84"/>
      <c r="FW181" s="84"/>
      <c r="FX181" s="84"/>
      <c r="FY181" s="84"/>
      <c r="FZ181" s="84"/>
      <c r="GA181" s="84"/>
      <c r="GB181" s="84"/>
      <c r="GC181" s="84"/>
      <c r="GD181" s="84"/>
      <c r="GE181" s="84"/>
      <c r="GF181" s="84"/>
      <c r="GG181" s="84"/>
      <c r="GH181" s="84"/>
      <c r="GI181" s="84"/>
      <c r="GJ181" s="84"/>
      <c r="GK181" s="84"/>
      <c r="GL181" s="84"/>
      <c r="GM181" s="84"/>
      <c r="GN181" s="84"/>
    </row>
    <row r="182" spans="1:196" s="123" customFormat="1" ht="61.15" hidden="1" customHeight="1" x14ac:dyDescent="0.25">
      <c r="B182" s="180"/>
      <c r="C182" s="180"/>
      <c r="D182" s="180"/>
      <c r="E182" s="192" t="s">
        <v>286</v>
      </c>
      <c r="F182" s="14">
        <f>F110</f>
        <v>0</v>
      </c>
      <c r="G182" s="14">
        <f>G110</f>
        <v>0</v>
      </c>
      <c r="H182" s="14">
        <f>H110</f>
        <v>0</v>
      </c>
      <c r="I182" s="14"/>
      <c r="J182" s="183"/>
      <c r="K182" s="24" t="str">
        <f t="shared" si="220"/>
        <v/>
      </c>
      <c r="L182" s="14">
        <f>L110</f>
        <v>0</v>
      </c>
      <c r="M182" s="14">
        <f>M110</f>
        <v>0</v>
      </c>
      <c r="N182" s="14">
        <f>N110</f>
        <v>0</v>
      </c>
      <c r="O182" s="14">
        <f>O110</f>
        <v>0</v>
      </c>
      <c r="P182" s="14"/>
      <c r="Q182" s="229" t="str">
        <f t="shared" si="221"/>
        <v/>
      </c>
      <c r="R182" s="14">
        <f>R110</f>
        <v>0</v>
      </c>
      <c r="S182" s="14">
        <f>S110</f>
        <v>0</v>
      </c>
      <c r="T182" s="14">
        <f>T110</f>
        <v>0</v>
      </c>
      <c r="U182" s="14">
        <f>U110</f>
        <v>0</v>
      </c>
      <c r="V182" s="184">
        <f t="shared" si="224"/>
        <v>0</v>
      </c>
      <c r="W182" s="23" t="str">
        <f t="shared" si="222"/>
        <v/>
      </c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8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8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  <c r="DK182" s="84"/>
      <c r="DL182" s="84"/>
      <c r="DM182" s="84"/>
      <c r="DN182" s="84"/>
      <c r="DO182" s="84"/>
      <c r="DP182" s="84"/>
      <c r="DQ182" s="84"/>
      <c r="DR182" s="84"/>
      <c r="DS182" s="84"/>
      <c r="DT182" s="84"/>
      <c r="DU182" s="84"/>
      <c r="DV182" s="84"/>
      <c r="DW182" s="84"/>
      <c r="DX182" s="84"/>
      <c r="DY182" s="84"/>
      <c r="DZ182" s="84"/>
      <c r="EA182" s="84"/>
      <c r="EB182" s="84"/>
      <c r="EC182" s="84"/>
      <c r="ED182" s="84"/>
      <c r="EE182" s="84"/>
      <c r="EF182" s="84"/>
      <c r="EG182" s="84"/>
      <c r="EH182" s="84"/>
      <c r="EI182" s="84"/>
      <c r="EJ182" s="84"/>
      <c r="EK182" s="84"/>
      <c r="EL182" s="84"/>
      <c r="EM182" s="84"/>
      <c r="EN182" s="84"/>
      <c r="EO182" s="84"/>
      <c r="EP182" s="84"/>
      <c r="EQ182" s="84"/>
      <c r="ER182" s="84"/>
      <c r="ES182" s="84"/>
      <c r="ET182" s="84"/>
      <c r="EU182" s="84"/>
      <c r="EV182" s="84"/>
      <c r="EW182" s="84"/>
      <c r="EX182" s="84"/>
      <c r="EY182" s="84"/>
      <c r="EZ182" s="84"/>
      <c r="FA182" s="84"/>
      <c r="FB182" s="84"/>
      <c r="FC182" s="84"/>
      <c r="FD182" s="84"/>
      <c r="FE182" s="84"/>
      <c r="FF182" s="84"/>
      <c r="FG182" s="84"/>
      <c r="FH182" s="84"/>
      <c r="FI182" s="84"/>
      <c r="FJ182" s="84"/>
      <c r="FK182" s="84"/>
      <c r="FL182" s="84"/>
      <c r="FM182" s="84"/>
      <c r="FN182" s="84"/>
      <c r="FO182" s="84"/>
      <c r="FP182" s="84"/>
      <c r="FQ182" s="84"/>
      <c r="FR182" s="84"/>
      <c r="FS182" s="84"/>
      <c r="FT182" s="84"/>
      <c r="FU182" s="84"/>
      <c r="FV182" s="84"/>
      <c r="FW182" s="84"/>
      <c r="FX182" s="84"/>
      <c r="FY182" s="84"/>
      <c r="FZ182" s="84"/>
      <c r="GA182" s="84"/>
      <c r="GB182" s="84"/>
      <c r="GC182" s="84"/>
      <c r="GD182" s="84"/>
      <c r="GE182" s="122"/>
      <c r="GF182" s="122"/>
      <c r="GG182" s="122"/>
      <c r="GH182" s="122"/>
      <c r="GI182" s="122"/>
      <c r="GJ182" s="122"/>
      <c r="GK182" s="122"/>
      <c r="GL182" s="122"/>
      <c r="GM182" s="122"/>
      <c r="GN182" s="122"/>
    </row>
    <row r="183" spans="1:196" s="123" customFormat="1" ht="18" hidden="1" x14ac:dyDescent="0.25">
      <c r="B183" s="180"/>
      <c r="C183" s="180"/>
      <c r="D183" s="180"/>
      <c r="E183" s="195" t="s">
        <v>189</v>
      </c>
      <c r="F183" s="14"/>
      <c r="G183" s="14"/>
      <c r="H183" s="14"/>
      <c r="I183" s="14"/>
      <c r="J183" s="183"/>
      <c r="K183" s="24" t="str">
        <f t="shared" si="220"/>
        <v/>
      </c>
      <c r="L183" s="14"/>
      <c r="M183" s="14"/>
      <c r="N183" s="14"/>
      <c r="O183" s="14"/>
      <c r="P183" s="14"/>
      <c r="Q183" s="229" t="str">
        <f t="shared" si="221"/>
        <v/>
      </c>
      <c r="R183" s="14"/>
      <c r="S183" s="14"/>
      <c r="T183" s="14"/>
      <c r="U183" s="14"/>
      <c r="V183" s="184">
        <f t="shared" si="224"/>
        <v>0</v>
      </c>
      <c r="W183" s="23" t="str">
        <f t="shared" si="222"/>
        <v/>
      </c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4"/>
      <c r="EK183" s="84"/>
      <c r="EL183" s="84"/>
      <c r="EM183" s="84"/>
      <c r="EN183" s="84"/>
      <c r="EO183" s="84"/>
      <c r="EP183" s="84"/>
      <c r="EQ183" s="84"/>
      <c r="ER183" s="84"/>
      <c r="ES183" s="84"/>
      <c r="ET183" s="84"/>
      <c r="EU183" s="84"/>
      <c r="EV183" s="84"/>
      <c r="EW183" s="84"/>
      <c r="EX183" s="84"/>
      <c r="EY183" s="84"/>
      <c r="EZ183" s="84"/>
      <c r="FA183" s="84"/>
      <c r="FB183" s="84"/>
      <c r="FC183" s="84"/>
      <c r="FD183" s="84"/>
      <c r="FE183" s="84"/>
      <c r="FF183" s="84"/>
      <c r="FG183" s="84"/>
      <c r="FH183" s="84"/>
      <c r="FI183" s="84"/>
      <c r="FJ183" s="84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122"/>
      <c r="GF183" s="122"/>
      <c r="GG183" s="122"/>
      <c r="GH183" s="122"/>
      <c r="GI183" s="122"/>
      <c r="GJ183" s="122"/>
      <c r="GK183" s="122"/>
      <c r="GL183" s="122"/>
      <c r="GM183" s="122"/>
      <c r="GN183" s="122"/>
    </row>
    <row r="184" spans="1:196" s="85" customFormat="1" ht="18" hidden="1" x14ac:dyDescent="0.25">
      <c r="B184" s="191"/>
      <c r="C184" s="191"/>
      <c r="D184" s="191"/>
      <c r="E184" s="195" t="s">
        <v>207</v>
      </c>
      <c r="F184" s="14"/>
      <c r="G184" s="14"/>
      <c r="H184" s="14"/>
      <c r="I184" s="14"/>
      <c r="J184" s="183"/>
      <c r="K184" s="24" t="str">
        <f t="shared" si="220"/>
        <v/>
      </c>
      <c r="L184" s="14"/>
      <c r="M184" s="14"/>
      <c r="N184" s="14"/>
      <c r="O184" s="14"/>
      <c r="P184" s="14"/>
      <c r="Q184" s="229" t="str">
        <f t="shared" si="221"/>
        <v/>
      </c>
      <c r="R184" s="14"/>
      <c r="S184" s="14"/>
      <c r="T184" s="14"/>
      <c r="U184" s="14"/>
      <c r="V184" s="184">
        <f t="shared" si="224"/>
        <v>0</v>
      </c>
      <c r="W184" s="23" t="str">
        <f t="shared" si="222"/>
        <v/>
      </c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  <c r="DK184" s="84"/>
      <c r="DL184" s="84"/>
      <c r="DM184" s="84"/>
      <c r="DN184" s="84"/>
      <c r="DO184" s="84"/>
      <c r="DP184" s="84"/>
      <c r="DQ184" s="84"/>
      <c r="DR184" s="84"/>
      <c r="DS184" s="84"/>
      <c r="DT184" s="84"/>
      <c r="DU184" s="84"/>
      <c r="DV184" s="84"/>
      <c r="DW184" s="84"/>
      <c r="DX184" s="84"/>
      <c r="DY184" s="84"/>
      <c r="DZ184" s="84"/>
      <c r="EA184" s="84"/>
      <c r="EB184" s="84"/>
      <c r="EC184" s="84"/>
      <c r="ED184" s="84"/>
      <c r="EE184" s="84"/>
      <c r="EF184" s="84"/>
      <c r="EG184" s="84"/>
      <c r="EH184" s="84"/>
      <c r="EI184" s="84"/>
      <c r="EJ184" s="84"/>
      <c r="EK184" s="84"/>
      <c r="EL184" s="84"/>
      <c r="EM184" s="84"/>
      <c r="EN184" s="84"/>
      <c r="EO184" s="84"/>
      <c r="EP184" s="84"/>
      <c r="EQ184" s="84"/>
      <c r="ER184" s="84"/>
      <c r="ES184" s="84"/>
      <c r="ET184" s="84"/>
      <c r="EU184" s="84"/>
      <c r="EV184" s="84"/>
      <c r="EW184" s="84"/>
      <c r="EX184" s="84"/>
      <c r="EY184" s="84"/>
      <c r="EZ184" s="84"/>
      <c r="FA184" s="84"/>
      <c r="FB184" s="84"/>
      <c r="FC184" s="84"/>
      <c r="FD184" s="84"/>
      <c r="FE184" s="84"/>
      <c r="FF184" s="84"/>
      <c r="FG184" s="84"/>
      <c r="FH184" s="84"/>
      <c r="FI184" s="84"/>
      <c r="FJ184" s="84"/>
      <c r="FK184" s="84"/>
      <c r="FL184" s="84"/>
      <c r="FM184" s="84"/>
      <c r="FN184" s="84"/>
      <c r="FO184" s="84"/>
      <c r="FP184" s="84"/>
      <c r="FQ184" s="84"/>
      <c r="FR184" s="84"/>
      <c r="FS184" s="84"/>
      <c r="FT184" s="84"/>
      <c r="FU184" s="84"/>
      <c r="FV184" s="84"/>
      <c r="FW184" s="84"/>
      <c r="FX184" s="84"/>
      <c r="FY184" s="84"/>
      <c r="FZ184" s="84"/>
      <c r="GA184" s="84"/>
      <c r="GB184" s="84"/>
      <c r="GC184" s="84"/>
      <c r="GD184" s="84"/>
      <c r="GE184" s="84"/>
      <c r="GF184" s="84"/>
      <c r="GG184" s="84"/>
      <c r="GH184" s="84"/>
      <c r="GI184" s="84"/>
      <c r="GJ184" s="84"/>
      <c r="GK184" s="84"/>
      <c r="GL184" s="84"/>
      <c r="GM184" s="84"/>
      <c r="GN184" s="84"/>
    </row>
    <row r="185" spans="1:196" s="85" customFormat="1" ht="62.45" hidden="1" customHeight="1" x14ac:dyDescent="0.25">
      <c r="B185" s="191"/>
      <c r="C185" s="191"/>
      <c r="D185" s="191"/>
      <c r="E185" s="199" t="s">
        <v>318</v>
      </c>
      <c r="F185" s="14">
        <f>F111</f>
        <v>0</v>
      </c>
      <c r="G185" s="14">
        <f>G111</f>
        <v>0</v>
      </c>
      <c r="H185" s="14">
        <f>H111</f>
        <v>0</v>
      </c>
      <c r="I185" s="14"/>
      <c r="J185" s="183"/>
      <c r="K185" s="24" t="str">
        <f t="shared" si="220"/>
        <v/>
      </c>
      <c r="L185" s="14">
        <f>L111</f>
        <v>0</v>
      </c>
      <c r="M185" s="14">
        <f>M111</f>
        <v>0</v>
      </c>
      <c r="N185" s="14">
        <f>N111</f>
        <v>0</v>
      </c>
      <c r="O185" s="14">
        <f>O111</f>
        <v>0</v>
      </c>
      <c r="P185" s="14"/>
      <c r="Q185" s="229" t="str">
        <f t="shared" si="221"/>
        <v/>
      </c>
      <c r="R185" s="14">
        <f>R111</f>
        <v>0</v>
      </c>
      <c r="S185" s="14">
        <f>S111</f>
        <v>0</v>
      </c>
      <c r="T185" s="14">
        <f>T111</f>
        <v>0</v>
      </c>
      <c r="U185" s="14">
        <f>U111</f>
        <v>0</v>
      </c>
      <c r="V185" s="184"/>
      <c r="W185" s="23" t="str">
        <f t="shared" si="222"/>
        <v/>
      </c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84"/>
      <c r="EB185" s="84"/>
      <c r="EC185" s="84"/>
      <c r="ED185" s="84"/>
      <c r="EE185" s="84"/>
      <c r="EF185" s="84"/>
      <c r="EG185" s="84"/>
      <c r="EH185" s="84"/>
      <c r="EI185" s="84"/>
      <c r="EJ185" s="84"/>
      <c r="EK185" s="84"/>
      <c r="EL185" s="84"/>
      <c r="EM185" s="84"/>
      <c r="EN185" s="84"/>
      <c r="EO185" s="84"/>
      <c r="EP185" s="84"/>
      <c r="EQ185" s="84"/>
      <c r="ER185" s="84"/>
      <c r="ES185" s="84"/>
      <c r="ET185" s="84"/>
      <c r="EU185" s="84"/>
      <c r="EV185" s="84"/>
      <c r="EW185" s="84"/>
      <c r="EX185" s="84"/>
      <c r="EY185" s="84"/>
      <c r="EZ185" s="84"/>
      <c r="FA185" s="84"/>
      <c r="FB185" s="84"/>
      <c r="FC185" s="84"/>
      <c r="FD185" s="84"/>
      <c r="FE185" s="84"/>
      <c r="FF185" s="84"/>
      <c r="FG185" s="84"/>
      <c r="FH185" s="84"/>
      <c r="FI185" s="84"/>
      <c r="FJ185" s="84"/>
      <c r="FK185" s="84"/>
      <c r="FL185" s="84"/>
      <c r="FM185" s="84"/>
      <c r="FN185" s="84"/>
      <c r="FO185" s="84"/>
      <c r="FP185" s="84"/>
      <c r="FQ185" s="84"/>
      <c r="FR185" s="84"/>
      <c r="FS185" s="84"/>
      <c r="FT185" s="84"/>
      <c r="FU185" s="84"/>
      <c r="FV185" s="84"/>
      <c r="FW185" s="84"/>
      <c r="FX185" s="84"/>
      <c r="FY185" s="84"/>
      <c r="FZ185" s="84"/>
      <c r="GA185" s="84"/>
      <c r="GB185" s="84"/>
      <c r="GC185" s="84"/>
      <c r="GD185" s="84"/>
      <c r="GE185" s="84"/>
      <c r="GF185" s="84"/>
      <c r="GG185" s="84"/>
      <c r="GH185" s="84"/>
      <c r="GI185" s="84"/>
      <c r="GJ185" s="84"/>
      <c r="GK185" s="84"/>
      <c r="GL185" s="84"/>
      <c r="GM185" s="84"/>
      <c r="GN185" s="84"/>
    </row>
    <row r="186" spans="1:196" s="85" customFormat="1" ht="73.150000000000006" hidden="1" customHeight="1" x14ac:dyDescent="0.25">
      <c r="B186" s="191"/>
      <c r="C186" s="191"/>
      <c r="D186" s="191"/>
      <c r="E186" s="195" t="s">
        <v>277</v>
      </c>
      <c r="F186" s="14">
        <f>F32</f>
        <v>0</v>
      </c>
      <c r="G186" s="14">
        <f>G32</f>
        <v>0</v>
      </c>
      <c r="H186" s="14">
        <f>H32</f>
        <v>0</v>
      </c>
      <c r="I186" s="14"/>
      <c r="J186" s="183"/>
      <c r="K186" s="24" t="str">
        <f t="shared" si="220"/>
        <v/>
      </c>
      <c r="L186" s="14">
        <f>L32</f>
        <v>0</v>
      </c>
      <c r="M186" s="14">
        <f>M32</f>
        <v>0</v>
      </c>
      <c r="N186" s="14">
        <f>N32</f>
        <v>0</v>
      </c>
      <c r="O186" s="14">
        <f>O32</f>
        <v>0</v>
      </c>
      <c r="P186" s="14"/>
      <c r="Q186" s="229" t="str">
        <f t="shared" si="221"/>
        <v/>
      </c>
      <c r="R186" s="14">
        <f>R32</f>
        <v>0</v>
      </c>
      <c r="S186" s="14">
        <f>S32</f>
        <v>0</v>
      </c>
      <c r="T186" s="14">
        <f>T32</f>
        <v>0</v>
      </c>
      <c r="U186" s="14">
        <f>U32</f>
        <v>0</v>
      </c>
      <c r="V186" s="184">
        <f t="shared" si="224"/>
        <v>0</v>
      </c>
      <c r="W186" s="23" t="str">
        <f t="shared" si="222"/>
        <v/>
      </c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  <c r="EE186" s="84"/>
      <c r="EF186" s="84"/>
      <c r="EG186" s="84"/>
      <c r="EH186" s="84"/>
      <c r="EI186" s="84"/>
      <c r="EJ186" s="84"/>
      <c r="EK186" s="84"/>
      <c r="EL186" s="84"/>
      <c r="EM186" s="84"/>
      <c r="EN186" s="84"/>
      <c r="EO186" s="84"/>
      <c r="EP186" s="84"/>
      <c r="EQ186" s="84"/>
      <c r="ER186" s="84"/>
      <c r="ES186" s="84"/>
      <c r="ET186" s="84"/>
      <c r="EU186" s="84"/>
      <c r="EV186" s="84"/>
      <c r="EW186" s="84"/>
      <c r="EX186" s="84"/>
      <c r="EY186" s="84"/>
      <c r="EZ186" s="84"/>
      <c r="FA186" s="84"/>
      <c r="FB186" s="84"/>
      <c r="FC186" s="84"/>
      <c r="FD186" s="84"/>
      <c r="FE186" s="84"/>
      <c r="FF186" s="84"/>
      <c r="FG186" s="84"/>
      <c r="FH186" s="84"/>
      <c r="FI186" s="84"/>
      <c r="FJ186" s="84"/>
      <c r="FK186" s="84"/>
      <c r="FL186" s="84"/>
      <c r="FM186" s="84"/>
      <c r="FN186" s="84"/>
      <c r="FO186" s="84"/>
      <c r="FP186" s="84"/>
      <c r="FQ186" s="84"/>
      <c r="FR186" s="84"/>
      <c r="FS186" s="84"/>
      <c r="FT186" s="84"/>
      <c r="FU186" s="84"/>
      <c r="FV186" s="84"/>
      <c r="FW186" s="84"/>
      <c r="FX186" s="84"/>
      <c r="FY186" s="84"/>
      <c r="FZ186" s="84"/>
      <c r="GA186" s="84"/>
      <c r="GB186" s="84"/>
      <c r="GC186" s="84"/>
      <c r="GD186" s="84"/>
      <c r="GE186" s="84"/>
      <c r="GF186" s="84"/>
      <c r="GG186" s="84"/>
      <c r="GH186" s="84"/>
      <c r="GI186" s="84"/>
      <c r="GJ186" s="84"/>
      <c r="GK186" s="84"/>
      <c r="GL186" s="84"/>
      <c r="GM186" s="84"/>
      <c r="GN186" s="84"/>
    </row>
    <row r="187" spans="1:196" s="123" customFormat="1" ht="99.6" hidden="1" customHeight="1" x14ac:dyDescent="0.25">
      <c r="B187" s="180"/>
      <c r="C187" s="180"/>
      <c r="D187" s="200"/>
      <c r="E187" s="185" t="s">
        <v>287</v>
      </c>
      <c r="F187" s="14"/>
      <c r="G187" s="14"/>
      <c r="H187" s="14"/>
      <c r="I187" s="14"/>
      <c r="J187" s="14"/>
      <c r="K187" s="24" t="str">
        <f t="shared" si="220"/>
        <v/>
      </c>
      <c r="L187" s="14"/>
      <c r="M187" s="14"/>
      <c r="N187" s="14"/>
      <c r="O187" s="14"/>
      <c r="P187" s="14"/>
      <c r="Q187" s="229" t="str">
        <f t="shared" si="221"/>
        <v/>
      </c>
      <c r="R187" s="14"/>
      <c r="S187" s="14"/>
      <c r="T187" s="14"/>
      <c r="U187" s="14"/>
      <c r="V187" s="198">
        <f t="shared" si="224"/>
        <v>0</v>
      </c>
      <c r="W187" s="23" t="str">
        <f t="shared" si="222"/>
        <v/>
      </c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A187" s="84"/>
      <c r="FB187" s="84"/>
      <c r="FC187" s="84"/>
      <c r="FD187" s="84"/>
      <c r="FE187" s="84"/>
      <c r="FF187" s="84"/>
      <c r="FG187" s="84"/>
      <c r="FH187" s="84"/>
      <c r="FI187" s="84"/>
      <c r="FJ187" s="84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122"/>
      <c r="GF187" s="122"/>
      <c r="GG187" s="122"/>
      <c r="GH187" s="122"/>
      <c r="GI187" s="122"/>
      <c r="GJ187" s="122"/>
      <c r="GK187" s="122"/>
      <c r="GL187" s="122"/>
      <c r="GM187" s="122"/>
      <c r="GN187" s="122"/>
    </row>
    <row r="188" spans="1:196" s="85" customFormat="1" ht="18" hidden="1" x14ac:dyDescent="0.25">
      <c r="B188" s="191"/>
      <c r="C188" s="191"/>
      <c r="D188" s="191"/>
      <c r="E188" s="195" t="s">
        <v>210</v>
      </c>
      <c r="F188" s="14"/>
      <c r="G188" s="14"/>
      <c r="H188" s="14"/>
      <c r="I188" s="14"/>
      <c r="J188" s="14"/>
      <c r="K188" s="24" t="str">
        <f t="shared" si="220"/>
        <v/>
      </c>
      <c r="L188" s="14"/>
      <c r="M188" s="14"/>
      <c r="N188" s="14"/>
      <c r="O188" s="14"/>
      <c r="P188" s="14"/>
      <c r="Q188" s="229" t="str">
        <f t="shared" si="221"/>
        <v/>
      </c>
      <c r="R188" s="14"/>
      <c r="S188" s="14"/>
      <c r="T188" s="14"/>
      <c r="U188" s="14"/>
      <c r="V188" s="198">
        <f t="shared" si="224"/>
        <v>0</v>
      </c>
      <c r="W188" s="23" t="str">
        <f t="shared" si="222"/>
        <v/>
      </c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  <c r="DK188" s="84"/>
      <c r="DL188" s="84"/>
      <c r="DM188" s="84"/>
      <c r="DN188" s="84"/>
      <c r="DO188" s="84"/>
      <c r="DP188" s="84"/>
      <c r="DQ188" s="84"/>
      <c r="DR188" s="84"/>
      <c r="DS188" s="84"/>
      <c r="DT188" s="84"/>
      <c r="DU188" s="84"/>
      <c r="DV188" s="84"/>
      <c r="DW188" s="84"/>
      <c r="DX188" s="84"/>
      <c r="DY188" s="84"/>
      <c r="DZ188" s="84"/>
      <c r="EA188" s="84"/>
      <c r="EB188" s="84"/>
      <c r="EC188" s="84"/>
      <c r="ED188" s="84"/>
      <c r="EE188" s="84"/>
      <c r="EF188" s="84"/>
      <c r="EG188" s="84"/>
      <c r="EH188" s="84"/>
      <c r="EI188" s="84"/>
      <c r="EJ188" s="84"/>
      <c r="EK188" s="84"/>
      <c r="EL188" s="84"/>
      <c r="EM188" s="84"/>
      <c r="EN188" s="84"/>
      <c r="EO188" s="84"/>
      <c r="EP188" s="84"/>
      <c r="EQ188" s="84"/>
      <c r="ER188" s="84"/>
      <c r="ES188" s="84"/>
      <c r="ET188" s="84"/>
      <c r="EU188" s="84"/>
      <c r="EV188" s="84"/>
      <c r="EW188" s="84"/>
      <c r="EX188" s="84"/>
      <c r="EY188" s="84"/>
      <c r="EZ188" s="84"/>
      <c r="FA188" s="84"/>
      <c r="FB188" s="84"/>
      <c r="FC188" s="84"/>
      <c r="FD188" s="84"/>
      <c r="FE188" s="84"/>
      <c r="FF188" s="84"/>
      <c r="FG188" s="84"/>
      <c r="FH188" s="84"/>
      <c r="FI188" s="84"/>
      <c r="FJ188" s="84"/>
      <c r="FK188" s="84"/>
      <c r="FL188" s="84"/>
      <c r="FM188" s="84"/>
      <c r="FN188" s="84"/>
      <c r="FO188" s="84"/>
      <c r="FP188" s="84"/>
      <c r="FQ188" s="84"/>
      <c r="FR188" s="84"/>
      <c r="FS188" s="84"/>
      <c r="FT188" s="84"/>
      <c r="FU188" s="84"/>
      <c r="FV188" s="84"/>
      <c r="FW188" s="84"/>
      <c r="FX188" s="84"/>
      <c r="FY188" s="84"/>
      <c r="FZ188" s="84"/>
      <c r="GA188" s="84"/>
      <c r="GB188" s="84"/>
      <c r="GC188" s="84"/>
      <c r="GD188" s="84"/>
      <c r="GE188" s="84"/>
      <c r="GF188" s="84"/>
      <c r="GG188" s="84"/>
      <c r="GH188" s="84"/>
      <c r="GI188" s="84"/>
      <c r="GJ188" s="84"/>
      <c r="GK188" s="84"/>
      <c r="GL188" s="84"/>
      <c r="GM188" s="84"/>
      <c r="GN188" s="84"/>
    </row>
    <row r="189" spans="1:196" s="85" customFormat="1" ht="39.75" customHeight="1" x14ac:dyDescent="0.3">
      <c r="B189" s="191"/>
      <c r="C189" s="191"/>
      <c r="D189" s="191"/>
      <c r="E189" s="195" t="s">
        <v>369</v>
      </c>
      <c r="F189" s="14">
        <f>F102</f>
        <v>0</v>
      </c>
      <c r="G189" s="14">
        <f>G102</f>
        <v>0</v>
      </c>
      <c r="H189" s="14">
        <f>H102</f>
        <v>0</v>
      </c>
      <c r="I189" s="14"/>
      <c r="J189" s="183"/>
      <c r="K189" s="24" t="str">
        <f t="shared" si="220"/>
        <v/>
      </c>
      <c r="L189" s="14"/>
      <c r="M189" s="14"/>
      <c r="N189" s="14">
        <f>N102</f>
        <v>0</v>
      </c>
      <c r="O189" s="14">
        <f>O102</f>
        <v>0</v>
      </c>
      <c r="P189" s="14"/>
      <c r="Q189" s="229" t="str">
        <f t="shared" si="221"/>
        <v/>
      </c>
      <c r="R189" s="14">
        <f>SUM(F189,L189)</f>
        <v>0</v>
      </c>
      <c r="S189" s="14">
        <f>SUM(G189,M189)</f>
        <v>0</v>
      </c>
      <c r="T189" s="45">
        <f t="shared" ref="T189:T197" si="228">SUM(G189,N189)</f>
        <v>0</v>
      </c>
      <c r="U189" s="14">
        <f>U102</f>
        <v>0</v>
      </c>
      <c r="V189" s="184">
        <f t="shared" si="224"/>
        <v>0</v>
      </c>
      <c r="W189" s="23" t="str">
        <f t="shared" si="222"/>
        <v/>
      </c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84"/>
      <c r="DM189" s="84"/>
      <c r="DN189" s="84"/>
      <c r="DO189" s="84"/>
      <c r="DP189" s="84"/>
      <c r="DQ189" s="84"/>
      <c r="DR189" s="84"/>
      <c r="DS189" s="84"/>
      <c r="DT189" s="84"/>
      <c r="DU189" s="84"/>
      <c r="DV189" s="84"/>
      <c r="DW189" s="84"/>
      <c r="DX189" s="84"/>
      <c r="DY189" s="84"/>
      <c r="DZ189" s="84"/>
      <c r="EA189" s="84"/>
      <c r="EB189" s="84"/>
      <c r="EC189" s="84"/>
      <c r="ED189" s="84"/>
      <c r="EE189" s="84"/>
      <c r="EF189" s="84"/>
      <c r="EG189" s="84"/>
      <c r="EH189" s="84"/>
      <c r="EI189" s="84"/>
      <c r="EJ189" s="84"/>
      <c r="EK189" s="84"/>
      <c r="EL189" s="84"/>
      <c r="EM189" s="84"/>
      <c r="EN189" s="84"/>
      <c r="EO189" s="84"/>
      <c r="EP189" s="84"/>
      <c r="EQ189" s="84"/>
      <c r="ER189" s="84"/>
      <c r="ES189" s="84"/>
      <c r="ET189" s="84"/>
      <c r="EU189" s="84"/>
      <c r="EV189" s="84"/>
      <c r="EW189" s="84"/>
      <c r="EX189" s="84"/>
      <c r="EY189" s="84"/>
      <c r="EZ189" s="84"/>
      <c r="FA189" s="84"/>
      <c r="FB189" s="84"/>
      <c r="FC189" s="84"/>
      <c r="FD189" s="84"/>
      <c r="FE189" s="84"/>
      <c r="FF189" s="84"/>
      <c r="FG189" s="84"/>
      <c r="FH189" s="84"/>
      <c r="FI189" s="84"/>
      <c r="FJ189" s="84"/>
      <c r="FK189" s="84"/>
      <c r="FL189" s="84"/>
      <c r="FM189" s="84"/>
      <c r="FN189" s="84"/>
      <c r="FO189" s="84"/>
      <c r="FP189" s="84"/>
      <c r="FQ189" s="84"/>
      <c r="FR189" s="84"/>
      <c r="FS189" s="84"/>
      <c r="FT189" s="84"/>
      <c r="FU189" s="84"/>
      <c r="FV189" s="84"/>
      <c r="FW189" s="84"/>
      <c r="FX189" s="84"/>
      <c r="FY189" s="84"/>
      <c r="FZ189" s="84"/>
      <c r="GA189" s="84"/>
      <c r="GB189" s="84"/>
      <c r="GC189" s="84"/>
      <c r="GD189" s="84"/>
      <c r="GE189" s="84"/>
      <c r="GF189" s="84"/>
      <c r="GG189" s="84"/>
      <c r="GH189" s="84"/>
      <c r="GI189" s="84"/>
      <c r="GJ189" s="84"/>
      <c r="GK189" s="84"/>
      <c r="GL189" s="84"/>
      <c r="GM189" s="84"/>
      <c r="GN189" s="84"/>
    </row>
    <row r="190" spans="1:196" s="85" customFormat="1" ht="80.45" hidden="1" customHeight="1" x14ac:dyDescent="0.3">
      <c r="B190" s="191"/>
      <c r="C190" s="191"/>
      <c r="D190" s="191"/>
      <c r="E190" s="201" t="s">
        <v>317</v>
      </c>
      <c r="F190" s="14">
        <f>F63</f>
        <v>0</v>
      </c>
      <c r="G190" s="14">
        <f>G63</f>
        <v>0</v>
      </c>
      <c r="H190" s="14">
        <f>H63</f>
        <v>0</v>
      </c>
      <c r="I190" s="14"/>
      <c r="J190" s="183"/>
      <c r="K190" s="24" t="str">
        <f t="shared" si="220"/>
        <v/>
      </c>
      <c r="L190" s="14">
        <f>L63</f>
        <v>0</v>
      </c>
      <c r="M190" s="14">
        <f>M63</f>
        <v>0</v>
      </c>
      <c r="N190" s="14">
        <f>N63</f>
        <v>0</v>
      </c>
      <c r="O190" s="14">
        <f>O63</f>
        <v>0</v>
      </c>
      <c r="P190" s="14"/>
      <c r="Q190" s="229" t="str">
        <f t="shared" si="221"/>
        <v/>
      </c>
      <c r="R190" s="14">
        <f>R63</f>
        <v>0</v>
      </c>
      <c r="S190" s="14">
        <f>S63</f>
        <v>0</v>
      </c>
      <c r="T190" s="45">
        <f t="shared" si="228"/>
        <v>0</v>
      </c>
      <c r="U190" s="14">
        <f>U63</f>
        <v>0</v>
      </c>
      <c r="V190" s="184">
        <f t="shared" si="224"/>
        <v>0</v>
      </c>
      <c r="W190" s="23" t="str">
        <f t="shared" si="222"/>
        <v/>
      </c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  <c r="DK190" s="84"/>
      <c r="DL190" s="84"/>
      <c r="DM190" s="84"/>
      <c r="DN190" s="84"/>
      <c r="DO190" s="84"/>
      <c r="DP190" s="84"/>
      <c r="DQ190" s="84"/>
      <c r="DR190" s="84"/>
      <c r="DS190" s="84"/>
      <c r="DT190" s="84"/>
      <c r="DU190" s="84"/>
      <c r="DV190" s="84"/>
      <c r="DW190" s="84"/>
      <c r="DX190" s="84"/>
      <c r="DY190" s="84"/>
      <c r="DZ190" s="84"/>
      <c r="EA190" s="84"/>
      <c r="EB190" s="84"/>
      <c r="EC190" s="84"/>
      <c r="ED190" s="84"/>
      <c r="EE190" s="84"/>
      <c r="EF190" s="84"/>
      <c r="EG190" s="84"/>
      <c r="EH190" s="84"/>
      <c r="EI190" s="84"/>
      <c r="EJ190" s="84"/>
      <c r="EK190" s="84"/>
      <c r="EL190" s="84"/>
      <c r="EM190" s="84"/>
      <c r="EN190" s="84"/>
      <c r="EO190" s="84"/>
      <c r="EP190" s="84"/>
      <c r="EQ190" s="84"/>
      <c r="ER190" s="84"/>
      <c r="ES190" s="84"/>
      <c r="ET190" s="84"/>
      <c r="EU190" s="84"/>
      <c r="EV190" s="84"/>
      <c r="EW190" s="84"/>
      <c r="EX190" s="84"/>
      <c r="EY190" s="84"/>
      <c r="EZ190" s="84"/>
      <c r="FA190" s="84"/>
      <c r="FB190" s="84"/>
      <c r="FC190" s="84"/>
      <c r="FD190" s="84"/>
      <c r="FE190" s="84"/>
      <c r="FF190" s="84"/>
      <c r="FG190" s="84"/>
      <c r="FH190" s="84"/>
      <c r="FI190" s="84"/>
      <c r="FJ190" s="84"/>
      <c r="FK190" s="84"/>
      <c r="FL190" s="84"/>
      <c r="FM190" s="84"/>
      <c r="FN190" s="84"/>
      <c r="FO190" s="84"/>
      <c r="FP190" s="84"/>
      <c r="FQ190" s="84"/>
      <c r="FR190" s="84"/>
      <c r="FS190" s="84"/>
      <c r="FT190" s="84"/>
      <c r="FU190" s="84"/>
      <c r="FV190" s="84"/>
      <c r="FW190" s="84"/>
      <c r="FX190" s="84"/>
      <c r="FY190" s="84"/>
      <c r="FZ190" s="84"/>
      <c r="GA190" s="84"/>
      <c r="GB190" s="84"/>
      <c r="GC190" s="84"/>
      <c r="GD190" s="84"/>
      <c r="GE190" s="84"/>
      <c r="GF190" s="84"/>
      <c r="GG190" s="84"/>
      <c r="GH190" s="84"/>
      <c r="GI190" s="84"/>
      <c r="GJ190" s="84"/>
      <c r="GK190" s="84"/>
      <c r="GL190" s="84"/>
      <c r="GM190" s="84"/>
      <c r="GN190" s="84"/>
    </row>
    <row r="191" spans="1:196" s="85" customFormat="1" ht="76.900000000000006" hidden="1" customHeight="1" x14ac:dyDescent="0.3">
      <c r="B191" s="191"/>
      <c r="C191" s="191"/>
      <c r="D191" s="191"/>
      <c r="E191" s="199" t="s">
        <v>316</v>
      </c>
      <c r="F191" s="14">
        <f>F130</f>
        <v>0</v>
      </c>
      <c r="G191" s="14">
        <f>G130</f>
        <v>0</v>
      </c>
      <c r="H191" s="14">
        <f>H130</f>
        <v>0</v>
      </c>
      <c r="I191" s="14"/>
      <c r="J191" s="183"/>
      <c r="K191" s="24" t="str">
        <f t="shared" si="220"/>
        <v/>
      </c>
      <c r="L191" s="14">
        <f>L130</f>
        <v>0</v>
      </c>
      <c r="M191" s="14">
        <f>M130</f>
        <v>0</v>
      </c>
      <c r="N191" s="14">
        <f>N130</f>
        <v>0</v>
      </c>
      <c r="O191" s="14">
        <f>O130</f>
        <v>0</v>
      </c>
      <c r="P191" s="14"/>
      <c r="Q191" s="229" t="str">
        <f t="shared" si="221"/>
        <v/>
      </c>
      <c r="R191" s="14">
        <f>R130</f>
        <v>0</v>
      </c>
      <c r="S191" s="14">
        <f>S130</f>
        <v>0</v>
      </c>
      <c r="T191" s="45">
        <f t="shared" si="228"/>
        <v>0</v>
      </c>
      <c r="U191" s="14">
        <f>U130</f>
        <v>0</v>
      </c>
      <c r="V191" s="184">
        <f t="shared" si="224"/>
        <v>0</v>
      </c>
      <c r="W191" s="23" t="str">
        <f t="shared" si="222"/>
        <v/>
      </c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4"/>
      <c r="DU191" s="84"/>
      <c r="DV191" s="84"/>
      <c r="DW191" s="84"/>
      <c r="DX191" s="84"/>
      <c r="DY191" s="84"/>
      <c r="DZ191" s="84"/>
      <c r="EA191" s="84"/>
      <c r="EB191" s="84"/>
      <c r="EC191" s="84"/>
      <c r="ED191" s="84"/>
      <c r="EE191" s="84"/>
      <c r="EF191" s="84"/>
      <c r="EG191" s="84"/>
      <c r="EH191" s="84"/>
      <c r="EI191" s="84"/>
      <c r="EJ191" s="84"/>
      <c r="EK191" s="84"/>
      <c r="EL191" s="84"/>
      <c r="EM191" s="84"/>
      <c r="EN191" s="84"/>
      <c r="EO191" s="84"/>
      <c r="EP191" s="84"/>
      <c r="EQ191" s="84"/>
      <c r="ER191" s="84"/>
      <c r="ES191" s="84"/>
      <c r="ET191" s="84"/>
      <c r="EU191" s="84"/>
      <c r="EV191" s="84"/>
      <c r="EW191" s="84"/>
      <c r="EX191" s="84"/>
      <c r="EY191" s="84"/>
      <c r="EZ191" s="84"/>
      <c r="FA191" s="84"/>
      <c r="FB191" s="84"/>
      <c r="FC191" s="84"/>
      <c r="FD191" s="84"/>
      <c r="FE191" s="84"/>
      <c r="FF191" s="84"/>
      <c r="FG191" s="84"/>
      <c r="FH191" s="84"/>
      <c r="FI191" s="84"/>
      <c r="FJ191" s="84"/>
      <c r="FK191" s="84"/>
      <c r="FL191" s="84"/>
      <c r="FM191" s="84"/>
      <c r="FN191" s="84"/>
      <c r="FO191" s="84"/>
      <c r="FP191" s="84"/>
      <c r="FQ191" s="84"/>
      <c r="FR191" s="84"/>
      <c r="FS191" s="84"/>
      <c r="FT191" s="84"/>
      <c r="FU191" s="84"/>
      <c r="FV191" s="84"/>
      <c r="FW191" s="84"/>
      <c r="FX191" s="84"/>
      <c r="FY191" s="84"/>
      <c r="FZ191" s="84"/>
      <c r="GA191" s="84"/>
      <c r="GB191" s="84"/>
      <c r="GC191" s="84"/>
      <c r="GD191" s="84"/>
      <c r="GE191" s="84"/>
      <c r="GF191" s="84"/>
      <c r="GG191" s="84"/>
      <c r="GH191" s="84"/>
      <c r="GI191" s="84"/>
      <c r="GJ191" s="84"/>
      <c r="GK191" s="84"/>
      <c r="GL191" s="84"/>
      <c r="GM191" s="84"/>
      <c r="GN191" s="84"/>
    </row>
    <row r="192" spans="1:196" s="85" customFormat="1" ht="29.45" hidden="1" customHeight="1" x14ac:dyDescent="0.3">
      <c r="B192" s="191"/>
      <c r="C192" s="191"/>
      <c r="D192" s="191"/>
      <c r="E192" s="202" t="s">
        <v>323</v>
      </c>
      <c r="F192" s="14">
        <f t="shared" ref="F192:H193" si="229">F69</f>
        <v>0</v>
      </c>
      <c r="G192" s="14">
        <f t="shared" si="229"/>
        <v>0</v>
      </c>
      <c r="H192" s="14">
        <f t="shared" si="229"/>
        <v>0</v>
      </c>
      <c r="I192" s="14"/>
      <c r="J192" s="183"/>
      <c r="K192" s="24" t="str">
        <f t="shared" si="220"/>
        <v/>
      </c>
      <c r="L192" s="14">
        <f t="shared" ref="L192:O193" si="230">L69</f>
        <v>0</v>
      </c>
      <c r="M192" s="14">
        <f t="shared" si="230"/>
        <v>0</v>
      </c>
      <c r="N192" s="14">
        <f t="shared" si="230"/>
        <v>0</v>
      </c>
      <c r="O192" s="14">
        <f t="shared" si="230"/>
        <v>0</v>
      </c>
      <c r="P192" s="14"/>
      <c r="Q192" s="229" t="str">
        <f t="shared" si="221"/>
        <v/>
      </c>
      <c r="R192" s="14">
        <f>R69</f>
        <v>0</v>
      </c>
      <c r="S192" s="14">
        <f>S69</f>
        <v>0</v>
      </c>
      <c r="T192" s="45">
        <f t="shared" si="228"/>
        <v>0</v>
      </c>
      <c r="U192" s="14">
        <f>U69</f>
        <v>0</v>
      </c>
      <c r="V192" s="184">
        <f t="shared" si="224"/>
        <v>0</v>
      </c>
      <c r="W192" s="23" t="str">
        <f t="shared" si="222"/>
        <v/>
      </c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  <c r="DK192" s="84"/>
      <c r="DL192" s="84"/>
      <c r="DM192" s="84"/>
      <c r="DN192" s="84"/>
      <c r="DO192" s="84"/>
      <c r="DP192" s="84"/>
      <c r="DQ192" s="84"/>
      <c r="DR192" s="84"/>
      <c r="DS192" s="84"/>
      <c r="DT192" s="84"/>
      <c r="DU192" s="84"/>
      <c r="DV192" s="84"/>
      <c r="DW192" s="84"/>
      <c r="DX192" s="84"/>
      <c r="DY192" s="84"/>
      <c r="DZ192" s="84"/>
      <c r="EA192" s="84"/>
      <c r="EB192" s="84"/>
      <c r="EC192" s="84"/>
      <c r="ED192" s="84"/>
      <c r="EE192" s="84"/>
      <c r="EF192" s="84"/>
      <c r="EG192" s="84"/>
      <c r="EH192" s="84"/>
      <c r="EI192" s="84"/>
      <c r="EJ192" s="84"/>
      <c r="EK192" s="84"/>
      <c r="EL192" s="84"/>
      <c r="EM192" s="84"/>
      <c r="EN192" s="84"/>
      <c r="EO192" s="84"/>
      <c r="EP192" s="84"/>
      <c r="EQ192" s="84"/>
      <c r="ER192" s="84"/>
      <c r="ES192" s="84"/>
      <c r="ET192" s="84"/>
      <c r="EU192" s="84"/>
      <c r="EV192" s="84"/>
      <c r="EW192" s="84"/>
      <c r="EX192" s="84"/>
      <c r="EY192" s="84"/>
      <c r="EZ192" s="84"/>
      <c r="FA192" s="84"/>
      <c r="FB192" s="84"/>
      <c r="FC192" s="84"/>
      <c r="FD192" s="84"/>
      <c r="FE192" s="84"/>
      <c r="FF192" s="84"/>
      <c r="FG192" s="84"/>
      <c r="FH192" s="84"/>
      <c r="FI192" s="84"/>
      <c r="FJ192" s="84"/>
      <c r="FK192" s="84"/>
      <c r="FL192" s="84"/>
      <c r="FM192" s="84"/>
      <c r="FN192" s="84"/>
      <c r="FO192" s="84"/>
      <c r="FP192" s="84"/>
      <c r="FQ192" s="84"/>
      <c r="FR192" s="84"/>
      <c r="FS192" s="84"/>
      <c r="FT192" s="84"/>
      <c r="FU192" s="84"/>
      <c r="FV192" s="84"/>
      <c r="FW192" s="84"/>
      <c r="FX192" s="84"/>
      <c r="FY192" s="84"/>
      <c r="FZ192" s="84"/>
      <c r="GA192" s="84"/>
      <c r="GB192" s="84"/>
      <c r="GC192" s="84"/>
      <c r="GD192" s="84"/>
      <c r="GE192" s="84"/>
      <c r="GF192" s="84"/>
      <c r="GG192" s="84"/>
      <c r="GH192" s="84"/>
      <c r="GI192" s="84"/>
      <c r="GJ192" s="84"/>
      <c r="GK192" s="84"/>
      <c r="GL192" s="84"/>
      <c r="GM192" s="84"/>
      <c r="GN192" s="84"/>
    </row>
    <row r="193" spans="2:196" s="85" customFormat="1" ht="27" hidden="1" customHeight="1" x14ac:dyDescent="0.3">
      <c r="B193" s="191"/>
      <c r="C193" s="191"/>
      <c r="D193" s="191"/>
      <c r="E193" s="202" t="s">
        <v>324</v>
      </c>
      <c r="F193" s="14">
        <f t="shared" si="229"/>
        <v>0</v>
      </c>
      <c r="G193" s="14">
        <f t="shared" si="229"/>
        <v>0</v>
      </c>
      <c r="H193" s="14">
        <f t="shared" si="229"/>
        <v>0</v>
      </c>
      <c r="I193" s="14"/>
      <c r="J193" s="183"/>
      <c r="K193" s="24" t="str">
        <f t="shared" si="220"/>
        <v/>
      </c>
      <c r="L193" s="14">
        <f t="shared" si="230"/>
        <v>0</v>
      </c>
      <c r="M193" s="14">
        <f t="shared" si="230"/>
        <v>0</v>
      </c>
      <c r="N193" s="14">
        <f t="shared" si="230"/>
        <v>0</v>
      </c>
      <c r="O193" s="14">
        <f t="shared" si="230"/>
        <v>0</v>
      </c>
      <c r="P193" s="14"/>
      <c r="Q193" s="229" t="str">
        <f t="shared" si="221"/>
        <v/>
      </c>
      <c r="R193" s="14">
        <f>R70</f>
        <v>0</v>
      </c>
      <c r="S193" s="14">
        <f>S70</f>
        <v>0</v>
      </c>
      <c r="T193" s="45">
        <f t="shared" si="228"/>
        <v>0</v>
      </c>
      <c r="U193" s="14">
        <f>U70</f>
        <v>0</v>
      </c>
      <c r="V193" s="184">
        <f t="shared" si="224"/>
        <v>0</v>
      </c>
      <c r="W193" s="23" t="str">
        <f t="shared" si="222"/>
        <v/>
      </c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4"/>
      <c r="EK193" s="84"/>
      <c r="EL193" s="84"/>
      <c r="EM193" s="84"/>
      <c r="EN193" s="84"/>
      <c r="EO193" s="84"/>
      <c r="EP193" s="84"/>
      <c r="EQ193" s="84"/>
      <c r="ER193" s="84"/>
      <c r="ES193" s="84"/>
      <c r="ET193" s="84"/>
      <c r="EU193" s="84"/>
      <c r="EV193" s="84"/>
      <c r="EW193" s="84"/>
      <c r="EX193" s="84"/>
      <c r="EY193" s="84"/>
      <c r="EZ193" s="84"/>
      <c r="FA193" s="84"/>
      <c r="FB193" s="84"/>
      <c r="FC193" s="84"/>
      <c r="FD193" s="84"/>
      <c r="FE193" s="84"/>
      <c r="FF193" s="84"/>
      <c r="FG193" s="84"/>
      <c r="FH193" s="84"/>
      <c r="FI193" s="84"/>
      <c r="FJ193" s="84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4"/>
      <c r="GF193" s="84"/>
      <c r="GG193" s="84"/>
      <c r="GH193" s="84"/>
      <c r="GI193" s="84"/>
      <c r="GJ193" s="84"/>
      <c r="GK193" s="84"/>
      <c r="GL193" s="84"/>
      <c r="GM193" s="84"/>
      <c r="GN193" s="84"/>
    </row>
    <row r="194" spans="2:196" s="85" customFormat="1" ht="99.6" hidden="1" customHeight="1" x14ac:dyDescent="0.3">
      <c r="B194" s="191"/>
      <c r="C194" s="191"/>
      <c r="D194" s="191"/>
      <c r="E194" s="202" t="s">
        <v>334</v>
      </c>
      <c r="F194" s="14">
        <f>F96</f>
        <v>0</v>
      </c>
      <c r="G194" s="14">
        <f>G96</f>
        <v>0</v>
      </c>
      <c r="H194" s="14">
        <f>H96</f>
        <v>0</v>
      </c>
      <c r="I194" s="14"/>
      <c r="J194" s="183"/>
      <c r="K194" s="24" t="str">
        <f t="shared" si="220"/>
        <v/>
      </c>
      <c r="L194" s="14">
        <f>L96</f>
        <v>0</v>
      </c>
      <c r="M194" s="14">
        <f>M96</f>
        <v>0</v>
      </c>
      <c r="N194" s="14">
        <f>N96</f>
        <v>0</v>
      </c>
      <c r="O194" s="14">
        <f>O96</f>
        <v>0</v>
      </c>
      <c r="P194" s="14"/>
      <c r="Q194" s="229" t="str">
        <f t="shared" si="221"/>
        <v/>
      </c>
      <c r="R194" s="14">
        <f>R96</f>
        <v>0</v>
      </c>
      <c r="S194" s="14">
        <f>S96</f>
        <v>0</v>
      </c>
      <c r="T194" s="45">
        <f t="shared" si="228"/>
        <v>0</v>
      </c>
      <c r="U194" s="14">
        <f>U96</f>
        <v>0</v>
      </c>
      <c r="V194" s="184">
        <f t="shared" si="224"/>
        <v>0</v>
      </c>
      <c r="W194" s="23" t="str">
        <f t="shared" si="222"/>
        <v/>
      </c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  <c r="DK194" s="84"/>
      <c r="DL194" s="84"/>
      <c r="DM194" s="84"/>
      <c r="DN194" s="84"/>
      <c r="DO194" s="84"/>
      <c r="DP194" s="84"/>
      <c r="DQ194" s="84"/>
      <c r="DR194" s="84"/>
      <c r="DS194" s="84"/>
      <c r="DT194" s="84"/>
      <c r="DU194" s="84"/>
      <c r="DV194" s="84"/>
      <c r="DW194" s="84"/>
      <c r="DX194" s="84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4"/>
      <c r="EK194" s="84"/>
      <c r="EL194" s="84"/>
      <c r="EM194" s="84"/>
      <c r="EN194" s="84"/>
      <c r="EO194" s="84"/>
      <c r="EP194" s="84"/>
      <c r="EQ194" s="84"/>
      <c r="ER194" s="84"/>
      <c r="ES194" s="84"/>
      <c r="ET194" s="84"/>
      <c r="EU194" s="84"/>
      <c r="EV194" s="84"/>
      <c r="EW194" s="84"/>
      <c r="EX194" s="84"/>
      <c r="EY194" s="84"/>
      <c r="EZ194" s="84"/>
      <c r="FA194" s="84"/>
      <c r="FB194" s="84"/>
      <c r="FC194" s="84"/>
      <c r="FD194" s="84"/>
      <c r="FE194" s="84"/>
      <c r="FF194" s="84"/>
      <c r="FG194" s="84"/>
      <c r="FH194" s="84"/>
      <c r="FI194" s="84"/>
      <c r="FJ194" s="84"/>
      <c r="FK194" s="84"/>
      <c r="FL194" s="84"/>
      <c r="FM194" s="84"/>
      <c r="FN194" s="84"/>
      <c r="FO194" s="84"/>
      <c r="FP194" s="84"/>
      <c r="FQ194" s="84"/>
      <c r="FR194" s="84"/>
      <c r="FS194" s="84"/>
      <c r="FT194" s="84"/>
      <c r="FU194" s="84"/>
      <c r="FV194" s="84"/>
      <c r="FW194" s="84"/>
      <c r="FX194" s="84"/>
      <c r="FY194" s="84"/>
      <c r="FZ194" s="84"/>
      <c r="GA194" s="84"/>
      <c r="GB194" s="84"/>
      <c r="GC194" s="84"/>
      <c r="GD194" s="84"/>
      <c r="GE194" s="84"/>
      <c r="GF194" s="84"/>
      <c r="GG194" s="84"/>
      <c r="GH194" s="84"/>
      <c r="GI194" s="84"/>
      <c r="GJ194" s="84"/>
      <c r="GK194" s="84"/>
      <c r="GL194" s="84"/>
      <c r="GM194" s="84"/>
      <c r="GN194" s="84"/>
    </row>
    <row r="195" spans="2:196" s="85" customFormat="1" ht="43.5" hidden="1" customHeight="1" x14ac:dyDescent="0.3">
      <c r="B195" s="191"/>
      <c r="C195" s="191"/>
      <c r="D195" s="191"/>
      <c r="E195" s="203" t="s">
        <v>299</v>
      </c>
      <c r="F195" s="14">
        <f>F114</f>
        <v>0</v>
      </c>
      <c r="G195" s="14">
        <f>G114</f>
        <v>0</v>
      </c>
      <c r="H195" s="14">
        <f>H114</f>
        <v>0</v>
      </c>
      <c r="I195" s="14"/>
      <c r="J195" s="14"/>
      <c r="K195" s="24" t="str">
        <f t="shared" si="220"/>
        <v/>
      </c>
      <c r="L195" s="14">
        <f>L114</f>
        <v>0</v>
      </c>
      <c r="M195" s="14">
        <f>M114</f>
        <v>0</v>
      </c>
      <c r="N195" s="14">
        <f>N114</f>
        <v>0</v>
      </c>
      <c r="O195" s="14">
        <f>O114</f>
        <v>0</v>
      </c>
      <c r="P195" s="14"/>
      <c r="Q195" s="229" t="str">
        <f t="shared" si="221"/>
        <v/>
      </c>
      <c r="R195" s="14">
        <f>R114</f>
        <v>0</v>
      </c>
      <c r="S195" s="14">
        <f>S114</f>
        <v>0</v>
      </c>
      <c r="T195" s="45">
        <f t="shared" si="228"/>
        <v>0</v>
      </c>
      <c r="U195" s="14">
        <f>U114</f>
        <v>0</v>
      </c>
      <c r="V195" s="184">
        <f t="shared" si="224"/>
        <v>0</v>
      </c>
      <c r="W195" s="23" t="str">
        <f t="shared" si="222"/>
        <v/>
      </c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  <c r="DK195" s="84"/>
      <c r="DL195" s="84"/>
      <c r="DM195" s="84"/>
      <c r="DN195" s="84"/>
      <c r="DO195" s="84"/>
      <c r="DP195" s="84"/>
      <c r="DQ195" s="84"/>
      <c r="DR195" s="84"/>
      <c r="DS195" s="84"/>
      <c r="DT195" s="84"/>
      <c r="DU195" s="84"/>
      <c r="DV195" s="84"/>
      <c r="DW195" s="84"/>
      <c r="DX195" s="84"/>
      <c r="DY195" s="84"/>
      <c r="DZ195" s="84"/>
      <c r="EA195" s="84"/>
      <c r="EB195" s="84"/>
      <c r="EC195" s="84"/>
      <c r="ED195" s="84"/>
      <c r="EE195" s="84"/>
      <c r="EF195" s="84"/>
      <c r="EG195" s="84"/>
      <c r="EH195" s="84"/>
      <c r="EI195" s="84"/>
      <c r="EJ195" s="84"/>
      <c r="EK195" s="84"/>
      <c r="EL195" s="84"/>
      <c r="EM195" s="84"/>
      <c r="EN195" s="84"/>
      <c r="EO195" s="84"/>
      <c r="EP195" s="84"/>
      <c r="EQ195" s="84"/>
      <c r="ER195" s="84"/>
      <c r="ES195" s="84"/>
      <c r="ET195" s="84"/>
      <c r="EU195" s="84"/>
      <c r="EV195" s="84"/>
      <c r="EW195" s="84"/>
      <c r="EX195" s="84"/>
      <c r="EY195" s="84"/>
      <c r="EZ195" s="84"/>
      <c r="FA195" s="84"/>
      <c r="FB195" s="84"/>
      <c r="FC195" s="84"/>
      <c r="FD195" s="84"/>
      <c r="FE195" s="84"/>
      <c r="FF195" s="84"/>
      <c r="FG195" s="84"/>
      <c r="FH195" s="84"/>
      <c r="FI195" s="84"/>
      <c r="FJ195" s="84"/>
      <c r="FK195" s="84"/>
      <c r="FL195" s="84"/>
      <c r="FM195" s="84"/>
      <c r="FN195" s="84"/>
      <c r="FO195" s="84"/>
      <c r="FP195" s="84"/>
      <c r="FQ195" s="84"/>
      <c r="FR195" s="84"/>
      <c r="FS195" s="84"/>
      <c r="FT195" s="84"/>
      <c r="FU195" s="84"/>
      <c r="FV195" s="84"/>
      <c r="FW195" s="84"/>
      <c r="FX195" s="84"/>
      <c r="FY195" s="84"/>
      <c r="FZ195" s="84"/>
      <c r="GA195" s="84"/>
      <c r="GB195" s="84"/>
      <c r="GC195" s="84"/>
      <c r="GD195" s="84"/>
      <c r="GE195" s="84"/>
      <c r="GF195" s="84"/>
      <c r="GG195" s="84"/>
      <c r="GH195" s="84"/>
      <c r="GI195" s="84"/>
      <c r="GJ195" s="84"/>
      <c r="GK195" s="84"/>
      <c r="GL195" s="84"/>
      <c r="GM195" s="84"/>
      <c r="GN195" s="84"/>
    </row>
    <row r="196" spans="2:196" s="85" customFormat="1" ht="63" hidden="1" customHeight="1" x14ac:dyDescent="0.3">
      <c r="B196" s="191"/>
      <c r="C196" s="191"/>
      <c r="D196" s="191"/>
      <c r="E196" s="204" t="s">
        <v>337</v>
      </c>
      <c r="F196" s="14">
        <f>F93</f>
        <v>0</v>
      </c>
      <c r="G196" s="14">
        <f>G93</f>
        <v>0</v>
      </c>
      <c r="H196" s="14">
        <f>H93</f>
        <v>0</v>
      </c>
      <c r="I196" s="14"/>
      <c r="J196" s="14"/>
      <c r="K196" s="24" t="str">
        <f t="shared" si="220"/>
        <v/>
      </c>
      <c r="L196" s="14">
        <f>L93</f>
        <v>0</v>
      </c>
      <c r="M196" s="14">
        <f>M93</f>
        <v>0</v>
      </c>
      <c r="N196" s="14">
        <f>N93</f>
        <v>0</v>
      </c>
      <c r="O196" s="14">
        <f>O93</f>
        <v>0</v>
      </c>
      <c r="P196" s="14"/>
      <c r="Q196" s="229" t="str">
        <f t="shared" si="221"/>
        <v/>
      </c>
      <c r="R196" s="14">
        <f>R93</f>
        <v>0</v>
      </c>
      <c r="S196" s="14">
        <f>S93</f>
        <v>0</v>
      </c>
      <c r="T196" s="45">
        <f t="shared" si="228"/>
        <v>0</v>
      </c>
      <c r="U196" s="14">
        <f>U93</f>
        <v>0</v>
      </c>
      <c r="V196" s="184">
        <f t="shared" si="224"/>
        <v>0</v>
      </c>
      <c r="W196" s="23" t="str">
        <f t="shared" si="222"/>
        <v/>
      </c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  <c r="DK196" s="84"/>
      <c r="DL196" s="84"/>
      <c r="DM196" s="84"/>
      <c r="DN196" s="84"/>
      <c r="DO196" s="84"/>
      <c r="DP196" s="84"/>
      <c r="DQ196" s="84"/>
      <c r="DR196" s="84"/>
      <c r="DS196" s="84"/>
      <c r="DT196" s="84"/>
      <c r="DU196" s="84"/>
      <c r="DV196" s="84"/>
      <c r="DW196" s="84"/>
      <c r="DX196" s="84"/>
      <c r="DY196" s="84"/>
      <c r="DZ196" s="84"/>
      <c r="EA196" s="84"/>
      <c r="EB196" s="84"/>
      <c r="EC196" s="84"/>
      <c r="ED196" s="84"/>
      <c r="EE196" s="84"/>
      <c r="EF196" s="84"/>
      <c r="EG196" s="84"/>
      <c r="EH196" s="84"/>
      <c r="EI196" s="84"/>
      <c r="EJ196" s="84"/>
      <c r="EK196" s="84"/>
      <c r="EL196" s="84"/>
      <c r="EM196" s="84"/>
      <c r="EN196" s="84"/>
      <c r="EO196" s="84"/>
      <c r="EP196" s="84"/>
      <c r="EQ196" s="84"/>
      <c r="ER196" s="84"/>
      <c r="ES196" s="84"/>
      <c r="ET196" s="84"/>
      <c r="EU196" s="84"/>
      <c r="EV196" s="84"/>
      <c r="EW196" s="84"/>
      <c r="EX196" s="84"/>
      <c r="EY196" s="84"/>
      <c r="EZ196" s="84"/>
      <c r="FA196" s="84"/>
      <c r="FB196" s="84"/>
      <c r="FC196" s="84"/>
      <c r="FD196" s="84"/>
      <c r="FE196" s="84"/>
      <c r="FF196" s="84"/>
      <c r="FG196" s="84"/>
      <c r="FH196" s="84"/>
      <c r="FI196" s="84"/>
      <c r="FJ196" s="84"/>
      <c r="FK196" s="84"/>
      <c r="FL196" s="84"/>
      <c r="FM196" s="84"/>
      <c r="FN196" s="84"/>
      <c r="FO196" s="84"/>
      <c r="FP196" s="84"/>
      <c r="FQ196" s="84"/>
      <c r="FR196" s="84"/>
      <c r="FS196" s="84"/>
      <c r="FT196" s="84"/>
      <c r="FU196" s="84"/>
      <c r="FV196" s="84"/>
      <c r="FW196" s="84"/>
      <c r="FX196" s="84"/>
      <c r="FY196" s="84"/>
      <c r="FZ196" s="84"/>
      <c r="GA196" s="84"/>
      <c r="GB196" s="84"/>
      <c r="GC196" s="84"/>
      <c r="GD196" s="84"/>
      <c r="GE196" s="84"/>
      <c r="GF196" s="84"/>
      <c r="GG196" s="84"/>
      <c r="GH196" s="84"/>
      <c r="GI196" s="84"/>
      <c r="GJ196" s="84"/>
      <c r="GK196" s="84"/>
      <c r="GL196" s="84"/>
      <c r="GM196" s="84"/>
      <c r="GN196" s="84"/>
    </row>
    <row r="197" spans="2:196" s="85" customFormat="1" ht="51.75" customHeight="1" x14ac:dyDescent="0.25">
      <c r="B197" s="191"/>
      <c r="C197" s="191"/>
      <c r="D197" s="191"/>
      <c r="E197" s="129" t="s">
        <v>368</v>
      </c>
      <c r="F197" s="14">
        <f>SUM(F151)</f>
        <v>5014.3</v>
      </c>
      <c r="G197" s="14">
        <f>SUM(G151)</f>
        <v>5014.3</v>
      </c>
      <c r="H197" s="14">
        <f>SUM(H151)</f>
        <v>5014.3</v>
      </c>
      <c r="I197" s="14">
        <f>SUM(I151)</f>
        <v>1.1822300749919072E-2</v>
      </c>
      <c r="J197" s="14">
        <f>SUM(J151)</f>
        <v>0</v>
      </c>
      <c r="K197" s="24">
        <f t="shared" si="220"/>
        <v>1</v>
      </c>
      <c r="L197" s="14">
        <f>SUM(L151)</f>
        <v>0</v>
      </c>
      <c r="M197" s="14">
        <f>SUM(M151)</f>
        <v>0</v>
      </c>
      <c r="N197" s="14">
        <f>SUM(N151)</f>
        <v>0</v>
      </c>
      <c r="O197" s="14">
        <f>SUM(O151)</f>
        <v>0</v>
      </c>
      <c r="P197" s="14"/>
      <c r="Q197" s="229" t="str">
        <f t="shared" si="221"/>
        <v/>
      </c>
      <c r="R197" s="14">
        <f>SUM(F197,L197)</f>
        <v>5014.3</v>
      </c>
      <c r="S197" s="14">
        <f>SUM(G197,M197)</f>
        <v>5014.3</v>
      </c>
      <c r="T197" s="183">
        <f t="shared" si="228"/>
        <v>5014.3</v>
      </c>
      <c r="U197" s="14">
        <f>SUM(H197,O197)</f>
        <v>5014.3</v>
      </c>
      <c r="V197" s="184">
        <f t="shared" si="224"/>
        <v>0</v>
      </c>
      <c r="W197" s="23">
        <f t="shared" si="222"/>
        <v>1</v>
      </c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  <c r="DK197" s="84"/>
      <c r="DL197" s="84"/>
      <c r="DM197" s="84"/>
      <c r="DN197" s="84"/>
      <c r="DO197" s="84"/>
      <c r="DP197" s="84"/>
      <c r="DQ197" s="84"/>
      <c r="DR197" s="84"/>
      <c r="DS197" s="84"/>
      <c r="DT197" s="84"/>
      <c r="DU197" s="84"/>
      <c r="DV197" s="84"/>
      <c r="DW197" s="84"/>
      <c r="DX197" s="84"/>
      <c r="DY197" s="84"/>
      <c r="DZ197" s="84"/>
      <c r="EA197" s="84"/>
      <c r="EB197" s="84"/>
      <c r="EC197" s="84"/>
      <c r="ED197" s="84"/>
      <c r="EE197" s="84"/>
      <c r="EF197" s="84"/>
      <c r="EG197" s="84"/>
      <c r="EH197" s="84"/>
      <c r="EI197" s="84"/>
      <c r="EJ197" s="84"/>
      <c r="EK197" s="84"/>
      <c r="EL197" s="84"/>
      <c r="EM197" s="84"/>
      <c r="EN197" s="84"/>
      <c r="EO197" s="84"/>
      <c r="EP197" s="84"/>
      <c r="EQ197" s="84"/>
      <c r="ER197" s="84"/>
      <c r="ES197" s="84"/>
      <c r="ET197" s="84"/>
      <c r="EU197" s="84"/>
      <c r="EV197" s="84"/>
      <c r="EW197" s="84"/>
      <c r="EX197" s="84"/>
      <c r="EY197" s="84"/>
      <c r="EZ197" s="84"/>
      <c r="FA197" s="84"/>
      <c r="FB197" s="84"/>
      <c r="FC197" s="84"/>
      <c r="FD197" s="84"/>
      <c r="FE197" s="84"/>
      <c r="FF197" s="84"/>
      <c r="FG197" s="84"/>
      <c r="FH197" s="84"/>
      <c r="FI197" s="84"/>
      <c r="FJ197" s="84"/>
      <c r="FK197" s="84"/>
      <c r="FL197" s="84"/>
      <c r="FM197" s="84"/>
      <c r="FN197" s="84"/>
      <c r="FO197" s="84"/>
      <c r="FP197" s="84"/>
      <c r="FQ197" s="84"/>
      <c r="FR197" s="84"/>
      <c r="FS197" s="84"/>
      <c r="FT197" s="84"/>
      <c r="FU197" s="84"/>
      <c r="FV197" s="84"/>
      <c r="FW197" s="84"/>
      <c r="FX197" s="84"/>
      <c r="FY197" s="84"/>
      <c r="FZ197" s="84"/>
      <c r="GA197" s="84"/>
      <c r="GB197" s="84"/>
      <c r="GC197" s="84"/>
      <c r="GD197" s="84"/>
      <c r="GE197" s="84"/>
      <c r="GF197" s="84"/>
      <c r="GG197" s="84"/>
      <c r="GH197" s="84"/>
      <c r="GI197" s="84"/>
      <c r="GJ197" s="84"/>
      <c r="GK197" s="84"/>
      <c r="GL197" s="84"/>
      <c r="GM197" s="84"/>
      <c r="GN197" s="84"/>
    </row>
    <row r="198" spans="2:196" s="85" customFormat="1" ht="97.15" hidden="1" customHeight="1" x14ac:dyDescent="0.25">
      <c r="B198" s="191"/>
      <c r="C198" s="191"/>
      <c r="D198" s="191"/>
      <c r="E198" s="205" t="s">
        <v>240</v>
      </c>
      <c r="F198" s="14"/>
      <c r="G198" s="14"/>
      <c r="H198" s="14"/>
      <c r="I198" s="14"/>
      <c r="J198" s="14"/>
      <c r="K198" s="24" t="str">
        <f t="shared" si="220"/>
        <v/>
      </c>
      <c r="L198" s="14"/>
      <c r="M198" s="14"/>
      <c r="N198" s="14"/>
      <c r="O198" s="14"/>
      <c r="P198" s="14"/>
      <c r="Q198" s="229" t="str">
        <f t="shared" si="221"/>
        <v/>
      </c>
      <c r="R198" s="14"/>
      <c r="S198" s="14"/>
      <c r="T198" s="14"/>
      <c r="U198" s="14"/>
      <c r="V198" s="198">
        <f t="shared" si="224"/>
        <v>0</v>
      </c>
      <c r="W198" s="23" t="str">
        <f t="shared" si="222"/>
        <v/>
      </c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  <c r="DK198" s="84"/>
      <c r="DL198" s="84"/>
      <c r="DM198" s="84"/>
      <c r="DN198" s="84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84"/>
      <c r="EA198" s="84"/>
      <c r="EB198" s="84"/>
      <c r="EC198" s="84"/>
      <c r="ED198" s="84"/>
      <c r="EE198" s="84"/>
      <c r="EF198" s="84"/>
      <c r="EG198" s="84"/>
      <c r="EH198" s="84"/>
      <c r="EI198" s="84"/>
      <c r="EJ198" s="84"/>
      <c r="EK198" s="84"/>
      <c r="EL198" s="84"/>
      <c r="EM198" s="84"/>
      <c r="EN198" s="84"/>
      <c r="EO198" s="84"/>
      <c r="EP198" s="84"/>
      <c r="EQ198" s="84"/>
      <c r="ER198" s="84"/>
      <c r="ES198" s="84"/>
      <c r="ET198" s="84"/>
      <c r="EU198" s="84"/>
      <c r="EV198" s="84"/>
      <c r="EW198" s="84"/>
      <c r="EX198" s="84"/>
      <c r="EY198" s="84"/>
      <c r="EZ198" s="84"/>
      <c r="FA198" s="84"/>
      <c r="FB198" s="84"/>
      <c r="FC198" s="84"/>
      <c r="FD198" s="84"/>
      <c r="FE198" s="84"/>
      <c r="FF198" s="84"/>
      <c r="FG198" s="84"/>
      <c r="FH198" s="84"/>
      <c r="FI198" s="84"/>
      <c r="FJ198" s="84"/>
      <c r="FK198" s="84"/>
      <c r="FL198" s="84"/>
      <c r="FM198" s="84"/>
      <c r="FN198" s="84"/>
      <c r="FO198" s="84"/>
      <c r="FP198" s="84"/>
      <c r="FQ198" s="84"/>
      <c r="FR198" s="84"/>
      <c r="FS198" s="84"/>
      <c r="FT198" s="84"/>
      <c r="FU198" s="84"/>
      <c r="FV198" s="84"/>
      <c r="FW198" s="84"/>
      <c r="FX198" s="84"/>
      <c r="FY198" s="84"/>
      <c r="FZ198" s="84"/>
      <c r="GA198" s="84"/>
      <c r="GB198" s="84"/>
      <c r="GC198" s="84"/>
      <c r="GD198" s="84"/>
      <c r="GE198" s="84"/>
      <c r="GF198" s="84"/>
      <c r="GG198" s="84"/>
      <c r="GH198" s="84"/>
      <c r="GI198" s="84"/>
      <c r="GJ198" s="84"/>
      <c r="GK198" s="84"/>
      <c r="GL198" s="84"/>
      <c r="GM198" s="84"/>
      <c r="GN198" s="84"/>
    </row>
    <row r="199" spans="2:196" s="85" customFormat="1" ht="98.45" hidden="1" customHeight="1" x14ac:dyDescent="0.25">
      <c r="B199" s="191"/>
      <c r="C199" s="191"/>
      <c r="D199" s="191"/>
      <c r="E199" s="205" t="s">
        <v>241</v>
      </c>
      <c r="F199" s="14"/>
      <c r="G199" s="14"/>
      <c r="H199" s="14"/>
      <c r="I199" s="14"/>
      <c r="J199" s="14"/>
      <c r="K199" s="24" t="str">
        <f t="shared" si="220"/>
        <v/>
      </c>
      <c r="L199" s="14"/>
      <c r="M199" s="14"/>
      <c r="N199" s="14"/>
      <c r="O199" s="14"/>
      <c r="P199" s="14"/>
      <c r="Q199" s="229" t="str">
        <f t="shared" si="221"/>
        <v/>
      </c>
      <c r="R199" s="14"/>
      <c r="S199" s="14"/>
      <c r="T199" s="14"/>
      <c r="U199" s="14"/>
      <c r="V199" s="198">
        <f t="shared" si="224"/>
        <v>0</v>
      </c>
      <c r="W199" s="23" t="str">
        <f t="shared" si="222"/>
        <v/>
      </c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  <c r="DK199" s="84"/>
      <c r="DL199" s="84"/>
      <c r="DM199" s="84"/>
      <c r="DN199" s="84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84"/>
      <c r="EA199" s="84"/>
      <c r="EB199" s="84"/>
      <c r="EC199" s="84"/>
      <c r="ED199" s="84"/>
      <c r="EE199" s="84"/>
      <c r="EF199" s="84"/>
      <c r="EG199" s="84"/>
      <c r="EH199" s="84"/>
      <c r="EI199" s="84"/>
      <c r="EJ199" s="84"/>
      <c r="EK199" s="84"/>
      <c r="EL199" s="84"/>
      <c r="EM199" s="84"/>
      <c r="EN199" s="84"/>
      <c r="EO199" s="84"/>
      <c r="EP199" s="84"/>
      <c r="EQ199" s="84"/>
      <c r="ER199" s="84"/>
      <c r="ES199" s="84"/>
      <c r="ET199" s="84"/>
      <c r="EU199" s="84"/>
      <c r="EV199" s="84"/>
      <c r="EW199" s="84"/>
      <c r="EX199" s="84"/>
      <c r="EY199" s="84"/>
      <c r="EZ199" s="84"/>
      <c r="FA199" s="84"/>
      <c r="FB199" s="84"/>
      <c r="FC199" s="84"/>
      <c r="FD199" s="84"/>
      <c r="FE199" s="84"/>
      <c r="FF199" s="84"/>
      <c r="FG199" s="84"/>
      <c r="FH199" s="84"/>
      <c r="FI199" s="84"/>
      <c r="FJ199" s="84"/>
      <c r="FK199" s="84"/>
      <c r="FL199" s="84"/>
      <c r="FM199" s="84"/>
      <c r="FN199" s="84"/>
      <c r="FO199" s="84"/>
      <c r="FP199" s="84"/>
      <c r="FQ199" s="84"/>
      <c r="FR199" s="84"/>
      <c r="FS199" s="84"/>
      <c r="FT199" s="84"/>
      <c r="FU199" s="84"/>
      <c r="FV199" s="84"/>
      <c r="FW199" s="84"/>
      <c r="FX199" s="84"/>
      <c r="FY199" s="84"/>
      <c r="FZ199" s="84"/>
      <c r="GA199" s="84"/>
      <c r="GB199" s="84"/>
      <c r="GC199" s="84"/>
      <c r="GD199" s="84"/>
      <c r="GE199" s="84"/>
      <c r="GF199" s="84"/>
      <c r="GG199" s="84"/>
      <c r="GH199" s="84"/>
      <c r="GI199" s="84"/>
      <c r="GJ199" s="84"/>
      <c r="GK199" s="84"/>
      <c r="GL199" s="84"/>
      <c r="GM199" s="84"/>
      <c r="GN199" s="84"/>
    </row>
    <row r="200" spans="2:196" s="206" customFormat="1" ht="60.75" customHeight="1" x14ac:dyDescent="0.25">
      <c r="B200" s="207"/>
      <c r="C200" s="207"/>
      <c r="D200" s="207"/>
      <c r="E200" s="272" t="s">
        <v>372</v>
      </c>
      <c r="F200" s="16">
        <f>SUM(F170:F199)</f>
        <v>166413.89999999997</v>
      </c>
      <c r="G200" s="16">
        <f>SUM(G170:G199)</f>
        <v>117734.09999999999</v>
      </c>
      <c r="H200" s="16">
        <f>SUM(H170:H199)</f>
        <v>115735.90000000001</v>
      </c>
      <c r="I200" s="16"/>
      <c r="J200" s="16"/>
      <c r="K200" s="24">
        <f t="shared" si="220"/>
        <v>0.98302785684011695</v>
      </c>
      <c r="L200" s="16">
        <f>SUM(L170:L199)</f>
        <v>0</v>
      </c>
      <c r="M200" s="16">
        <f>SUM(M170:M199)</f>
        <v>0</v>
      </c>
      <c r="N200" s="16">
        <f>SUM(N170:N199)</f>
        <v>0</v>
      </c>
      <c r="O200" s="16">
        <f>SUM(O170:O199)</f>
        <v>0</v>
      </c>
      <c r="P200" s="16"/>
      <c r="Q200" s="229" t="str">
        <f t="shared" si="221"/>
        <v/>
      </c>
      <c r="R200" s="16">
        <f>SUM(R170:R199)</f>
        <v>166413.89999999997</v>
      </c>
      <c r="S200" s="16">
        <f>SUM(S170:S199)</f>
        <v>166413.89999999997</v>
      </c>
      <c r="T200" s="16">
        <f>SUM(T170:T199)</f>
        <v>117734.09999999999</v>
      </c>
      <c r="U200" s="16">
        <f>SUM(U170:U199)</f>
        <v>115735.90000000001</v>
      </c>
      <c r="V200" s="16">
        <f t="shared" si="224"/>
        <v>-1998.1999999999825</v>
      </c>
      <c r="W200" s="23">
        <f t="shared" si="222"/>
        <v>0.98302785684011695</v>
      </c>
      <c r="X200" s="210"/>
      <c r="Y200" s="210"/>
      <c r="Z200" s="210"/>
      <c r="AA200" s="210" t="s">
        <v>234</v>
      </c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1"/>
      <c r="AS200" s="211"/>
      <c r="AT200" s="211"/>
      <c r="AU200" s="211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  <c r="BH200" s="211"/>
      <c r="BI200" s="211"/>
      <c r="BJ200" s="211"/>
      <c r="BK200" s="211"/>
      <c r="BL200" s="211"/>
      <c r="BM200" s="211"/>
      <c r="BN200" s="211"/>
      <c r="BO200" s="211"/>
      <c r="BP200" s="211"/>
      <c r="BQ200" s="211"/>
      <c r="BR200" s="211"/>
      <c r="BS200" s="211"/>
      <c r="BT200" s="211"/>
      <c r="BU200" s="211"/>
      <c r="BV200" s="211"/>
      <c r="BW200" s="211"/>
      <c r="BX200" s="211"/>
      <c r="BY200" s="211"/>
      <c r="BZ200" s="211"/>
      <c r="CA200" s="211"/>
      <c r="CB200" s="211"/>
      <c r="CC200" s="211"/>
      <c r="CD200" s="211"/>
      <c r="CE200" s="211"/>
      <c r="CF200" s="211"/>
      <c r="CG200" s="211"/>
      <c r="CH200" s="211"/>
      <c r="CI200" s="211"/>
      <c r="CJ200" s="211"/>
      <c r="CK200" s="211"/>
      <c r="CL200" s="211"/>
      <c r="CM200" s="211"/>
      <c r="CN200" s="211"/>
      <c r="CO200" s="211"/>
      <c r="CP200" s="211"/>
      <c r="CQ200" s="211"/>
      <c r="CR200" s="211"/>
      <c r="CS200" s="211"/>
      <c r="CT200" s="211"/>
      <c r="CU200" s="211"/>
      <c r="CV200" s="211"/>
      <c r="CW200" s="211"/>
      <c r="CX200" s="211"/>
      <c r="CY200" s="211"/>
      <c r="CZ200" s="211"/>
      <c r="DA200" s="211"/>
      <c r="DB200" s="211"/>
      <c r="DC200" s="211"/>
      <c r="DD200" s="211"/>
      <c r="DE200" s="211"/>
      <c r="DF200" s="211"/>
      <c r="DG200" s="211"/>
      <c r="DH200" s="211"/>
      <c r="DI200" s="211"/>
      <c r="DJ200" s="211"/>
      <c r="DK200" s="211"/>
      <c r="DL200" s="211"/>
      <c r="DM200" s="211"/>
      <c r="DN200" s="211"/>
      <c r="DO200" s="211"/>
      <c r="DP200" s="211"/>
      <c r="DQ200" s="211"/>
      <c r="DR200" s="211"/>
      <c r="DS200" s="211"/>
      <c r="DT200" s="211"/>
      <c r="DU200" s="211"/>
      <c r="DV200" s="211"/>
      <c r="DW200" s="211"/>
      <c r="DX200" s="211"/>
      <c r="DY200" s="211"/>
      <c r="DZ200" s="211"/>
      <c r="EA200" s="211"/>
      <c r="EB200" s="211"/>
      <c r="EC200" s="211"/>
      <c r="ED200" s="211"/>
      <c r="EE200" s="211"/>
      <c r="EF200" s="211"/>
      <c r="EG200" s="211"/>
      <c r="EH200" s="211"/>
      <c r="EI200" s="211"/>
      <c r="EJ200" s="211"/>
      <c r="EK200" s="211"/>
      <c r="EL200" s="211"/>
      <c r="EM200" s="211"/>
      <c r="EN200" s="211"/>
      <c r="EO200" s="211"/>
      <c r="EP200" s="211"/>
      <c r="EQ200" s="211"/>
      <c r="ER200" s="211"/>
      <c r="ES200" s="211"/>
      <c r="ET200" s="211"/>
      <c r="EU200" s="211"/>
      <c r="EV200" s="211"/>
      <c r="EW200" s="211"/>
      <c r="EX200" s="211"/>
      <c r="EY200" s="211"/>
      <c r="EZ200" s="211"/>
      <c r="FA200" s="211"/>
      <c r="FB200" s="211"/>
      <c r="FC200" s="211"/>
      <c r="FD200" s="211"/>
      <c r="FE200" s="211"/>
      <c r="FF200" s="211"/>
      <c r="FG200" s="211"/>
      <c r="FH200" s="211"/>
      <c r="FI200" s="211"/>
      <c r="FJ200" s="211"/>
      <c r="FK200" s="211"/>
      <c r="FL200" s="211"/>
      <c r="FM200" s="211"/>
      <c r="FN200" s="211"/>
      <c r="FO200" s="211"/>
      <c r="FP200" s="211"/>
      <c r="FQ200" s="211"/>
      <c r="FR200" s="211"/>
      <c r="FS200" s="211"/>
      <c r="FT200" s="211"/>
      <c r="FU200" s="211"/>
      <c r="FV200" s="211"/>
      <c r="FW200" s="211"/>
      <c r="FX200" s="211"/>
      <c r="FY200" s="211"/>
      <c r="FZ200" s="211"/>
      <c r="GA200" s="211"/>
      <c r="GB200" s="211"/>
      <c r="GC200" s="211"/>
      <c r="GD200" s="211"/>
      <c r="GE200" s="208"/>
      <c r="GF200" s="208"/>
      <c r="GG200" s="208"/>
      <c r="GH200" s="208"/>
      <c r="GI200" s="208"/>
      <c r="GJ200" s="208"/>
      <c r="GK200" s="208"/>
      <c r="GL200" s="208"/>
      <c r="GM200" s="208"/>
      <c r="GN200" s="208"/>
    </row>
    <row r="201" spans="2:196" s="206" customFormat="1" ht="32.25" customHeight="1" x14ac:dyDescent="0.25">
      <c r="B201" s="207"/>
      <c r="C201" s="207"/>
      <c r="D201" s="207"/>
      <c r="E201" s="272" t="s">
        <v>375</v>
      </c>
      <c r="F201" s="16"/>
      <c r="G201" s="16"/>
      <c r="H201" s="16"/>
      <c r="I201" s="16"/>
      <c r="J201" s="16"/>
      <c r="K201" s="273"/>
      <c r="L201" s="16"/>
      <c r="M201" s="16"/>
      <c r="N201" s="16"/>
      <c r="O201" s="16"/>
      <c r="P201" s="16"/>
      <c r="Q201" s="274"/>
      <c r="R201" s="16">
        <f>SUM(R202:R203)</f>
        <v>166413.89999999997</v>
      </c>
      <c r="S201" s="16">
        <f t="shared" ref="S201:V201" si="231">SUM(S202:S203)</f>
        <v>166413.89999999997</v>
      </c>
      <c r="T201" s="16">
        <f t="shared" si="231"/>
        <v>117734.09999999999</v>
      </c>
      <c r="U201" s="16">
        <f t="shared" si="231"/>
        <v>115735.90000000001</v>
      </c>
      <c r="V201" s="16">
        <f t="shared" si="231"/>
        <v>-1998.1999999999914</v>
      </c>
      <c r="W201" s="23">
        <f t="shared" si="222"/>
        <v>0.98302785684011695</v>
      </c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  <c r="BH201" s="211"/>
      <c r="BI201" s="211"/>
      <c r="BJ201" s="211"/>
      <c r="BK201" s="211"/>
      <c r="BL201" s="211"/>
      <c r="BM201" s="211"/>
      <c r="BN201" s="211"/>
      <c r="BO201" s="211"/>
      <c r="BP201" s="211"/>
      <c r="BQ201" s="211"/>
      <c r="BR201" s="211"/>
      <c r="BS201" s="211"/>
      <c r="BT201" s="211"/>
      <c r="BU201" s="211"/>
      <c r="BV201" s="211"/>
      <c r="BW201" s="211"/>
      <c r="BX201" s="211"/>
      <c r="BY201" s="211"/>
      <c r="BZ201" s="211"/>
      <c r="CA201" s="211"/>
      <c r="CB201" s="211"/>
      <c r="CC201" s="211"/>
      <c r="CD201" s="211"/>
      <c r="CE201" s="211"/>
      <c r="CF201" s="211"/>
      <c r="CG201" s="211"/>
      <c r="CH201" s="211"/>
      <c r="CI201" s="211"/>
      <c r="CJ201" s="211"/>
      <c r="CK201" s="211"/>
      <c r="CL201" s="211"/>
      <c r="CM201" s="211"/>
      <c r="CN201" s="211"/>
      <c r="CO201" s="211"/>
      <c r="CP201" s="211"/>
      <c r="CQ201" s="211"/>
      <c r="CR201" s="211"/>
      <c r="CS201" s="211"/>
      <c r="CT201" s="211"/>
      <c r="CU201" s="211"/>
      <c r="CV201" s="211"/>
      <c r="CW201" s="211"/>
      <c r="CX201" s="211"/>
      <c r="CY201" s="211"/>
      <c r="CZ201" s="211"/>
      <c r="DA201" s="211"/>
      <c r="DB201" s="211"/>
      <c r="DC201" s="211"/>
      <c r="DD201" s="211"/>
      <c r="DE201" s="211"/>
      <c r="DF201" s="211"/>
      <c r="DG201" s="211"/>
      <c r="DH201" s="211"/>
      <c r="DI201" s="211"/>
      <c r="DJ201" s="211"/>
      <c r="DK201" s="211"/>
      <c r="DL201" s="211"/>
      <c r="DM201" s="211"/>
      <c r="DN201" s="211"/>
      <c r="DO201" s="211"/>
      <c r="DP201" s="211"/>
      <c r="DQ201" s="211"/>
      <c r="DR201" s="211"/>
      <c r="DS201" s="211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211"/>
      <c r="ED201" s="211"/>
      <c r="EE201" s="211"/>
      <c r="EF201" s="211"/>
      <c r="EG201" s="211"/>
      <c r="EH201" s="211"/>
      <c r="EI201" s="211"/>
      <c r="EJ201" s="211"/>
      <c r="EK201" s="211"/>
      <c r="EL201" s="211"/>
      <c r="EM201" s="211"/>
      <c r="EN201" s="211"/>
      <c r="EO201" s="211"/>
      <c r="EP201" s="211"/>
      <c r="EQ201" s="211"/>
      <c r="ER201" s="211"/>
      <c r="ES201" s="211"/>
      <c r="ET201" s="211"/>
      <c r="EU201" s="211"/>
      <c r="EV201" s="211"/>
      <c r="EW201" s="211"/>
      <c r="EX201" s="211"/>
      <c r="EY201" s="211"/>
      <c r="EZ201" s="211"/>
      <c r="FA201" s="211"/>
      <c r="FB201" s="211"/>
      <c r="FC201" s="211"/>
      <c r="FD201" s="211"/>
      <c r="FE201" s="211"/>
      <c r="FF201" s="211"/>
      <c r="FG201" s="211"/>
      <c r="FH201" s="211"/>
      <c r="FI201" s="211"/>
      <c r="FJ201" s="211"/>
      <c r="FK201" s="211"/>
      <c r="FL201" s="211"/>
      <c r="FM201" s="211"/>
      <c r="FN201" s="211"/>
      <c r="FO201" s="211"/>
      <c r="FP201" s="211"/>
      <c r="FQ201" s="211"/>
      <c r="FR201" s="211"/>
      <c r="FS201" s="211"/>
      <c r="FT201" s="211"/>
      <c r="FU201" s="211"/>
      <c r="FV201" s="211"/>
      <c r="FW201" s="211"/>
      <c r="FX201" s="211"/>
      <c r="FY201" s="211"/>
      <c r="FZ201" s="211"/>
      <c r="GA201" s="211"/>
      <c r="GB201" s="211"/>
      <c r="GC201" s="211"/>
      <c r="GD201" s="211"/>
      <c r="GE201" s="208"/>
      <c r="GF201" s="208"/>
      <c r="GG201" s="208"/>
      <c r="GH201" s="208"/>
      <c r="GI201" s="208"/>
      <c r="GJ201" s="208"/>
      <c r="GK201" s="208"/>
      <c r="GL201" s="208"/>
      <c r="GM201" s="208"/>
      <c r="GN201" s="208"/>
    </row>
    <row r="202" spans="2:196" s="101" customFormat="1" ht="33.75" customHeight="1" x14ac:dyDescent="0.25">
      <c r="B202" s="257"/>
      <c r="C202" s="257"/>
      <c r="D202" s="257"/>
      <c r="E202" s="100" t="s">
        <v>373</v>
      </c>
      <c r="F202" s="212"/>
      <c r="G202" s="212"/>
      <c r="H202" s="212"/>
      <c r="I202" s="212"/>
      <c r="J202" s="212"/>
      <c r="K202" s="258"/>
      <c r="L202" s="212"/>
      <c r="M202" s="212"/>
      <c r="N202" s="212"/>
      <c r="O202" s="212"/>
      <c r="P202" s="212"/>
      <c r="Q202" s="209"/>
      <c r="R202" s="263">
        <f>SUM(R170:R174,R197)</f>
        <v>166413.89999999997</v>
      </c>
      <c r="S202" s="263">
        <f>SUM(S170:S174,S197)</f>
        <v>166413.89999999997</v>
      </c>
      <c r="T202" s="263">
        <f>SUM(T170:T174,T197)</f>
        <v>117734.09999999999</v>
      </c>
      <c r="U202" s="263">
        <f>SUM(U170:U174,U197)</f>
        <v>115735.90000000001</v>
      </c>
      <c r="V202" s="263">
        <f>SUM(V170:V174,V197)</f>
        <v>-1998.1999999999914</v>
      </c>
      <c r="W202" s="24">
        <f t="shared" si="222"/>
        <v>0.98302785684011695</v>
      </c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99"/>
      <c r="DB202" s="99"/>
      <c r="DC202" s="99"/>
      <c r="DD202" s="99"/>
      <c r="DE202" s="99"/>
      <c r="DF202" s="99"/>
      <c r="DG202" s="99"/>
      <c r="DH202" s="99"/>
      <c r="DI202" s="99"/>
      <c r="DJ202" s="99"/>
      <c r="DK202" s="99"/>
      <c r="DL202" s="99"/>
      <c r="DM202" s="99"/>
      <c r="DN202" s="99"/>
      <c r="DO202" s="99"/>
      <c r="DP202" s="99"/>
      <c r="DQ202" s="99"/>
      <c r="DR202" s="99"/>
      <c r="DS202" s="99"/>
      <c r="DT202" s="99"/>
      <c r="DU202" s="99"/>
      <c r="DV202" s="99"/>
      <c r="DW202" s="99"/>
      <c r="DX202" s="99"/>
      <c r="DY202" s="99"/>
      <c r="DZ202" s="99"/>
      <c r="EA202" s="99"/>
      <c r="EB202" s="99"/>
      <c r="EC202" s="99"/>
      <c r="ED202" s="99"/>
      <c r="EE202" s="99"/>
      <c r="EF202" s="99"/>
      <c r="EG202" s="99"/>
      <c r="EH202" s="99"/>
      <c r="EI202" s="99"/>
      <c r="EJ202" s="99"/>
      <c r="EK202" s="99"/>
      <c r="EL202" s="99"/>
      <c r="EM202" s="99"/>
      <c r="EN202" s="99"/>
      <c r="EO202" s="99"/>
      <c r="EP202" s="99"/>
      <c r="EQ202" s="99"/>
      <c r="ER202" s="99"/>
      <c r="ES202" s="99"/>
      <c r="ET202" s="99"/>
      <c r="EU202" s="99"/>
      <c r="EV202" s="99"/>
      <c r="EW202" s="99"/>
      <c r="EX202" s="99"/>
      <c r="EY202" s="99"/>
      <c r="EZ202" s="99"/>
      <c r="FA202" s="99"/>
      <c r="FB202" s="99"/>
      <c r="FC202" s="99"/>
      <c r="FD202" s="99"/>
      <c r="FE202" s="99"/>
      <c r="FF202" s="99"/>
      <c r="FG202" s="99"/>
      <c r="FH202" s="99"/>
      <c r="FI202" s="99"/>
      <c r="FJ202" s="99"/>
      <c r="FK202" s="99"/>
      <c r="FL202" s="99"/>
      <c r="FM202" s="99"/>
      <c r="FN202" s="99"/>
      <c r="FO202" s="99"/>
      <c r="FP202" s="99"/>
      <c r="FQ202" s="99"/>
      <c r="FR202" s="99"/>
      <c r="FS202" s="99"/>
      <c r="FT202" s="99"/>
      <c r="FU202" s="99"/>
      <c r="FV202" s="99"/>
      <c r="FW202" s="99"/>
      <c r="FX202" s="99"/>
      <c r="FY202" s="99"/>
      <c r="FZ202" s="99"/>
      <c r="GA202" s="99"/>
      <c r="GB202" s="99"/>
      <c r="GC202" s="99"/>
      <c r="GD202" s="99"/>
      <c r="GE202" s="100"/>
      <c r="GF202" s="100"/>
      <c r="GG202" s="100"/>
      <c r="GH202" s="100"/>
      <c r="GI202" s="100"/>
      <c r="GJ202" s="100"/>
      <c r="GK202" s="100"/>
      <c r="GL202" s="100"/>
      <c r="GM202" s="100"/>
      <c r="GN202" s="100"/>
    </row>
    <row r="203" spans="2:196" s="101" customFormat="1" ht="30" customHeight="1" x14ac:dyDescent="0.25">
      <c r="B203" s="257"/>
      <c r="C203" s="257"/>
      <c r="D203" s="257"/>
      <c r="E203" s="100" t="s">
        <v>374</v>
      </c>
      <c r="F203" s="260"/>
      <c r="G203" s="260"/>
      <c r="H203" s="214"/>
      <c r="I203" s="214"/>
      <c r="J203" s="214"/>
      <c r="K203" s="261"/>
      <c r="L203" s="212"/>
      <c r="M203" s="212"/>
      <c r="N203" s="212"/>
      <c r="O203" s="212"/>
      <c r="P203" s="212"/>
      <c r="Q203" s="214"/>
      <c r="R203" s="275">
        <f>SUM(R189)</f>
        <v>0</v>
      </c>
      <c r="S203" s="275">
        <f t="shared" ref="S203:V203" si="232">SUM(S189)</f>
        <v>0</v>
      </c>
      <c r="T203" s="262">
        <f t="shared" si="232"/>
        <v>0</v>
      </c>
      <c r="U203" s="262">
        <f t="shared" si="232"/>
        <v>0</v>
      </c>
      <c r="V203" s="262">
        <f t="shared" si="232"/>
        <v>0</v>
      </c>
      <c r="W203" s="24" t="str">
        <f t="shared" si="222"/>
        <v/>
      </c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99"/>
      <c r="DB203" s="99"/>
      <c r="DC203" s="99"/>
      <c r="DD203" s="99"/>
      <c r="DE203" s="99"/>
      <c r="DF203" s="99"/>
      <c r="DG203" s="99"/>
      <c r="DH203" s="99"/>
      <c r="DI203" s="99"/>
      <c r="DJ203" s="99"/>
      <c r="DK203" s="99"/>
      <c r="DL203" s="99"/>
      <c r="DM203" s="99"/>
      <c r="DN203" s="99"/>
      <c r="DO203" s="99"/>
      <c r="DP203" s="99"/>
      <c r="DQ203" s="99"/>
      <c r="DR203" s="99"/>
      <c r="DS203" s="99"/>
      <c r="DT203" s="99"/>
      <c r="DU203" s="99"/>
      <c r="DV203" s="99"/>
      <c r="DW203" s="99"/>
      <c r="DX203" s="99"/>
      <c r="DY203" s="99"/>
      <c r="DZ203" s="99"/>
      <c r="EA203" s="99"/>
      <c r="EB203" s="99"/>
      <c r="EC203" s="99"/>
      <c r="ED203" s="99"/>
      <c r="EE203" s="99"/>
      <c r="EF203" s="99"/>
      <c r="EG203" s="99"/>
      <c r="EH203" s="99"/>
      <c r="EI203" s="99"/>
      <c r="EJ203" s="99"/>
      <c r="EK203" s="99"/>
      <c r="EL203" s="99"/>
      <c r="EM203" s="99"/>
      <c r="EN203" s="99"/>
      <c r="EO203" s="99"/>
      <c r="EP203" s="99"/>
      <c r="EQ203" s="99"/>
      <c r="ER203" s="99"/>
      <c r="ES203" s="99"/>
      <c r="ET203" s="99"/>
      <c r="EU203" s="99"/>
      <c r="EV203" s="99"/>
      <c r="EW203" s="99"/>
      <c r="EX203" s="99"/>
      <c r="EY203" s="99"/>
      <c r="EZ203" s="99"/>
      <c r="FA203" s="99"/>
      <c r="FB203" s="99"/>
      <c r="FC203" s="99"/>
      <c r="FD203" s="99"/>
      <c r="FE203" s="99"/>
      <c r="FF203" s="99"/>
      <c r="FG203" s="99"/>
      <c r="FH203" s="99"/>
      <c r="FI203" s="99"/>
      <c r="FJ203" s="99"/>
      <c r="FK203" s="99"/>
      <c r="FL203" s="99"/>
      <c r="FM203" s="99"/>
      <c r="FN203" s="99"/>
      <c r="FO203" s="99"/>
      <c r="FP203" s="99"/>
      <c r="FQ203" s="99"/>
      <c r="FR203" s="99"/>
      <c r="FS203" s="99"/>
      <c r="FT203" s="99"/>
      <c r="FU203" s="99"/>
      <c r="FV203" s="99"/>
      <c r="FW203" s="99"/>
      <c r="FX203" s="99"/>
      <c r="FY203" s="99"/>
      <c r="FZ203" s="99"/>
      <c r="GA203" s="99"/>
      <c r="GB203" s="99"/>
      <c r="GC203" s="99"/>
      <c r="GD203" s="99"/>
      <c r="GE203" s="100"/>
      <c r="GF203" s="100"/>
      <c r="GG203" s="100"/>
      <c r="GH203" s="100"/>
      <c r="GI203" s="100"/>
      <c r="GJ203" s="100"/>
      <c r="GK203" s="100"/>
      <c r="GL203" s="100"/>
      <c r="GM203" s="100"/>
      <c r="GN203" s="100"/>
    </row>
    <row r="204" spans="2:196" s="101" customFormat="1" ht="18" hidden="1" x14ac:dyDescent="0.25">
      <c r="B204" s="257"/>
      <c r="C204" s="257"/>
      <c r="D204" s="257"/>
      <c r="E204" s="100" t="s">
        <v>193</v>
      </c>
      <c r="F204" s="260"/>
      <c r="G204" s="260"/>
      <c r="H204" s="214"/>
      <c r="I204" s="214"/>
      <c r="J204" s="214"/>
      <c r="K204" s="261"/>
      <c r="L204" s="214"/>
      <c r="M204" s="214"/>
      <c r="N204" s="214"/>
      <c r="O204" s="214"/>
      <c r="P204" s="262"/>
      <c r="Q204" s="214"/>
      <c r="R204" s="262">
        <f>L200+F200</f>
        <v>166413.89999999997</v>
      </c>
      <c r="S204" s="214"/>
      <c r="T204" s="214"/>
      <c r="U204" s="214"/>
      <c r="V204" s="214"/>
      <c r="W204" s="24" t="str">
        <f t="shared" si="222"/>
        <v/>
      </c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99"/>
      <c r="DB204" s="99"/>
      <c r="DC204" s="99"/>
      <c r="DD204" s="99"/>
      <c r="DE204" s="99"/>
      <c r="DF204" s="99"/>
      <c r="DG204" s="99"/>
      <c r="DH204" s="99"/>
      <c r="DI204" s="99"/>
      <c r="DJ204" s="99"/>
      <c r="DK204" s="99"/>
      <c r="DL204" s="99"/>
      <c r="DM204" s="99"/>
      <c r="DN204" s="99"/>
      <c r="DO204" s="99"/>
      <c r="DP204" s="99"/>
      <c r="DQ204" s="99"/>
      <c r="DR204" s="99"/>
      <c r="DS204" s="99"/>
      <c r="DT204" s="99"/>
      <c r="DU204" s="99"/>
      <c r="DV204" s="99"/>
      <c r="DW204" s="99"/>
      <c r="DX204" s="99"/>
      <c r="DY204" s="99"/>
      <c r="DZ204" s="99"/>
      <c r="EA204" s="99"/>
      <c r="EB204" s="99"/>
      <c r="EC204" s="99"/>
      <c r="ED204" s="99"/>
      <c r="EE204" s="99"/>
      <c r="EF204" s="99"/>
      <c r="EG204" s="99"/>
      <c r="EH204" s="99"/>
      <c r="EI204" s="99"/>
      <c r="EJ204" s="99"/>
      <c r="EK204" s="99"/>
      <c r="EL204" s="99"/>
      <c r="EM204" s="99"/>
      <c r="EN204" s="99"/>
      <c r="EO204" s="99"/>
      <c r="EP204" s="99"/>
      <c r="EQ204" s="99"/>
      <c r="ER204" s="99"/>
      <c r="ES204" s="99"/>
      <c r="ET204" s="99"/>
      <c r="EU204" s="99"/>
      <c r="EV204" s="99"/>
      <c r="EW204" s="99"/>
      <c r="EX204" s="99"/>
      <c r="EY204" s="99"/>
      <c r="EZ204" s="99"/>
      <c r="FA204" s="99"/>
      <c r="FB204" s="99"/>
      <c r="FC204" s="99"/>
      <c r="FD204" s="99"/>
      <c r="FE204" s="99"/>
      <c r="FF204" s="99"/>
      <c r="FG204" s="99"/>
      <c r="FH204" s="99"/>
      <c r="FI204" s="99"/>
      <c r="FJ204" s="99"/>
      <c r="FK204" s="99"/>
      <c r="FL204" s="99"/>
      <c r="FM204" s="99"/>
      <c r="FN204" s="99"/>
      <c r="FO204" s="99"/>
      <c r="FP204" s="99"/>
      <c r="FQ204" s="99"/>
      <c r="FR204" s="99"/>
      <c r="FS204" s="99"/>
      <c r="FT204" s="99"/>
      <c r="FU204" s="99"/>
      <c r="FV204" s="99"/>
      <c r="FW204" s="99"/>
      <c r="FX204" s="99"/>
      <c r="FY204" s="99"/>
      <c r="FZ204" s="99"/>
      <c r="GA204" s="99"/>
      <c r="GB204" s="99"/>
      <c r="GC204" s="99"/>
      <c r="GD204" s="99"/>
      <c r="GE204" s="100"/>
      <c r="GF204" s="100"/>
      <c r="GG204" s="100"/>
      <c r="GH204" s="100"/>
      <c r="GI204" s="100"/>
      <c r="GJ204" s="100"/>
      <c r="GK204" s="100"/>
      <c r="GL204" s="100"/>
      <c r="GM204" s="100"/>
      <c r="GN204" s="100"/>
    </row>
    <row r="205" spans="2:196" s="101" customFormat="1" ht="18" hidden="1" x14ac:dyDescent="0.25">
      <c r="B205" s="257"/>
      <c r="C205" s="257"/>
      <c r="D205" s="257"/>
      <c r="E205" s="100"/>
      <c r="F205" s="260"/>
      <c r="G205" s="260"/>
      <c r="H205" s="214"/>
      <c r="I205" s="214"/>
      <c r="J205" s="214"/>
      <c r="K205" s="261"/>
      <c r="L205" s="214"/>
      <c r="M205" s="214"/>
      <c r="N205" s="214"/>
      <c r="O205" s="214"/>
      <c r="P205" s="262"/>
      <c r="Q205" s="214"/>
      <c r="R205" s="214"/>
      <c r="S205" s="214"/>
      <c r="T205" s="214"/>
      <c r="U205" s="214"/>
      <c r="V205" s="214"/>
      <c r="W205" s="24" t="str">
        <f t="shared" si="222"/>
        <v/>
      </c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  <c r="BW205" s="99"/>
      <c r="BX205" s="99"/>
      <c r="BY205" s="99"/>
      <c r="BZ205" s="99"/>
      <c r="CA205" s="99"/>
      <c r="CB205" s="99"/>
      <c r="CC205" s="99"/>
      <c r="CD205" s="99"/>
      <c r="CE205" s="99"/>
      <c r="CF205" s="99"/>
      <c r="CG205" s="99"/>
      <c r="CH205" s="99"/>
      <c r="CI205" s="99"/>
      <c r="CJ205" s="99"/>
      <c r="CK205" s="99"/>
      <c r="CL205" s="99"/>
      <c r="CM205" s="99"/>
      <c r="CN205" s="99"/>
      <c r="CO205" s="99"/>
      <c r="CP205" s="99"/>
      <c r="CQ205" s="99"/>
      <c r="CR205" s="99"/>
      <c r="CS205" s="99"/>
      <c r="CT205" s="99"/>
      <c r="CU205" s="99"/>
      <c r="CV205" s="99"/>
      <c r="CW205" s="99"/>
      <c r="CX205" s="99"/>
      <c r="CY205" s="99"/>
      <c r="CZ205" s="99"/>
      <c r="DA205" s="99"/>
      <c r="DB205" s="99"/>
      <c r="DC205" s="99"/>
      <c r="DD205" s="99"/>
      <c r="DE205" s="99"/>
      <c r="DF205" s="99"/>
      <c r="DG205" s="99"/>
      <c r="DH205" s="99"/>
      <c r="DI205" s="99"/>
      <c r="DJ205" s="99"/>
      <c r="DK205" s="99"/>
      <c r="DL205" s="99"/>
      <c r="DM205" s="99"/>
      <c r="DN205" s="99"/>
      <c r="DO205" s="99"/>
      <c r="DP205" s="99"/>
      <c r="DQ205" s="99"/>
      <c r="DR205" s="99"/>
      <c r="DS205" s="99"/>
      <c r="DT205" s="99"/>
      <c r="DU205" s="99"/>
      <c r="DV205" s="99"/>
      <c r="DW205" s="99"/>
      <c r="DX205" s="99"/>
      <c r="DY205" s="99"/>
      <c r="DZ205" s="99"/>
      <c r="EA205" s="99"/>
      <c r="EB205" s="99"/>
      <c r="EC205" s="99"/>
      <c r="ED205" s="99"/>
      <c r="EE205" s="99"/>
      <c r="EF205" s="99"/>
      <c r="EG205" s="99"/>
      <c r="EH205" s="99"/>
      <c r="EI205" s="99"/>
      <c r="EJ205" s="99"/>
      <c r="EK205" s="99"/>
      <c r="EL205" s="99"/>
      <c r="EM205" s="99"/>
      <c r="EN205" s="99"/>
      <c r="EO205" s="99"/>
      <c r="EP205" s="99"/>
      <c r="EQ205" s="99"/>
      <c r="ER205" s="99"/>
      <c r="ES205" s="99"/>
      <c r="ET205" s="99"/>
      <c r="EU205" s="99"/>
      <c r="EV205" s="99"/>
      <c r="EW205" s="99"/>
      <c r="EX205" s="99"/>
      <c r="EY205" s="99"/>
      <c r="EZ205" s="99"/>
      <c r="FA205" s="99"/>
      <c r="FB205" s="99"/>
      <c r="FC205" s="99"/>
      <c r="FD205" s="99"/>
      <c r="FE205" s="99"/>
      <c r="FF205" s="99"/>
      <c r="FG205" s="99"/>
      <c r="FH205" s="99"/>
      <c r="FI205" s="99"/>
      <c r="FJ205" s="99"/>
      <c r="FK205" s="99"/>
      <c r="FL205" s="99"/>
      <c r="FM205" s="99"/>
      <c r="FN205" s="99"/>
      <c r="FO205" s="99"/>
      <c r="FP205" s="99"/>
      <c r="FQ205" s="99"/>
      <c r="FR205" s="99"/>
      <c r="FS205" s="99"/>
      <c r="FT205" s="99"/>
      <c r="FU205" s="99"/>
      <c r="FV205" s="99"/>
      <c r="FW205" s="99"/>
      <c r="FX205" s="99"/>
      <c r="FY205" s="99"/>
      <c r="FZ205" s="99"/>
      <c r="GA205" s="99"/>
      <c r="GB205" s="99"/>
      <c r="GC205" s="99"/>
      <c r="GD205" s="99"/>
      <c r="GE205" s="100"/>
      <c r="GF205" s="100"/>
      <c r="GG205" s="100"/>
      <c r="GH205" s="100"/>
      <c r="GI205" s="100"/>
      <c r="GJ205" s="100"/>
      <c r="GK205" s="100"/>
      <c r="GL205" s="100"/>
      <c r="GM205" s="100"/>
      <c r="GN205" s="100"/>
    </row>
    <row r="206" spans="2:196" s="101" customFormat="1" ht="18" hidden="1" x14ac:dyDescent="0.25">
      <c r="B206" s="257"/>
      <c r="C206" s="257"/>
      <c r="D206" s="257"/>
      <c r="E206" s="100" t="s">
        <v>187</v>
      </c>
      <c r="F206" s="263" t="e">
        <f>#REF!</f>
        <v>#REF!</v>
      </c>
      <c r="G206" s="263" t="e">
        <f>#REF!</f>
        <v>#REF!</v>
      </c>
      <c r="H206" s="263" t="e">
        <f>#REF!</f>
        <v>#REF!</v>
      </c>
      <c r="I206" s="263"/>
      <c r="J206" s="215" t="e">
        <f t="shared" ref="J206:J215" si="233">H206-G206</f>
        <v>#REF!</v>
      </c>
      <c r="K206" s="216" t="e">
        <f t="shared" ref="K206:K215" si="234">H206/G206</f>
        <v>#REF!</v>
      </c>
      <c r="L206" s="263" t="e">
        <f>#REF!</f>
        <v>#REF!</v>
      </c>
      <c r="M206" s="263" t="e">
        <f>#REF!</f>
        <v>#REF!</v>
      </c>
      <c r="N206" s="263" t="e">
        <f>#REF!</f>
        <v>#REF!</v>
      </c>
      <c r="O206" s="263" t="e">
        <f>#REF!</f>
        <v>#REF!</v>
      </c>
      <c r="P206" s="263" t="e">
        <f t="shared" ref="P206:P215" si="235">O206-N206</f>
        <v>#REF!</v>
      </c>
      <c r="Q206" s="216" t="e">
        <f t="shared" ref="Q206:Q215" si="236">O206/N206</f>
        <v>#REF!</v>
      </c>
      <c r="R206" s="263" t="e">
        <f>#REF!</f>
        <v>#REF!</v>
      </c>
      <c r="S206" s="263" t="e">
        <f>#REF!</f>
        <v>#REF!</v>
      </c>
      <c r="T206" s="263" t="e">
        <f>#REF!</f>
        <v>#REF!</v>
      </c>
      <c r="U206" s="263" t="e">
        <f>#REF!</f>
        <v>#REF!</v>
      </c>
      <c r="V206" s="215" t="e">
        <f>U206-T206</f>
        <v>#REF!</v>
      </c>
      <c r="W206" s="24" t="str">
        <f t="shared" si="222"/>
        <v/>
      </c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99"/>
      <c r="DB206" s="99"/>
      <c r="DC206" s="99"/>
      <c r="DD206" s="99"/>
      <c r="DE206" s="99"/>
      <c r="DF206" s="99"/>
      <c r="DG206" s="99"/>
      <c r="DH206" s="99"/>
      <c r="DI206" s="99"/>
      <c r="DJ206" s="99"/>
      <c r="DK206" s="99"/>
      <c r="DL206" s="99"/>
      <c r="DM206" s="99"/>
      <c r="DN206" s="99"/>
      <c r="DO206" s="99"/>
      <c r="DP206" s="99"/>
      <c r="DQ206" s="99"/>
      <c r="DR206" s="99"/>
      <c r="DS206" s="99"/>
      <c r="DT206" s="99"/>
      <c r="DU206" s="99"/>
      <c r="DV206" s="99"/>
      <c r="DW206" s="99"/>
      <c r="DX206" s="99"/>
      <c r="DY206" s="99"/>
      <c r="DZ206" s="99"/>
      <c r="EA206" s="99"/>
      <c r="EB206" s="99"/>
      <c r="EC206" s="99"/>
      <c r="ED206" s="99"/>
      <c r="EE206" s="99"/>
      <c r="EF206" s="99"/>
      <c r="EG206" s="99"/>
      <c r="EH206" s="99"/>
      <c r="EI206" s="99"/>
      <c r="EJ206" s="99"/>
      <c r="EK206" s="99"/>
      <c r="EL206" s="99"/>
      <c r="EM206" s="99"/>
      <c r="EN206" s="99"/>
      <c r="EO206" s="99"/>
      <c r="EP206" s="99"/>
      <c r="EQ206" s="99"/>
      <c r="ER206" s="99"/>
      <c r="ES206" s="99"/>
      <c r="ET206" s="99"/>
      <c r="EU206" s="99"/>
      <c r="EV206" s="99"/>
      <c r="EW206" s="99"/>
      <c r="EX206" s="99"/>
      <c r="EY206" s="99"/>
      <c r="EZ206" s="99"/>
      <c r="FA206" s="99"/>
      <c r="FB206" s="99"/>
      <c r="FC206" s="99"/>
      <c r="FD206" s="99"/>
      <c r="FE206" s="99"/>
      <c r="FF206" s="99"/>
      <c r="FG206" s="99"/>
      <c r="FH206" s="99"/>
      <c r="FI206" s="99"/>
      <c r="FJ206" s="99"/>
      <c r="FK206" s="99"/>
      <c r="FL206" s="99"/>
      <c r="FM206" s="99"/>
      <c r="FN206" s="99"/>
      <c r="FO206" s="99"/>
      <c r="FP206" s="99"/>
      <c r="FQ206" s="99"/>
      <c r="FR206" s="99"/>
      <c r="FS206" s="99"/>
      <c r="FT206" s="99"/>
      <c r="FU206" s="99"/>
      <c r="FV206" s="99"/>
      <c r="FW206" s="99"/>
      <c r="FX206" s="99"/>
      <c r="FY206" s="99"/>
      <c r="FZ206" s="99"/>
      <c r="GA206" s="99"/>
      <c r="GB206" s="99"/>
      <c r="GC206" s="99"/>
      <c r="GD206" s="99"/>
      <c r="GE206" s="100"/>
      <c r="GF206" s="100"/>
      <c r="GG206" s="100"/>
      <c r="GH206" s="100"/>
      <c r="GI206" s="100"/>
      <c r="GJ206" s="100"/>
      <c r="GK206" s="100"/>
      <c r="GL206" s="100"/>
      <c r="GM206" s="100"/>
      <c r="GN206" s="100"/>
    </row>
    <row r="207" spans="2:196" s="101" customFormat="1" ht="18" hidden="1" x14ac:dyDescent="0.25">
      <c r="B207" s="257"/>
      <c r="C207" s="257"/>
      <c r="D207" s="257"/>
      <c r="E207" s="100" t="s">
        <v>188</v>
      </c>
      <c r="F207" s="263" t="e">
        <f>#REF!</f>
        <v>#REF!</v>
      </c>
      <c r="G207" s="263" t="e">
        <f>#REF!</f>
        <v>#REF!</v>
      </c>
      <c r="H207" s="263" t="e">
        <f>#REF!</f>
        <v>#REF!</v>
      </c>
      <c r="I207" s="264"/>
      <c r="J207" s="215" t="e">
        <f t="shared" si="233"/>
        <v>#REF!</v>
      </c>
      <c r="K207" s="216" t="e">
        <f t="shared" si="234"/>
        <v>#REF!</v>
      </c>
      <c r="L207" s="263" t="e">
        <f>#REF!</f>
        <v>#REF!</v>
      </c>
      <c r="M207" s="263" t="e">
        <f>#REF!</f>
        <v>#REF!</v>
      </c>
      <c r="N207" s="263" t="e">
        <f>#REF!</f>
        <v>#REF!</v>
      </c>
      <c r="O207" s="263" t="e">
        <f>#REF!</f>
        <v>#REF!</v>
      </c>
      <c r="P207" s="263" t="e">
        <f t="shared" si="235"/>
        <v>#REF!</v>
      </c>
      <c r="Q207" s="216" t="e">
        <f t="shared" si="236"/>
        <v>#REF!</v>
      </c>
      <c r="R207" s="263" t="e">
        <f>#REF!</f>
        <v>#REF!</v>
      </c>
      <c r="S207" s="263" t="e">
        <f>#REF!</f>
        <v>#REF!</v>
      </c>
      <c r="T207" s="263" t="e">
        <f>#REF!</f>
        <v>#REF!</v>
      </c>
      <c r="U207" s="263" t="e">
        <f>#REF!</f>
        <v>#REF!</v>
      </c>
      <c r="V207" s="215" t="e">
        <f t="shared" ref="V207:V215" si="237">U207-T207</f>
        <v>#REF!</v>
      </c>
      <c r="W207" s="24" t="str">
        <f t="shared" si="222"/>
        <v/>
      </c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99"/>
      <c r="DB207" s="99"/>
      <c r="DC207" s="99"/>
      <c r="DD207" s="99"/>
      <c r="DE207" s="99"/>
      <c r="DF207" s="99"/>
      <c r="DG207" s="99"/>
      <c r="DH207" s="99"/>
      <c r="DI207" s="99"/>
      <c r="DJ207" s="99"/>
      <c r="DK207" s="99"/>
      <c r="DL207" s="99"/>
      <c r="DM207" s="99"/>
      <c r="DN207" s="99"/>
      <c r="DO207" s="99"/>
      <c r="DP207" s="99"/>
      <c r="DQ207" s="99"/>
      <c r="DR207" s="99"/>
      <c r="DS207" s="99"/>
      <c r="DT207" s="99"/>
      <c r="DU207" s="99"/>
      <c r="DV207" s="99"/>
      <c r="DW207" s="99"/>
      <c r="DX207" s="99"/>
      <c r="DY207" s="99"/>
      <c r="DZ207" s="99"/>
      <c r="EA207" s="99"/>
      <c r="EB207" s="99"/>
      <c r="EC207" s="99"/>
      <c r="ED207" s="99"/>
      <c r="EE207" s="99"/>
      <c r="EF207" s="99"/>
      <c r="EG207" s="99"/>
      <c r="EH207" s="99"/>
      <c r="EI207" s="99"/>
      <c r="EJ207" s="99"/>
      <c r="EK207" s="99"/>
      <c r="EL207" s="99"/>
      <c r="EM207" s="99"/>
      <c r="EN207" s="99"/>
      <c r="EO207" s="99"/>
      <c r="EP207" s="99"/>
      <c r="EQ207" s="99"/>
      <c r="ER207" s="99"/>
      <c r="ES207" s="99"/>
      <c r="ET207" s="99"/>
      <c r="EU207" s="99"/>
      <c r="EV207" s="99"/>
      <c r="EW207" s="99"/>
      <c r="EX207" s="99"/>
      <c r="EY207" s="99"/>
      <c r="EZ207" s="99"/>
      <c r="FA207" s="99"/>
      <c r="FB207" s="99"/>
      <c r="FC207" s="99"/>
      <c r="FD207" s="99"/>
      <c r="FE207" s="99"/>
      <c r="FF207" s="99"/>
      <c r="FG207" s="99"/>
      <c r="FH207" s="99"/>
      <c r="FI207" s="99"/>
      <c r="FJ207" s="99"/>
      <c r="FK207" s="99"/>
      <c r="FL207" s="99"/>
      <c r="FM207" s="99"/>
      <c r="FN207" s="99"/>
      <c r="FO207" s="99"/>
      <c r="FP207" s="99"/>
      <c r="FQ207" s="99"/>
      <c r="FR207" s="99"/>
      <c r="FS207" s="99"/>
      <c r="FT207" s="99"/>
      <c r="FU207" s="99"/>
      <c r="FV207" s="99"/>
      <c r="FW207" s="99"/>
      <c r="FX207" s="99"/>
      <c r="FY207" s="99"/>
      <c r="FZ207" s="99"/>
      <c r="GA207" s="99"/>
      <c r="GB207" s="99"/>
      <c r="GC207" s="99"/>
      <c r="GD207" s="99"/>
      <c r="GE207" s="100"/>
      <c r="GF207" s="100"/>
      <c r="GG207" s="100"/>
      <c r="GH207" s="100"/>
      <c r="GI207" s="100"/>
      <c r="GJ207" s="100"/>
      <c r="GK207" s="100"/>
      <c r="GL207" s="100"/>
      <c r="GM207" s="100"/>
      <c r="GN207" s="100"/>
    </row>
    <row r="208" spans="2:196" s="101" customFormat="1" ht="18" hidden="1" x14ac:dyDescent="0.25">
      <c r="B208" s="257"/>
      <c r="C208" s="257"/>
      <c r="D208" s="257"/>
      <c r="E208" s="100" t="s">
        <v>186</v>
      </c>
      <c r="F208" s="263" t="e">
        <f>#REF!</f>
        <v>#REF!</v>
      </c>
      <c r="G208" s="263" t="e">
        <f>#REF!</f>
        <v>#REF!</v>
      </c>
      <c r="H208" s="263" t="e">
        <f>#REF!</f>
        <v>#REF!</v>
      </c>
      <c r="I208" s="264"/>
      <c r="J208" s="215" t="e">
        <f t="shared" si="233"/>
        <v>#REF!</v>
      </c>
      <c r="K208" s="216" t="e">
        <f t="shared" si="234"/>
        <v>#REF!</v>
      </c>
      <c r="L208" s="263" t="e">
        <f>#REF!</f>
        <v>#REF!</v>
      </c>
      <c r="M208" s="263" t="e">
        <f>#REF!</f>
        <v>#REF!</v>
      </c>
      <c r="N208" s="263" t="e">
        <f>#REF!</f>
        <v>#REF!</v>
      </c>
      <c r="O208" s="263" t="e">
        <f>#REF!</f>
        <v>#REF!</v>
      </c>
      <c r="P208" s="263" t="e">
        <f t="shared" si="235"/>
        <v>#REF!</v>
      </c>
      <c r="Q208" s="216" t="e">
        <f t="shared" si="236"/>
        <v>#REF!</v>
      </c>
      <c r="R208" s="263" t="e">
        <f>#REF!</f>
        <v>#REF!</v>
      </c>
      <c r="S208" s="263" t="e">
        <f>#REF!</f>
        <v>#REF!</v>
      </c>
      <c r="T208" s="263" t="e">
        <f>#REF!</f>
        <v>#REF!</v>
      </c>
      <c r="U208" s="263" t="e">
        <f>#REF!</f>
        <v>#REF!</v>
      </c>
      <c r="V208" s="215" t="e">
        <f t="shared" si="237"/>
        <v>#REF!</v>
      </c>
      <c r="W208" s="24" t="str">
        <f t="shared" si="222"/>
        <v/>
      </c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/>
      <c r="BT208" s="99"/>
      <c r="BU208" s="99"/>
      <c r="BV208" s="99"/>
      <c r="BW208" s="99"/>
      <c r="BX208" s="99"/>
      <c r="BY208" s="99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  <c r="CM208" s="99"/>
      <c r="CN208" s="99"/>
      <c r="CO208" s="99"/>
      <c r="CP208" s="99"/>
      <c r="CQ208" s="99"/>
      <c r="CR208" s="99"/>
      <c r="CS208" s="99"/>
      <c r="CT208" s="99"/>
      <c r="CU208" s="99"/>
      <c r="CV208" s="99"/>
      <c r="CW208" s="99"/>
      <c r="CX208" s="99"/>
      <c r="CY208" s="99"/>
      <c r="CZ208" s="99"/>
      <c r="DA208" s="99"/>
      <c r="DB208" s="99"/>
      <c r="DC208" s="99"/>
      <c r="DD208" s="99"/>
      <c r="DE208" s="99"/>
      <c r="DF208" s="99"/>
      <c r="DG208" s="99"/>
      <c r="DH208" s="99"/>
      <c r="DI208" s="99"/>
      <c r="DJ208" s="99"/>
      <c r="DK208" s="99"/>
      <c r="DL208" s="99"/>
      <c r="DM208" s="99"/>
      <c r="DN208" s="99"/>
      <c r="DO208" s="99"/>
      <c r="DP208" s="99"/>
      <c r="DQ208" s="99"/>
      <c r="DR208" s="99"/>
      <c r="DS208" s="99"/>
      <c r="DT208" s="99"/>
      <c r="DU208" s="99"/>
      <c r="DV208" s="99"/>
      <c r="DW208" s="99"/>
      <c r="DX208" s="99"/>
      <c r="DY208" s="99"/>
      <c r="DZ208" s="99"/>
      <c r="EA208" s="99"/>
      <c r="EB208" s="99"/>
      <c r="EC208" s="99"/>
      <c r="ED208" s="99"/>
      <c r="EE208" s="99"/>
      <c r="EF208" s="99"/>
      <c r="EG208" s="99"/>
      <c r="EH208" s="99"/>
      <c r="EI208" s="99"/>
      <c r="EJ208" s="99"/>
      <c r="EK208" s="99"/>
      <c r="EL208" s="99"/>
      <c r="EM208" s="99"/>
      <c r="EN208" s="99"/>
      <c r="EO208" s="99"/>
      <c r="EP208" s="99"/>
      <c r="EQ208" s="99"/>
      <c r="ER208" s="99"/>
      <c r="ES208" s="99"/>
      <c r="ET208" s="99"/>
      <c r="EU208" s="99"/>
      <c r="EV208" s="99"/>
      <c r="EW208" s="99"/>
      <c r="EX208" s="99"/>
      <c r="EY208" s="99"/>
      <c r="EZ208" s="99"/>
      <c r="FA208" s="99"/>
      <c r="FB208" s="99"/>
      <c r="FC208" s="99"/>
      <c r="FD208" s="99"/>
      <c r="FE208" s="99"/>
      <c r="FF208" s="99"/>
      <c r="FG208" s="99"/>
      <c r="FH208" s="99"/>
      <c r="FI208" s="99"/>
      <c r="FJ208" s="99"/>
      <c r="FK208" s="99"/>
      <c r="FL208" s="99"/>
      <c r="FM208" s="99"/>
      <c r="FN208" s="99"/>
      <c r="FO208" s="99"/>
      <c r="FP208" s="99"/>
      <c r="FQ208" s="99"/>
      <c r="FR208" s="99"/>
      <c r="FS208" s="99"/>
      <c r="FT208" s="99"/>
      <c r="FU208" s="99"/>
      <c r="FV208" s="99"/>
      <c r="FW208" s="99"/>
      <c r="FX208" s="99"/>
      <c r="FY208" s="99"/>
      <c r="FZ208" s="99"/>
      <c r="GA208" s="99"/>
      <c r="GB208" s="99"/>
      <c r="GC208" s="99"/>
      <c r="GD208" s="99"/>
      <c r="GE208" s="100"/>
      <c r="GF208" s="100"/>
      <c r="GG208" s="100"/>
      <c r="GH208" s="100"/>
      <c r="GI208" s="100"/>
      <c r="GJ208" s="100"/>
      <c r="GK208" s="100"/>
      <c r="GL208" s="100"/>
      <c r="GM208" s="100"/>
      <c r="GN208" s="100"/>
    </row>
    <row r="209" spans="2:196" s="101" customFormat="1" ht="18" hidden="1" x14ac:dyDescent="0.25">
      <c r="B209" s="257"/>
      <c r="C209" s="257"/>
      <c r="D209" s="257"/>
      <c r="E209" s="100" t="s">
        <v>189</v>
      </c>
      <c r="F209" s="263">
        <f>F183</f>
        <v>0</v>
      </c>
      <c r="G209" s="263">
        <f>G183</f>
        <v>0</v>
      </c>
      <c r="H209" s="263">
        <f>H183</f>
        <v>0</v>
      </c>
      <c r="I209" s="263"/>
      <c r="J209" s="215">
        <f t="shared" si="233"/>
        <v>0</v>
      </c>
      <c r="K209" s="216" t="e">
        <f t="shared" si="234"/>
        <v>#DIV/0!</v>
      </c>
      <c r="L209" s="263">
        <f>L183</f>
        <v>0</v>
      </c>
      <c r="M209" s="263">
        <f>M183</f>
        <v>0</v>
      </c>
      <c r="N209" s="263">
        <f>N183</f>
        <v>0</v>
      </c>
      <c r="O209" s="263">
        <f>O183</f>
        <v>0</v>
      </c>
      <c r="P209" s="263">
        <f t="shared" si="235"/>
        <v>0</v>
      </c>
      <c r="Q209" s="216" t="e">
        <f t="shared" si="236"/>
        <v>#DIV/0!</v>
      </c>
      <c r="R209" s="263">
        <f>R183</f>
        <v>0</v>
      </c>
      <c r="S209" s="263">
        <f>S183</f>
        <v>0</v>
      </c>
      <c r="T209" s="263">
        <f>T183</f>
        <v>0</v>
      </c>
      <c r="U209" s="263">
        <f>U183</f>
        <v>0</v>
      </c>
      <c r="V209" s="215">
        <f t="shared" si="237"/>
        <v>0</v>
      </c>
      <c r="W209" s="24" t="str">
        <f t="shared" si="222"/>
        <v/>
      </c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/>
      <c r="BT209" s="99"/>
      <c r="BU209" s="99"/>
      <c r="BV209" s="99"/>
      <c r="BW209" s="99"/>
      <c r="BX209" s="99"/>
      <c r="BY209" s="99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  <c r="CM209" s="99"/>
      <c r="CN209" s="99"/>
      <c r="CO209" s="99"/>
      <c r="CP209" s="99"/>
      <c r="CQ209" s="99"/>
      <c r="CR209" s="99"/>
      <c r="CS209" s="99"/>
      <c r="CT209" s="99"/>
      <c r="CU209" s="99"/>
      <c r="CV209" s="99"/>
      <c r="CW209" s="99"/>
      <c r="CX209" s="99"/>
      <c r="CY209" s="99"/>
      <c r="CZ209" s="99"/>
      <c r="DA209" s="99"/>
      <c r="DB209" s="99"/>
      <c r="DC209" s="99"/>
      <c r="DD209" s="99"/>
      <c r="DE209" s="99"/>
      <c r="DF209" s="99"/>
      <c r="DG209" s="99"/>
      <c r="DH209" s="99"/>
      <c r="DI209" s="99"/>
      <c r="DJ209" s="99"/>
      <c r="DK209" s="99"/>
      <c r="DL209" s="99"/>
      <c r="DM209" s="99"/>
      <c r="DN209" s="99"/>
      <c r="DO209" s="99"/>
      <c r="DP209" s="99"/>
      <c r="DQ209" s="99"/>
      <c r="DR209" s="99"/>
      <c r="DS209" s="99"/>
      <c r="DT209" s="99"/>
      <c r="DU209" s="99"/>
      <c r="DV209" s="99"/>
      <c r="DW209" s="99"/>
      <c r="DX209" s="99"/>
      <c r="DY209" s="99"/>
      <c r="DZ209" s="99"/>
      <c r="EA209" s="99"/>
      <c r="EB209" s="99"/>
      <c r="EC209" s="99"/>
      <c r="ED209" s="99"/>
      <c r="EE209" s="99"/>
      <c r="EF209" s="99"/>
      <c r="EG209" s="99"/>
      <c r="EH209" s="99"/>
      <c r="EI209" s="99"/>
      <c r="EJ209" s="99"/>
      <c r="EK209" s="99"/>
      <c r="EL209" s="99"/>
      <c r="EM209" s="99"/>
      <c r="EN209" s="99"/>
      <c r="EO209" s="99"/>
      <c r="EP209" s="99"/>
      <c r="EQ209" s="99"/>
      <c r="ER209" s="99"/>
      <c r="ES209" s="99"/>
      <c r="ET209" s="99"/>
      <c r="EU209" s="99"/>
      <c r="EV209" s="99"/>
      <c r="EW209" s="99"/>
      <c r="EX209" s="99"/>
      <c r="EY209" s="99"/>
      <c r="EZ209" s="99"/>
      <c r="FA209" s="99"/>
      <c r="FB209" s="99"/>
      <c r="FC209" s="99"/>
      <c r="FD209" s="99"/>
      <c r="FE209" s="99"/>
      <c r="FF209" s="99"/>
      <c r="FG209" s="99"/>
      <c r="FH209" s="99"/>
      <c r="FI209" s="99"/>
      <c r="FJ209" s="99"/>
      <c r="FK209" s="99"/>
      <c r="FL209" s="99"/>
      <c r="FM209" s="99"/>
      <c r="FN209" s="99"/>
      <c r="FO209" s="99"/>
      <c r="FP209" s="99"/>
      <c r="FQ209" s="99"/>
      <c r="FR209" s="99"/>
      <c r="FS209" s="99"/>
      <c r="FT209" s="99"/>
      <c r="FU209" s="99"/>
      <c r="FV209" s="99"/>
      <c r="FW209" s="99"/>
      <c r="FX209" s="99"/>
      <c r="FY209" s="99"/>
      <c r="FZ209" s="99"/>
      <c r="GA209" s="99"/>
      <c r="GB209" s="99"/>
      <c r="GC209" s="99"/>
      <c r="GD209" s="99"/>
      <c r="GE209" s="100"/>
      <c r="GF209" s="100"/>
      <c r="GG209" s="100"/>
      <c r="GH209" s="100"/>
      <c r="GI209" s="100"/>
      <c r="GJ209" s="100"/>
      <c r="GK209" s="100"/>
      <c r="GL209" s="100"/>
      <c r="GM209" s="100"/>
      <c r="GN209" s="100"/>
    </row>
    <row r="210" spans="2:196" s="101" customFormat="1" ht="18" hidden="1" x14ac:dyDescent="0.25">
      <c r="B210" s="257"/>
      <c r="C210" s="257"/>
      <c r="D210" s="257"/>
      <c r="E210" s="100" t="s">
        <v>190</v>
      </c>
      <c r="F210" s="263">
        <f>F170</f>
        <v>159326.79999999999</v>
      </c>
      <c r="G210" s="263">
        <f>G170</f>
        <v>111177.9</v>
      </c>
      <c r="H210" s="263">
        <f>H170</f>
        <v>109444.3</v>
      </c>
      <c r="I210" s="263"/>
      <c r="J210" s="215">
        <f t="shared" si="233"/>
        <v>-1733.5999999999913</v>
      </c>
      <c r="K210" s="216">
        <f t="shared" si="234"/>
        <v>0.98440697296854873</v>
      </c>
      <c r="L210" s="263">
        <f>L170</f>
        <v>0</v>
      </c>
      <c r="M210" s="263">
        <f>M170</f>
        <v>0</v>
      </c>
      <c r="N210" s="263">
        <f>N170</f>
        <v>0</v>
      </c>
      <c r="O210" s="263">
        <f>O170</f>
        <v>0</v>
      </c>
      <c r="P210" s="263">
        <f t="shared" si="235"/>
        <v>0</v>
      </c>
      <c r="Q210" s="216" t="e">
        <f t="shared" si="236"/>
        <v>#DIV/0!</v>
      </c>
      <c r="R210" s="263">
        <f>R170</f>
        <v>159326.79999999999</v>
      </c>
      <c r="S210" s="263">
        <f>S170</f>
        <v>159326.79999999999</v>
      </c>
      <c r="T210" s="263">
        <f>T170</f>
        <v>111177.9</v>
      </c>
      <c r="U210" s="263">
        <f>U170</f>
        <v>109444.3</v>
      </c>
      <c r="V210" s="215">
        <f t="shared" si="237"/>
        <v>-1733.5999999999913</v>
      </c>
      <c r="W210" s="24">
        <f t="shared" si="222"/>
        <v>0.98440697296854873</v>
      </c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99"/>
      <c r="DB210" s="99"/>
      <c r="DC210" s="99"/>
      <c r="DD210" s="99"/>
      <c r="DE210" s="99"/>
      <c r="DF210" s="99"/>
      <c r="DG210" s="99"/>
      <c r="DH210" s="99"/>
      <c r="DI210" s="99"/>
      <c r="DJ210" s="99"/>
      <c r="DK210" s="99"/>
      <c r="DL210" s="99"/>
      <c r="DM210" s="99"/>
      <c r="DN210" s="99"/>
      <c r="DO210" s="99"/>
      <c r="DP210" s="99"/>
      <c r="DQ210" s="99"/>
      <c r="DR210" s="99"/>
      <c r="DS210" s="99"/>
      <c r="DT210" s="99"/>
      <c r="DU210" s="99"/>
      <c r="DV210" s="99"/>
      <c r="DW210" s="99"/>
      <c r="DX210" s="99"/>
      <c r="DY210" s="99"/>
      <c r="DZ210" s="99"/>
      <c r="EA210" s="99"/>
      <c r="EB210" s="99"/>
      <c r="EC210" s="99"/>
      <c r="ED210" s="99"/>
      <c r="EE210" s="99"/>
      <c r="EF210" s="99"/>
      <c r="EG210" s="99"/>
      <c r="EH210" s="99"/>
      <c r="EI210" s="99"/>
      <c r="EJ210" s="99"/>
      <c r="EK210" s="99"/>
      <c r="EL210" s="99"/>
      <c r="EM210" s="99"/>
      <c r="EN210" s="99"/>
      <c r="EO210" s="99"/>
      <c r="EP210" s="99"/>
      <c r="EQ210" s="99"/>
      <c r="ER210" s="99"/>
      <c r="ES210" s="99"/>
      <c r="ET210" s="99"/>
      <c r="EU210" s="99"/>
      <c r="EV210" s="99"/>
      <c r="EW210" s="99"/>
      <c r="EX210" s="99"/>
      <c r="EY210" s="99"/>
      <c r="EZ210" s="99"/>
      <c r="FA210" s="99"/>
      <c r="FB210" s="99"/>
      <c r="FC210" s="99"/>
      <c r="FD210" s="99"/>
      <c r="FE210" s="99"/>
      <c r="FF210" s="99"/>
      <c r="FG210" s="99"/>
      <c r="FH210" s="99"/>
      <c r="FI210" s="99"/>
      <c r="FJ210" s="99"/>
      <c r="FK210" s="99"/>
      <c r="FL210" s="99"/>
      <c r="FM210" s="99"/>
      <c r="FN210" s="99"/>
      <c r="FO210" s="99"/>
      <c r="FP210" s="99"/>
      <c r="FQ210" s="99"/>
      <c r="FR210" s="99"/>
      <c r="FS210" s="99"/>
      <c r="FT210" s="99"/>
      <c r="FU210" s="99"/>
      <c r="FV210" s="99"/>
      <c r="FW210" s="99"/>
      <c r="FX210" s="99"/>
      <c r="FY210" s="99"/>
      <c r="FZ210" s="99"/>
      <c r="GA210" s="99"/>
      <c r="GB210" s="99"/>
      <c r="GC210" s="99"/>
      <c r="GD210" s="99"/>
      <c r="GE210" s="100"/>
      <c r="GF210" s="100"/>
      <c r="GG210" s="100"/>
      <c r="GH210" s="100"/>
      <c r="GI210" s="100"/>
      <c r="GJ210" s="100"/>
      <c r="GK210" s="100"/>
      <c r="GL210" s="100"/>
      <c r="GM210" s="100"/>
      <c r="GN210" s="100"/>
    </row>
    <row r="211" spans="2:196" s="101" customFormat="1" ht="13.9" hidden="1" customHeight="1" x14ac:dyDescent="0.25">
      <c r="B211" s="257"/>
      <c r="C211" s="257"/>
      <c r="D211" s="257"/>
      <c r="E211" s="100" t="s">
        <v>191</v>
      </c>
      <c r="F211" s="263">
        <f>F173</f>
        <v>290.2</v>
      </c>
      <c r="G211" s="263">
        <f>G173</f>
        <v>290.2</v>
      </c>
      <c r="H211" s="263">
        <f>H173</f>
        <v>156.69999999999999</v>
      </c>
      <c r="I211" s="263"/>
      <c r="J211" s="215">
        <f t="shared" si="233"/>
        <v>-133.5</v>
      </c>
      <c r="K211" s="216">
        <f t="shared" si="234"/>
        <v>0.5399724328049621</v>
      </c>
      <c r="L211" s="263">
        <f>L173</f>
        <v>0</v>
      </c>
      <c r="M211" s="263">
        <f>M173</f>
        <v>0</v>
      </c>
      <c r="N211" s="263">
        <f>N173</f>
        <v>0</v>
      </c>
      <c r="O211" s="263">
        <f>O173</f>
        <v>0</v>
      </c>
      <c r="P211" s="263">
        <f t="shared" si="235"/>
        <v>0</v>
      </c>
      <c r="Q211" s="216" t="e">
        <f t="shared" si="236"/>
        <v>#DIV/0!</v>
      </c>
      <c r="R211" s="263">
        <f>R173</f>
        <v>290.2</v>
      </c>
      <c r="S211" s="263">
        <f>S173</f>
        <v>290.2</v>
      </c>
      <c r="T211" s="263">
        <f>T173</f>
        <v>290.2</v>
      </c>
      <c r="U211" s="263">
        <f>U173</f>
        <v>156.69999999999999</v>
      </c>
      <c r="V211" s="215">
        <f t="shared" si="237"/>
        <v>-133.5</v>
      </c>
      <c r="W211" s="24">
        <f t="shared" si="222"/>
        <v>0.5399724328049621</v>
      </c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99"/>
      <c r="DB211" s="99"/>
      <c r="DC211" s="99"/>
      <c r="DD211" s="99"/>
      <c r="DE211" s="99"/>
      <c r="DF211" s="99"/>
      <c r="DG211" s="99"/>
      <c r="DH211" s="99"/>
      <c r="DI211" s="99"/>
      <c r="DJ211" s="99"/>
      <c r="DK211" s="99"/>
      <c r="DL211" s="99"/>
      <c r="DM211" s="99"/>
      <c r="DN211" s="99"/>
      <c r="DO211" s="99"/>
      <c r="DP211" s="99"/>
      <c r="DQ211" s="99"/>
      <c r="DR211" s="99"/>
      <c r="DS211" s="99"/>
      <c r="DT211" s="99"/>
      <c r="DU211" s="99"/>
      <c r="DV211" s="99"/>
      <c r="DW211" s="99"/>
      <c r="DX211" s="99"/>
      <c r="DY211" s="99"/>
      <c r="DZ211" s="99"/>
      <c r="EA211" s="99"/>
      <c r="EB211" s="99"/>
      <c r="EC211" s="99"/>
      <c r="ED211" s="99"/>
      <c r="EE211" s="99"/>
      <c r="EF211" s="99"/>
      <c r="EG211" s="99"/>
      <c r="EH211" s="99"/>
      <c r="EI211" s="99"/>
      <c r="EJ211" s="99"/>
      <c r="EK211" s="99"/>
      <c r="EL211" s="99"/>
      <c r="EM211" s="99"/>
      <c r="EN211" s="99"/>
      <c r="EO211" s="99"/>
      <c r="EP211" s="99"/>
      <c r="EQ211" s="99"/>
      <c r="ER211" s="99"/>
      <c r="ES211" s="99"/>
      <c r="ET211" s="99"/>
      <c r="EU211" s="99"/>
      <c r="EV211" s="99"/>
      <c r="EW211" s="99"/>
      <c r="EX211" s="99"/>
      <c r="EY211" s="99"/>
      <c r="EZ211" s="99"/>
      <c r="FA211" s="99"/>
      <c r="FB211" s="99"/>
      <c r="FC211" s="99"/>
      <c r="FD211" s="99"/>
      <c r="FE211" s="99"/>
      <c r="FF211" s="99"/>
      <c r="FG211" s="99"/>
      <c r="FH211" s="99"/>
      <c r="FI211" s="99"/>
      <c r="FJ211" s="99"/>
      <c r="FK211" s="99"/>
      <c r="FL211" s="99"/>
      <c r="FM211" s="99"/>
      <c r="FN211" s="99"/>
      <c r="FO211" s="99"/>
      <c r="FP211" s="99"/>
      <c r="FQ211" s="99"/>
      <c r="FR211" s="99"/>
      <c r="FS211" s="99"/>
      <c r="FT211" s="99"/>
      <c r="FU211" s="99"/>
      <c r="FV211" s="99"/>
      <c r="FW211" s="99"/>
      <c r="FX211" s="99"/>
      <c r="FY211" s="99"/>
      <c r="FZ211" s="99"/>
      <c r="GA211" s="99"/>
      <c r="GB211" s="99"/>
      <c r="GC211" s="99"/>
      <c r="GD211" s="99"/>
      <c r="GE211" s="100"/>
      <c r="GF211" s="100"/>
      <c r="GG211" s="100"/>
      <c r="GH211" s="100"/>
      <c r="GI211" s="100"/>
      <c r="GJ211" s="100"/>
      <c r="GK211" s="100"/>
      <c r="GL211" s="100"/>
      <c r="GM211" s="100"/>
      <c r="GN211" s="100"/>
    </row>
    <row r="212" spans="2:196" s="101" customFormat="1" ht="26.25" hidden="1" x14ac:dyDescent="0.25">
      <c r="B212" s="257"/>
      <c r="C212" s="257"/>
      <c r="D212" s="257"/>
      <c r="E212" s="100" t="s">
        <v>194</v>
      </c>
      <c r="F212" s="263">
        <f>F177+F178</f>
        <v>0</v>
      </c>
      <c r="G212" s="263">
        <f>G177+G178</f>
        <v>0</v>
      </c>
      <c r="H212" s="263">
        <f>H177+H178</f>
        <v>0</v>
      </c>
      <c r="I212" s="263"/>
      <c r="J212" s="215">
        <f t="shared" si="233"/>
        <v>0</v>
      </c>
      <c r="K212" s="216" t="e">
        <f t="shared" si="234"/>
        <v>#DIV/0!</v>
      </c>
      <c r="L212" s="263">
        <f>L177+L178</f>
        <v>0</v>
      </c>
      <c r="M212" s="263">
        <f>M177+M178</f>
        <v>0</v>
      </c>
      <c r="N212" s="263">
        <f>N177+N178</f>
        <v>0</v>
      </c>
      <c r="O212" s="263">
        <f>O177+O178</f>
        <v>0</v>
      </c>
      <c r="P212" s="263">
        <f t="shared" si="235"/>
        <v>0</v>
      </c>
      <c r="Q212" s="216" t="e">
        <f t="shared" si="236"/>
        <v>#DIV/0!</v>
      </c>
      <c r="R212" s="263">
        <f>R177+R178</f>
        <v>0</v>
      </c>
      <c r="S212" s="263">
        <f>S177+S178</f>
        <v>0</v>
      </c>
      <c r="T212" s="263">
        <f>T177+T178</f>
        <v>0</v>
      </c>
      <c r="U212" s="263">
        <f>U177+U178</f>
        <v>0</v>
      </c>
      <c r="V212" s="215">
        <f t="shared" si="237"/>
        <v>0</v>
      </c>
      <c r="W212" s="24" t="str">
        <f t="shared" si="222"/>
        <v/>
      </c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99"/>
      <c r="DB212" s="99"/>
      <c r="DC212" s="99"/>
      <c r="DD212" s="99"/>
      <c r="DE212" s="99"/>
      <c r="DF212" s="99"/>
      <c r="DG212" s="99"/>
      <c r="DH212" s="99"/>
      <c r="DI212" s="99"/>
      <c r="DJ212" s="99"/>
      <c r="DK212" s="99"/>
      <c r="DL212" s="99"/>
      <c r="DM212" s="99"/>
      <c r="DN212" s="99"/>
      <c r="DO212" s="99"/>
      <c r="DP212" s="99"/>
      <c r="DQ212" s="99"/>
      <c r="DR212" s="99"/>
      <c r="DS212" s="99"/>
      <c r="DT212" s="99"/>
      <c r="DU212" s="99"/>
      <c r="DV212" s="99"/>
      <c r="DW212" s="99"/>
      <c r="DX212" s="99"/>
      <c r="DY212" s="99"/>
      <c r="DZ212" s="99"/>
      <c r="EA212" s="99"/>
      <c r="EB212" s="99"/>
      <c r="EC212" s="99"/>
      <c r="ED212" s="99"/>
      <c r="EE212" s="99"/>
      <c r="EF212" s="99"/>
      <c r="EG212" s="99"/>
      <c r="EH212" s="99"/>
      <c r="EI212" s="99"/>
      <c r="EJ212" s="99"/>
      <c r="EK212" s="99"/>
      <c r="EL212" s="99"/>
      <c r="EM212" s="99"/>
      <c r="EN212" s="99"/>
      <c r="EO212" s="99"/>
      <c r="EP212" s="99"/>
      <c r="EQ212" s="99"/>
      <c r="ER212" s="99"/>
      <c r="ES212" s="99"/>
      <c r="ET212" s="99"/>
      <c r="EU212" s="99"/>
      <c r="EV212" s="99"/>
      <c r="EW212" s="99"/>
      <c r="EX212" s="99"/>
      <c r="EY212" s="99"/>
      <c r="EZ212" s="99"/>
      <c r="FA212" s="99"/>
      <c r="FB212" s="99"/>
      <c r="FC212" s="99"/>
      <c r="FD212" s="99"/>
      <c r="FE212" s="99"/>
      <c r="FF212" s="99"/>
      <c r="FG212" s="99"/>
      <c r="FH212" s="99"/>
      <c r="FI212" s="99"/>
      <c r="FJ212" s="99"/>
      <c r="FK212" s="99"/>
      <c r="FL212" s="99"/>
      <c r="FM212" s="99"/>
      <c r="FN212" s="99"/>
      <c r="FO212" s="99"/>
      <c r="FP212" s="99"/>
      <c r="FQ212" s="99"/>
      <c r="FR212" s="99"/>
      <c r="FS212" s="99"/>
      <c r="FT212" s="99"/>
      <c r="FU212" s="99"/>
      <c r="FV212" s="99"/>
      <c r="FW212" s="99"/>
      <c r="FX212" s="99"/>
      <c r="FY212" s="99"/>
      <c r="FZ212" s="99"/>
      <c r="GA212" s="99"/>
      <c r="GB212" s="99"/>
      <c r="GC212" s="99"/>
      <c r="GD212" s="99"/>
      <c r="GE212" s="100"/>
      <c r="GF212" s="100"/>
      <c r="GG212" s="100"/>
      <c r="GH212" s="100"/>
      <c r="GI212" s="100"/>
      <c r="GJ212" s="100"/>
      <c r="GK212" s="100"/>
      <c r="GL212" s="100"/>
      <c r="GM212" s="100"/>
      <c r="GN212" s="100"/>
    </row>
    <row r="213" spans="2:196" s="101" customFormat="1" ht="26.25" hidden="1" x14ac:dyDescent="0.25">
      <c r="B213" s="257"/>
      <c r="C213" s="257"/>
      <c r="D213" s="257"/>
      <c r="E213" s="100" t="s">
        <v>192</v>
      </c>
      <c r="F213" s="263">
        <f>F179</f>
        <v>0</v>
      </c>
      <c r="G213" s="263">
        <f>G179</f>
        <v>0</v>
      </c>
      <c r="H213" s="263">
        <f>H179</f>
        <v>0</v>
      </c>
      <c r="I213" s="263"/>
      <c r="J213" s="215">
        <f t="shared" si="233"/>
        <v>0</v>
      </c>
      <c r="K213" s="216" t="e">
        <f t="shared" si="234"/>
        <v>#DIV/0!</v>
      </c>
      <c r="L213" s="263">
        <f>L179</f>
        <v>0</v>
      </c>
      <c r="M213" s="263">
        <f>M179</f>
        <v>0</v>
      </c>
      <c r="N213" s="263">
        <f>N179</f>
        <v>0</v>
      </c>
      <c r="O213" s="263">
        <f>O179</f>
        <v>0</v>
      </c>
      <c r="P213" s="263">
        <f t="shared" si="235"/>
        <v>0</v>
      </c>
      <c r="Q213" s="216" t="e">
        <f t="shared" si="236"/>
        <v>#DIV/0!</v>
      </c>
      <c r="R213" s="263">
        <f>R179</f>
        <v>0</v>
      </c>
      <c r="S213" s="263">
        <f>S179</f>
        <v>0</v>
      </c>
      <c r="T213" s="263">
        <f>T179</f>
        <v>0</v>
      </c>
      <c r="U213" s="263">
        <f>U179</f>
        <v>0</v>
      </c>
      <c r="V213" s="215">
        <f t="shared" si="237"/>
        <v>0</v>
      </c>
      <c r="W213" s="24" t="str">
        <f t="shared" si="222"/>
        <v/>
      </c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  <c r="BZ213" s="99"/>
      <c r="CA213" s="99"/>
      <c r="CB213" s="99"/>
      <c r="CC213" s="99"/>
      <c r="CD213" s="99"/>
      <c r="CE213" s="99"/>
      <c r="CF213" s="99"/>
      <c r="CG213" s="99"/>
      <c r="CH213" s="99"/>
      <c r="CI213" s="99"/>
      <c r="CJ213" s="99"/>
      <c r="CK213" s="99"/>
      <c r="CL213" s="99"/>
      <c r="CM213" s="99"/>
      <c r="CN213" s="99"/>
      <c r="CO213" s="99"/>
      <c r="CP213" s="99"/>
      <c r="CQ213" s="99"/>
      <c r="CR213" s="99"/>
      <c r="CS213" s="99"/>
      <c r="CT213" s="99"/>
      <c r="CU213" s="99"/>
      <c r="CV213" s="99"/>
      <c r="CW213" s="99"/>
      <c r="CX213" s="99"/>
      <c r="CY213" s="99"/>
      <c r="CZ213" s="99"/>
      <c r="DA213" s="99"/>
      <c r="DB213" s="99"/>
      <c r="DC213" s="99"/>
      <c r="DD213" s="99"/>
      <c r="DE213" s="99"/>
      <c r="DF213" s="99"/>
      <c r="DG213" s="99"/>
      <c r="DH213" s="99"/>
      <c r="DI213" s="99"/>
      <c r="DJ213" s="99"/>
      <c r="DK213" s="99"/>
      <c r="DL213" s="99"/>
      <c r="DM213" s="99"/>
      <c r="DN213" s="99"/>
      <c r="DO213" s="99"/>
      <c r="DP213" s="99"/>
      <c r="DQ213" s="99"/>
      <c r="DR213" s="99"/>
      <c r="DS213" s="99"/>
      <c r="DT213" s="99"/>
      <c r="DU213" s="99"/>
      <c r="DV213" s="99"/>
      <c r="DW213" s="99"/>
      <c r="DX213" s="99"/>
      <c r="DY213" s="99"/>
      <c r="DZ213" s="99"/>
      <c r="EA213" s="99"/>
      <c r="EB213" s="99"/>
      <c r="EC213" s="99"/>
      <c r="ED213" s="99"/>
      <c r="EE213" s="99"/>
      <c r="EF213" s="99"/>
      <c r="EG213" s="99"/>
      <c r="EH213" s="99"/>
      <c r="EI213" s="99"/>
      <c r="EJ213" s="99"/>
      <c r="EK213" s="99"/>
      <c r="EL213" s="99"/>
      <c r="EM213" s="99"/>
      <c r="EN213" s="99"/>
      <c r="EO213" s="99"/>
      <c r="EP213" s="99"/>
      <c r="EQ213" s="99"/>
      <c r="ER213" s="99"/>
      <c r="ES213" s="99"/>
      <c r="ET213" s="99"/>
      <c r="EU213" s="99"/>
      <c r="EV213" s="99"/>
      <c r="EW213" s="99"/>
      <c r="EX213" s="99"/>
      <c r="EY213" s="99"/>
      <c r="EZ213" s="99"/>
      <c r="FA213" s="99"/>
      <c r="FB213" s="99"/>
      <c r="FC213" s="99"/>
      <c r="FD213" s="99"/>
      <c r="FE213" s="99"/>
      <c r="FF213" s="99"/>
      <c r="FG213" s="99"/>
      <c r="FH213" s="99"/>
      <c r="FI213" s="99"/>
      <c r="FJ213" s="99"/>
      <c r="FK213" s="99"/>
      <c r="FL213" s="99"/>
      <c r="FM213" s="99"/>
      <c r="FN213" s="99"/>
      <c r="FO213" s="99"/>
      <c r="FP213" s="99"/>
      <c r="FQ213" s="99"/>
      <c r="FR213" s="99"/>
      <c r="FS213" s="99"/>
      <c r="FT213" s="99"/>
      <c r="FU213" s="99"/>
      <c r="FV213" s="99"/>
      <c r="FW213" s="99"/>
      <c r="FX213" s="99"/>
      <c r="FY213" s="99"/>
      <c r="FZ213" s="99"/>
      <c r="GA213" s="99"/>
      <c r="GB213" s="99"/>
      <c r="GC213" s="99"/>
      <c r="GD213" s="99"/>
      <c r="GE213" s="100"/>
      <c r="GF213" s="100"/>
      <c r="GG213" s="100"/>
      <c r="GH213" s="100"/>
      <c r="GI213" s="100"/>
      <c r="GJ213" s="100"/>
      <c r="GK213" s="100"/>
      <c r="GL213" s="100"/>
      <c r="GM213" s="100"/>
      <c r="GN213" s="100"/>
    </row>
    <row r="214" spans="2:196" s="101" customFormat="1" ht="18" hidden="1" x14ac:dyDescent="0.25">
      <c r="B214" s="257"/>
      <c r="C214" s="257"/>
      <c r="D214" s="257"/>
      <c r="E214" s="100"/>
      <c r="F214" s="260"/>
      <c r="G214" s="260"/>
      <c r="H214" s="214"/>
      <c r="I214" s="214"/>
      <c r="J214" s="215">
        <f t="shared" si="233"/>
        <v>0</v>
      </c>
      <c r="K214" s="216" t="e">
        <f t="shared" si="234"/>
        <v>#DIV/0!</v>
      </c>
      <c r="L214" s="214"/>
      <c r="M214" s="214"/>
      <c r="N214" s="214"/>
      <c r="O214" s="214"/>
      <c r="P214" s="263">
        <f t="shared" si="235"/>
        <v>0</v>
      </c>
      <c r="Q214" s="216" t="e">
        <f t="shared" si="236"/>
        <v>#DIV/0!</v>
      </c>
      <c r="R214" s="214"/>
      <c r="S214" s="214"/>
      <c r="T214" s="214"/>
      <c r="U214" s="214"/>
      <c r="V214" s="215">
        <f t="shared" si="237"/>
        <v>0</v>
      </c>
      <c r="W214" s="24" t="str">
        <f t="shared" si="222"/>
        <v/>
      </c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/>
      <c r="BT214" s="99"/>
      <c r="BU214" s="99"/>
      <c r="BV214" s="99"/>
      <c r="BW214" s="99"/>
      <c r="BX214" s="99"/>
      <c r="BY214" s="99"/>
      <c r="BZ214" s="99"/>
      <c r="CA214" s="99"/>
      <c r="CB214" s="99"/>
      <c r="CC214" s="99"/>
      <c r="CD214" s="99"/>
      <c r="CE214" s="99"/>
      <c r="CF214" s="99"/>
      <c r="CG214" s="99"/>
      <c r="CH214" s="99"/>
      <c r="CI214" s="99"/>
      <c r="CJ214" s="99"/>
      <c r="CK214" s="99"/>
      <c r="CL214" s="99"/>
      <c r="CM214" s="99"/>
      <c r="CN214" s="99"/>
      <c r="CO214" s="99"/>
      <c r="CP214" s="99"/>
      <c r="CQ214" s="99"/>
      <c r="CR214" s="99"/>
      <c r="CS214" s="99"/>
      <c r="CT214" s="99"/>
      <c r="CU214" s="99"/>
      <c r="CV214" s="99"/>
      <c r="CW214" s="99"/>
      <c r="CX214" s="99"/>
      <c r="CY214" s="99"/>
      <c r="CZ214" s="99"/>
      <c r="DA214" s="99"/>
      <c r="DB214" s="99"/>
      <c r="DC214" s="99"/>
      <c r="DD214" s="99"/>
      <c r="DE214" s="99"/>
      <c r="DF214" s="99"/>
      <c r="DG214" s="99"/>
      <c r="DH214" s="99"/>
      <c r="DI214" s="99"/>
      <c r="DJ214" s="99"/>
      <c r="DK214" s="99"/>
      <c r="DL214" s="99"/>
      <c r="DM214" s="99"/>
      <c r="DN214" s="99"/>
      <c r="DO214" s="99"/>
      <c r="DP214" s="99"/>
      <c r="DQ214" s="99"/>
      <c r="DR214" s="99"/>
      <c r="DS214" s="99"/>
      <c r="DT214" s="99"/>
      <c r="DU214" s="99"/>
      <c r="DV214" s="99"/>
      <c r="DW214" s="99"/>
      <c r="DX214" s="99"/>
      <c r="DY214" s="99"/>
      <c r="DZ214" s="99"/>
      <c r="EA214" s="99"/>
      <c r="EB214" s="99"/>
      <c r="EC214" s="99"/>
      <c r="ED214" s="99"/>
      <c r="EE214" s="99"/>
      <c r="EF214" s="99"/>
      <c r="EG214" s="99"/>
      <c r="EH214" s="99"/>
      <c r="EI214" s="99"/>
      <c r="EJ214" s="99"/>
      <c r="EK214" s="99"/>
      <c r="EL214" s="99"/>
      <c r="EM214" s="99"/>
      <c r="EN214" s="99"/>
      <c r="EO214" s="99"/>
      <c r="EP214" s="99"/>
      <c r="EQ214" s="99"/>
      <c r="ER214" s="99"/>
      <c r="ES214" s="99"/>
      <c r="ET214" s="99"/>
      <c r="EU214" s="99"/>
      <c r="EV214" s="99"/>
      <c r="EW214" s="99"/>
      <c r="EX214" s="99"/>
      <c r="EY214" s="99"/>
      <c r="EZ214" s="99"/>
      <c r="FA214" s="99"/>
      <c r="FB214" s="99"/>
      <c r="FC214" s="99"/>
      <c r="FD214" s="99"/>
      <c r="FE214" s="99"/>
      <c r="FF214" s="99"/>
      <c r="FG214" s="99"/>
      <c r="FH214" s="99"/>
      <c r="FI214" s="99"/>
      <c r="FJ214" s="99"/>
      <c r="FK214" s="99"/>
      <c r="FL214" s="99"/>
      <c r="FM214" s="99"/>
      <c r="FN214" s="99"/>
      <c r="FO214" s="99"/>
      <c r="FP214" s="99"/>
      <c r="FQ214" s="99"/>
      <c r="FR214" s="99"/>
      <c r="FS214" s="99"/>
      <c r="FT214" s="99"/>
      <c r="FU214" s="99"/>
      <c r="FV214" s="99"/>
      <c r="FW214" s="99"/>
      <c r="FX214" s="99"/>
      <c r="FY214" s="99"/>
      <c r="FZ214" s="99"/>
      <c r="GA214" s="99"/>
      <c r="GB214" s="99"/>
      <c r="GC214" s="99"/>
      <c r="GD214" s="99"/>
      <c r="GE214" s="100"/>
      <c r="GF214" s="100"/>
      <c r="GG214" s="100"/>
      <c r="GH214" s="100"/>
      <c r="GI214" s="100"/>
      <c r="GJ214" s="100"/>
      <c r="GK214" s="100"/>
      <c r="GL214" s="100"/>
      <c r="GM214" s="100"/>
      <c r="GN214" s="100"/>
    </row>
    <row r="215" spans="2:196" s="270" customFormat="1" ht="16.899999999999999" hidden="1" customHeight="1" x14ac:dyDescent="0.25">
      <c r="B215" s="265"/>
      <c r="C215" s="265"/>
      <c r="D215" s="265"/>
      <c r="E215" s="266" t="s">
        <v>196</v>
      </c>
      <c r="F215" s="267" t="e">
        <f>SUM(F206:F208,F210:F213)</f>
        <v>#REF!</v>
      </c>
      <c r="G215" s="267" t="e">
        <f>SUM(G206:G208,G210:G213)</f>
        <v>#REF!</v>
      </c>
      <c r="H215" s="267" t="e">
        <f>SUM(H206:H208,H210:H213)</f>
        <v>#REF!</v>
      </c>
      <c r="I215" s="267"/>
      <c r="J215" s="215" t="e">
        <f t="shared" si="233"/>
        <v>#REF!</v>
      </c>
      <c r="K215" s="216" t="e">
        <f t="shared" si="234"/>
        <v>#REF!</v>
      </c>
      <c r="L215" s="267" t="e">
        <f>SUM(L206:L208,L210:L213)</f>
        <v>#REF!</v>
      </c>
      <c r="M215" s="267" t="e">
        <f>SUM(M206:M208,M210:M213)</f>
        <v>#REF!</v>
      </c>
      <c r="N215" s="267" t="e">
        <f>SUM(N206:N208,N210:N213)</f>
        <v>#REF!</v>
      </c>
      <c r="O215" s="259" t="e">
        <f>SUM(O206:O208,O210:O213)</f>
        <v>#REF!</v>
      </c>
      <c r="P215" s="263" t="e">
        <f t="shared" si="235"/>
        <v>#REF!</v>
      </c>
      <c r="Q215" s="216" t="e">
        <f t="shared" si="236"/>
        <v>#REF!</v>
      </c>
      <c r="R215" s="275" t="e">
        <f>SUM(R206:R208,R210:R213)</f>
        <v>#REF!</v>
      </c>
      <c r="S215" s="275" t="e">
        <f>SUM(S206:S208,S210:S213)</f>
        <v>#REF!</v>
      </c>
      <c r="T215" s="275" t="e">
        <f>SUM(T206:T208,T210:T213)</f>
        <v>#REF!</v>
      </c>
      <c r="U215" s="275" t="e">
        <f>SUM(U206:U208,U210:U213)</f>
        <v>#REF!</v>
      </c>
      <c r="V215" s="215" t="e">
        <f t="shared" si="237"/>
        <v>#REF!</v>
      </c>
      <c r="W215" s="24" t="str">
        <f t="shared" si="222"/>
        <v/>
      </c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9"/>
      <c r="AS215" s="269"/>
      <c r="AT215" s="269"/>
      <c r="AU215" s="269"/>
      <c r="AV215" s="269"/>
      <c r="AW215" s="269"/>
      <c r="AX215" s="269"/>
      <c r="AY215" s="269"/>
      <c r="AZ215" s="269"/>
      <c r="BA215" s="269"/>
      <c r="BB215" s="269"/>
      <c r="BC215" s="269"/>
      <c r="BD215" s="269"/>
      <c r="BE215" s="269"/>
      <c r="BF215" s="269"/>
      <c r="BG215" s="269"/>
      <c r="BH215" s="269"/>
      <c r="BI215" s="269"/>
      <c r="BJ215" s="269"/>
      <c r="BK215" s="269"/>
      <c r="BL215" s="269"/>
      <c r="BM215" s="269"/>
      <c r="BN215" s="269"/>
      <c r="BO215" s="269"/>
      <c r="BP215" s="269"/>
      <c r="BQ215" s="269"/>
      <c r="BR215" s="269"/>
      <c r="BS215" s="269"/>
      <c r="BT215" s="269"/>
      <c r="BU215" s="269"/>
      <c r="BV215" s="269"/>
      <c r="BW215" s="269"/>
      <c r="BX215" s="269"/>
      <c r="BY215" s="269"/>
      <c r="BZ215" s="269"/>
      <c r="CA215" s="269"/>
      <c r="CB215" s="269"/>
      <c r="CC215" s="269"/>
      <c r="CD215" s="269"/>
      <c r="CE215" s="269"/>
      <c r="CF215" s="269"/>
      <c r="CG215" s="269"/>
      <c r="CH215" s="269"/>
      <c r="CI215" s="269"/>
      <c r="CJ215" s="269"/>
      <c r="CK215" s="269"/>
      <c r="CL215" s="269"/>
      <c r="CM215" s="269"/>
      <c r="CN215" s="269"/>
      <c r="CO215" s="269"/>
      <c r="CP215" s="269"/>
      <c r="CQ215" s="269"/>
      <c r="CR215" s="269"/>
      <c r="CS215" s="269"/>
      <c r="CT215" s="269"/>
      <c r="CU215" s="269"/>
      <c r="CV215" s="269"/>
      <c r="CW215" s="269"/>
      <c r="CX215" s="269"/>
      <c r="CY215" s="269"/>
      <c r="CZ215" s="269"/>
      <c r="DA215" s="269"/>
      <c r="DB215" s="269"/>
      <c r="DC215" s="269"/>
      <c r="DD215" s="269"/>
      <c r="DE215" s="269"/>
      <c r="DF215" s="269"/>
      <c r="DG215" s="269"/>
      <c r="DH215" s="269"/>
      <c r="DI215" s="269"/>
      <c r="DJ215" s="269"/>
      <c r="DK215" s="269"/>
      <c r="DL215" s="269"/>
      <c r="DM215" s="269"/>
      <c r="DN215" s="269"/>
      <c r="DO215" s="269"/>
      <c r="DP215" s="269"/>
      <c r="DQ215" s="269"/>
      <c r="DR215" s="269"/>
      <c r="DS215" s="269"/>
      <c r="DT215" s="269"/>
      <c r="DU215" s="269"/>
      <c r="DV215" s="269"/>
      <c r="DW215" s="269"/>
      <c r="DX215" s="269"/>
      <c r="DY215" s="269"/>
      <c r="DZ215" s="269"/>
      <c r="EA215" s="269"/>
      <c r="EB215" s="269"/>
      <c r="EC215" s="269"/>
      <c r="ED215" s="269"/>
      <c r="EE215" s="269"/>
      <c r="EF215" s="269"/>
      <c r="EG215" s="269"/>
      <c r="EH215" s="269"/>
      <c r="EI215" s="269"/>
      <c r="EJ215" s="269"/>
      <c r="EK215" s="269"/>
      <c r="EL215" s="269"/>
      <c r="EM215" s="269"/>
      <c r="EN215" s="269"/>
      <c r="EO215" s="269"/>
      <c r="EP215" s="269"/>
      <c r="EQ215" s="269"/>
      <c r="ER215" s="269"/>
      <c r="ES215" s="269"/>
      <c r="ET215" s="269"/>
      <c r="EU215" s="269"/>
      <c r="EV215" s="269"/>
      <c r="EW215" s="269"/>
      <c r="EX215" s="269"/>
      <c r="EY215" s="269"/>
      <c r="EZ215" s="269"/>
      <c r="FA215" s="269"/>
      <c r="FB215" s="269"/>
      <c r="FC215" s="269"/>
      <c r="FD215" s="269"/>
      <c r="FE215" s="269"/>
      <c r="FF215" s="269"/>
      <c r="FG215" s="269"/>
      <c r="FH215" s="269"/>
      <c r="FI215" s="269"/>
      <c r="FJ215" s="269"/>
      <c r="FK215" s="269"/>
      <c r="FL215" s="269"/>
      <c r="FM215" s="269"/>
      <c r="FN215" s="269"/>
      <c r="FO215" s="269"/>
      <c r="FP215" s="269"/>
      <c r="FQ215" s="269"/>
      <c r="FR215" s="269"/>
      <c r="FS215" s="269"/>
      <c r="FT215" s="269"/>
      <c r="FU215" s="269"/>
      <c r="FV215" s="269"/>
      <c r="FW215" s="269"/>
      <c r="FX215" s="269"/>
      <c r="FY215" s="269"/>
      <c r="FZ215" s="269"/>
      <c r="GA215" s="269"/>
      <c r="GB215" s="269"/>
      <c r="GC215" s="269"/>
      <c r="GD215" s="269"/>
      <c r="GE215" s="266"/>
      <c r="GF215" s="266"/>
      <c r="GG215" s="266"/>
      <c r="GH215" s="266"/>
      <c r="GI215" s="266"/>
      <c r="GJ215" s="266"/>
      <c r="GK215" s="266"/>
      <c r="GL215" s="266"/>
      <c r="GM215" s="266"/>
      <c r="GN215" s="266"/>
    </row>
    <row r="216" spans="2:196" s="101" customFormat="1" ht="18" hidden="1" x14ac:dyDescent="0.25">
      <c r="B216" s="257"/>
      <c r="C216" s="257"/>
      <c r="D216" s="257"/>
      <c r="E216" s="100"/>
      <c r="F216" s="260"/>
      <c r="G216" s="260"/>
      <c r="H216" s="214"/>
      <c r="I216" s="214"/>
      <c r="J216" s="214"/>
      <c r="K216" s="261"/>
      <c r="L216" s="214"/>
      <c r="M216" s="214"/>
      <c r="N216" s="214"/>
      <c r="O216" s="214"/>
      <c r="P216" s="262"/>
      <c r="Q216" s="214"/>
      <c r="R216" s="214"/>
      <c r="S216" s="214"/>
      <c r="T216" s="214"/>
      <c r="U216" s="214"/>
      <c r="V216" s="214"/>
      <c r="W216" s="24" t="str">
        <f t="shared" si="222"/>
        <v/>
      </c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99"/>
      <c r="CG216" s="99"/>
      <c r="CH216" s="99"/>
      <c r="CI216" s="99"/>
      <c r="CJ216" s="99"/>
      <c r="CK216" s="99"/>
      <c r="CL216" s="99"/>
      <c r="CM216" s="99"/>
      <c r="CN216" s="99"/>
      <c r="CO216" s="99"/>
      <c r="CP216" s="99"/>
      <c r="CQ216" s="99"/>
      <c r="CR216" s="99"/>
      <c r="CS216" s="99"/>
      <c r="CT216" s="99"/>
      <c r="CU216" s="99"/>
      <c r="CV216" s="99"/>
      <c r="CW216" s="99"/>
      <c r="CX216" s="99"/>
      <c r="CY216" s="99"/>
      <c r="CZ216" s="99"/>
      <c r="DA216" s="99"/>
      <c r="DB216" s="99"/>
      <c r="DC216" s="99"/>
      <c r="DD216" s="99"/>
      <c r="DE216" s="99"/>
      <c r="DF216" s="99"/>
      <c r="DG216" s="99"/>
      <c r="DH216" s="99"/>
      <c r="DI216" s="99"/>
      <c r="DJ216" s="99"/>
      <c r="DK216" s="99"/>
      <c r="DL216" s="99"/>
      <c r="DM216" s="99"/>
      <c r="DN216" s="99"/>
      <c r="DO216" s="99"/>
      <c r="DP216" s="99"/>
      <c r="DQ216" s="99"/>
      <c r="DR216" s="99"/>
      <c r="DS216" s="99"/>
      <c r="DT216" s="99"/>
      <c r="DU216" s="99"/>
      <c r="DV216" s="99"/>
      <c r="DW216" s="99"/>
      <c r="DX216" s="99"/>
      <c r="DY216" s="99"/>
      <c r="DZ216" s="99"/>
      <c r="EA216" s="99"/>
      <c r="EB216" s="99"/>
      <c r="EC216" s="99"/>
      <c r="ED216" s="99"/>
      <c r="EE216" s="99"/>
      <c r="EF216" s="99"/>
      <c r="EG216" s="99"/>
      <c r="EH216" s="99"/>
      <c r="EI216" s="99"/>
      <c r="EJ216" s="99"/>
      <c r="EK216" s="99"/>
      <c r="EL216" s="99"/>
      <c r="EM216" s="99"/>
      <c r="EN216" s="99"/>
      <c r="EO216" s="99"/>
      <c r="EP216" s="99"/>
      <c r="EQ216" s="99"/>
      <c r="ER216" s="99"/>
      <c r="ES216" s="99"/>
      <c r="ET216" s="99"/>
      <c r="EU216" s="99"/>
      <c r="EV216" s="99"/>
      <c r="EW216" s="99"/>
      <c r="EX216" s="99"/>
      <c r="EY216" s="99"/>
      <c r="EZ216" s="99"/>
      <c r="FA216" s="99"/>
      <c r="FB216" s="99"/>
      <c r="FC216" s="99"/>
      <c r="FD216" s="99"/>
      <c r="FE216" s="99"/>
      <c r="FF216" s="99"/>
      <c r="FG216" s="99"/>
      <c r="FH216" s="99"/>
      <c r="FI216" s="99"/>
      <c r="FJ216" s="99"/>
      <c r="FK216" s="99"/>
      <c r="FL216" s="99"/>
      <c r="FM216" s="99"/>
      <c r="FN216" s="99"/>
      <c r="FO216" s="99"/>
      <c r="FP216" s="99"/>
      <c r="FQ216" s="99"/>
      <c r="FR216" s="99"/>
      <c r="FS216" s="99"/>
      <c r="FT216" s="99"/>
      <c r="FU216" s="99"/>
      <c r="FV216" s="99"/>
      <c r="FW216" s="99"/>
      <c r="FX216" s="99"/>
      <c r="FY216" s="99"/>
      <c r="FZ216" s="99"/>
      <c r="GA216" s="99"/>
      <c r="GB216" s="99"/>
      <c r="GC216" s="99"/>
      <c r="GD216" s="99"/>
      <c r="GE216" s="100"/>
      <c r="GF216" s="100"/>
      <c r="GG216" s="100"/>
      <c r="GH216" s="100"/>
      <c r="GI216" s="100"/>
      <c r="GJ216" s="100"/>
      <c r="GK216" s="100"/>
      <c r="GL216" s="100"/>
      <c r="GM216" s="100"/>
      <c r="GN216" s="100"/>
    </row>
    <row r="217" spans="2:196" s="101" customFormat="1" ht="11.25" customHeight="1" x14ac:dyDescent="0.25">
      <c r="B217" s="257"/>
      <c r="C217" s="257"/>
      <c r="D217" s="257"/>
      <c r="E217" s="100"/>
      <c r="F217" s="260"/>
      <c r="G217" s="260"/>
      <c r="H217" s="214"/>
      <c r="I217" s="214"/>
      <c r="J217" s="214"/>
      <c r="K217" s="261"/>
      <c r="L217" s="214"/>
      <c r="M217" s="214"/>
      <c r="N217" s="214"/>
      <c r="O217" s="214"/>
      <c r="P217" s="262"/>
      <c r="Q217" s="214"/>
      <c r="R217" s="214"/>
      <c r="S217" s="214"/>
      <c r="T217" s="214"/>
      <c r="U217" s="214"/>
      <c r="V217" s="214"/>
      <c r="W217" s="24" t="str">
        <f t="shared" si="222"/>
        <v/>
      </c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  <c r="BZ217" s="99"/>
      <c r="CA217" s="99"/>
      <c r="CB217" s="99"/>
      <c r="CC217" s="99"/>
      <c r="CD217" s="99"/>
      <c r="CE217" s="99"/>
      <c r="CF217" s="99"/>
      <c r="CG217" s="99"/>
      <c r="CH217" s="99"/>
      <c r="CI217" s="99"/>
      <c r="CJ217" s="99"/>
      <c r="CK217" s="99"/>
      <c r="CL217" s="99"/>
      <c r="CM217" s="99"/>
      <c r="CN217" s="99"/>
      <c r="CO217" s="99"/>
      <c r="CP217" s="99"/>
      <c r="CQ217" s="99"/>
      <c r="CR217" s="99"/>
      <c r="CS217" s="99"/>
      <c r="CT217" s="99"/>
      <c r="CU217" s="99"/>
      <c r="CV217" s="99"/>
      <c r="CW217" s="99"/>
      <c r="CX217" s="99"/>
      <c r="CY217" s="99"/>
      <c r="CZ217" s="99"/>
      <c r="DA217" s="99"/>
      <c r="DB217" s="99"/>
      <c r="DC217" s="99"/>
      <c r="DD217" s="99"/>
      <c r="DE217" s="99"/>
      <c r="DF217" s="99"/>
      <c r="DG217" s="99"/>
      <c r="DH217" s="99"/>
      <c r="DI217" s="99"/>
      <c r="DJ217" s="99"/>
      <c r="DK217" s="99"/>
      <c r="DL217" s="99"/>
      <c r="DM217" s="99"/>
      <c r="DN217" s="99"/>
      <c r="DO217" s="99"/>
      <c r="DP217" s="99"/>
      <c r="DQ217" s="99"/>
      <c r="DR217" s="99"/>
      <c r="DS217" s="99"/>
      <c r="DT217" s="99"/>
      <c r="DU217" s="99"/>
      <c r="DV217" s="99"/>
      <c r="DW217" s="99"/>
      <c r="DX217" s="99"/>
      <c r="DY217" s="99"/>
      <c r="DZ217" s="99"/>
      <c r="EA217" s="99"/>
      <c r="EB217" s="99"/>
      <c r="EC217" s="99"/>
      <c r="ED217" s="99"/>
      <c r="EE217" s="99"/>
      <c r="EF217" s="99"/>
      <c r="EG217" s="99"/>
      <c r="EH217" s="99"/>
      <c r="EI217" s="99"/>
      <c r="EJ217" s="99"/>
      <c r="EK217" s="99"/>
      <c r="EL217" s="99"/>
      <c r="EM217" s="99"/>
      <c r="EN217" s="99"/>
      <c r="EO217" s="99"/>
      <c r="EP217" s="99"/>
      <c r="EQ217" s="99"/>
      <c r="ER217" s="99"/>
      <c r="ES217" s="99"/>
      <c r="ET217" s="99"/>
      <c r="EU217" s="99"/>
      <c r="EV217" s="99"/>
      <c r="EW217" s="99"/>
      <c r="EX217" s="99"/>
      <c r="EY217" s="99"/>
      <c r="EZ217" s="99"/>
      <c r="FA217" s="99"/>
      <c r="FB217" s="99"/>
      <c r="FC217" s="99"/>
      <c r="FD217" s="99"/>
      <c r="FE217" s="99"/>
      <c r="FF217" s="99"/>
      <c r="FG217" s="99"/>
      <c r="FH217" s="99"/>
      <c r="FI217" s="99"/>
      <c r="FJ217" s="99"/>
      <c r="FK217" s="99"/>
      <c r="FL217" s="99"/>
      <c r="FM217" s="99"/>
      <c r="FN217" s="99"/>
      <c r="FO217" s="99"/>
      <c r="FP217" s="99"/>
      <c r="FQ217" s="99"/>
      <c r="FR217" s="99"/>
      <c r="FS217" s="99"/>
      <c r="FT217" s="99"/>
      <c r="FU217" s="99"/>
      <c r="FV217" s="99"/>
      <c r="FW217" s="99"/>
      <c r="FX217" s="99"/>
      <c r="FY217" s="99"/>
      <c r="FZ217" s="99"/>
      <c r="GA217" s="99"/>
      <c r="GB217" s="99"/>
      <c r="GC217" s="99"/>
      <c r="GD217" s="99"/>
      <c r="GE217" s="100"/>
      <c r="GF217" s="100"/>
      <c r="GG217" s="100"/>
      <c r="GH217" s="100"/>
      <c r="GI217" s="100"/>
      <c r="GJ217" s="100"/>
      <c r="GK217" s="100"/>
      <c r="GL217" s="100"/>
      <c r="GM217" s="100"/>
      <c r="GN217" s="100"/>
    </row>
    <row r="218" spans="2:196" s="101" customFormat="1" ht="18.75" customHeight="1" x14ac:dyDescent="0.25">
      <c r="E218" s="100" t="s">
        <v>371</v>
      </c>
      <c r="F218" s="263"/>
      <c r="G218" s="260"/>
      <c r="H218" s="214"/>
      <c r="I218" s="214"/>
      <c r="J218" s="214"/>
      <c r="K218" s="261"/>
      <c r="L218" s="214"/>
      <c r="M218" s="214"/>
      <c r="N218" s="214"/>
      <c r="O218" s="214"/>
      <c r="P218" s="262"/>
      <c r="Q218" s="214"/>
      <c r="R218" s="275">
        <f>R200-R197</f>
        <v>161399.59999999998</v>
      </c>
      <c r="S218" s="275">
        <f t="shared" ref="S218:U218" si="238">S200-S220-S221</f>
        <v>161399.59999999998</v>
      </c>
      <c r="T218" s="275">
        <f t="shared" si="238"/>
        <v>112719.79999999999</v>
      </c>
      <c r="U218" s="275"/>
      <c r="V218" s="214"/>
      <c r="W218" s="24">
        <f t="shared" si="222"/>
        <v>0</v>
      </c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</row>
    <row r="219" spans="2:196" s="101" customFormat="1" ht="15" x14ac:dyDescent="0.2">
      <c r="E219" s="100"/>
      <c r="F219" s="260"/>
      <c r="G219" s="260"/>
      <c r="H219" s="214"/>
      <c r="I219" s="214"/>
      <c r="J219" s="214"/>
      <c r="K219" s="261"/>
      <c r="L219" s="214"/>
      <c r="M219" s="214"/>
      <c r="N219" s="214"/>
      <c r="O219" s="214"/>
      <c r="P219" s="262"/>
      <c r="Q219" s="214"/>
      <c r="R219" s="214"/>
      <c r="S219" s="214"/>
      <c r="T219" s="214"/>
      <c r="U219" s="214"/>
      <c r="V219" s="214"/>
      <c r="W219" s="214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</row>
    <row r="220" spans="2:196" s="101" customFormat="1" ht="15" x14ac:dyDescent="0.2">
      <c r="E220" s="100" t="s">
        <v>370</v>
      </c>
      <c r="F220" s="263"/>
      <c r="G220" s="263">
        <f t="shared" ref="G220:H220" si="239">G171</f>
        <v>0</v>
      </c>
      <c r="H220" s="263">
        <f t="shared" si="239"/>
        <v>0</v>
      </c>
      <c r="I220" s="214"/>
      <c r="J220" s="214"/>
      <c r="K220" s="261"/>
      <c r="L220" s="271">
        <f>L171</f>
        <v>0</v>
      </c>
      <c r="M220" s="271">
        <f t="shared" ref="M220:N220" si="240">M171</f>
        <v>0</v>
      </c>
      <c r="N220" s="271">
        <f t="shared" si="240"/>
        <v>0</v>
      </c>
      <c r="O220" s="271">
        <f>O170</f>
        <v>0</v>
      </c>
      <c r="P220" s="262"/>
      <c r="Q220" s="214"/>
      <c r="R220" s="271">
        <f>SUM(R197)</f>
        <v>5014.3</v>
      </c>
      <c r="S220" s="271">
        <f t="shared" ref="S220:V220" si="241">SUM(S197)</f>
        <v>5014.3</v>
      </c>
      <c r="T220" s="271">
        <f t="shared" si="241"/>
        <v>5014.3</v>
      </c>
      <c r="U220" s="271">
        <f t="shared" si="241"/>
        <v>5014.3</v>
      </c>
      <c r="V220" s="271">
        <f t="shared" si="241"/>
        <v>0</v>
      </c>
      <c r="W220" s="214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</row>
    <row r="221" spans="2:196" ht="15" x14ac:dyDescent="0.2">
      <c r="B221" s="3"/>
      <c r="C221" s="3"/>
      <c r="D221" s="3"/>
      <c r="F221" s="33"/>
      <c r="G221" s="33"/>
      <c r="H221" s="33">
        <f>H174</f>
        <v>0</v>
      </c>
      <c r="I221" s="32"/>
      <c r="J221" s="32"/>
      <c r="K221" s="213"/>
      <c r="L221" s="34">
        <f>L174</f>
        <v>0</v>
      </c>
      <c r="M221" s="34">
        <f t="shared" ref="M221:O221" si="242">M174</f>
        <v>0</v>
      </c>
      <c r="N221" s="34">
        <f t="shared" si="242"/>
        <v>0</v>
      </c>
      <c r="O221" s="34">
        <f t="shared" si="242"/>
        <v>0</v>
      </c>
      <c r="P221" s="34"/>
      <c r="Q221" s="32"/>
      <c r="R221" s="34"/>
      <c r="S221" s="34"/>
      <c r="T221" s="34"/>
      <c r="U221" s="34">
        <f t="shared" ref="U221" si="243">U174</f>
        <v>0</v>
      </c>
      <c r="V221" s="32"/>
      <c r="W221" s="32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F222" s="173"/>
      <c r="G222" s="173"/>
      <c r="H222" s="10"/>
      <c r="I222" s="10"/>
      <c r="J222" s="10"/>
      <c r="K222" s="175"/>
      <c r="L222" s="10"/>
      <c r="M222" s="10"/>
      <c r="N222" s="10"/>
      <c r="O222" s="10"/>
      <c r="P222" s="171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F223" s="173"/>
      <c r="G223" s="173"/>
      <c r="H223" s="10"/>
      <c r="I223" s="10"/>
      <c r="J223" s="10"/>
      <c r="K223" s="175"/>
      <c r="L223" s="10"/>
      <c r="M223" s="10"/>
      <c r="N223" s="10"/>
      <c r="O223" s="10"/>
      <c r="P223" s="171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F224" s="173"/>
      <c r="G224" s="173"/>
      <c r="H224" s="10"/>
      <c r="I224" s="10"/>
      <c r="J224" s="10"/>
      <c r="K224" s="175"/>
      <c r="L224" s="10"/>
      <c r="M224" s="10"/>
      <c r="N224" s="10"/>
      <c r="O224" s="10"/>
      <c r="P224" s="171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F225" s="173"/>
      <c r="G225" s="173"/>
      <c r="H225" s="10"/>
      <c r="I225" s="10"/>
      <c r="J225" s="10"/>
      <c r="K225" s="175"/>
      <c r="L225" s="10"/>
      <c r="M225" s="10"/>
      <c r="N225" s="10"/>
      <c r="O225" s="10"/>
      <c r="P225" s="171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F226" s="173"/>
      <c r="G226" s="173"/>
      <c r="H226" s="10"/>
      <c r="I226" s="10"/>
      <c r="J226" s="10"/>
      <c r="K226" s="175"/>
      <c r="L226" s="10"/>
      <c r="M226" s="10"/>
      <c r="N226" s="10"/>
      <c r="O226" s="10"/>
      <c r="P226" s="171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F227" s="173"/>
      <c r="G227" s="173"/>
      <c r="H227" s="10"/>
      <c r="I227" s="10"/>
      <c r="J227" s="10"/>
      <c r="K227" s="175"/>
      <c r="L227" s="10"/>
      <c r="M227" s="10"/>
      <c r="N227" s="10"/>
      <c r="O227" s="10"/>
      <c r="P227" s="171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F228" s="173"/>
      <c r="G228" s="173"/>
      <c r="H228" s="10"/>
      <c r="I228" s="10"/>
      <c r="J228" s="10"/>
      <c r="K228" s="175"/>
      <c r="L228" s="10"/>
      <c r="M228" s="10"/>
      <c r="N228" s="10"/>
      <c r="O228" s="10"/>
      <c r="P228" s="171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F229" s="173"/>
      <c r="G229" s="173"/>
      <c r="H229" s="10"/>
      <c r="I229" s="10"/>
      <c r="J229" s="10"/>
      <c r="K229" s="175"/>
      <c r="L229" s="10"/>
      <c r="M229" s="10"/>
      <c r="N229" s="10"/>
      <c r="O229" s="10"/>
      <c r="P229" s="171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F230" s="173"/>
      <c r="G230" s="173"/>
      <c r="H230" s="10"/>
      <c r="I230" s="10"/>
      <c r="J230" s="10"/>
      <c r="K230" s="175"/>
      <c r="L230" s="10"/>
      <c r="M230" s="10"/>
      <c r="N230" s="10"/>
      <c r="O230" s="10"/>
      <c r="P230" s="171"/>
      <c r="Q230" s="10"/>
      <c r="R230" s="10"/>
      <c r="S230" s="10"/>
      <c r="T230" s="10"/>
      <c r="U230" s="10"/>
      <c r="V230" s="10"/>
      <c r="W230" s="10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F231" s="173"/>
      <c r="G231" s="173"/>
      <c r="H231" s="10"/>
      <c r="I231" s="10"/>
      <c r="J231" s="10"/>
      <c r="K231" s="175"/>
      <c r="L231" s="10"/>
      <c r="M231" s="10"/>
      <c r="N231" s="10"/>
      <c r="O231" s="10"/>
      <c r="P231" s="171"/>
      <c r="Q231" s="10"/>
      <c r="R231" s="10"/>
      <c r="S231" s="10"/>
      <c r="T231" s="10"/>
      <c r="U231" s="10"/>
      <c r="V231" s="10"/>
      <c r="W231" s="10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F232" s="173"/>
      <c r="G232" s="173"/>
      <c r="H232" s="10"/>
      <c r="I232" s="10"/>
      <c r="J232" s="10"/>
      <c r="K232" s="175"/>
      <c r="L232" s="10"/>
      <c r="M232" s="10"/>
      <c r="N232" s="10"/>
      <c r="O232" s="10"/>
      <c r="P232" s="171"/>
      <c r="Q232" s="10"/>
      <c r="R232" s="10"/>
      <c r="S232" s="10"/>
      <c r="T232" s="10"/>
      <c r="U232" s="10"/>
      <c r="V232" s="10"/>
      <c r="W232" s="10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F233" s="173"/>
      <c r="G233" s="173"/>
      <c r="H233" s="10"/>
      <c r="I233" s="10"/>
      <c r="J233" s="10"/>
      <c r="K233" s="175"/>
      <c r="L233" s="10"/>
      <c r="M233" s="10"/>
      <c r="N233" s="10"/>
      <c r="O233" s="10"/>
      <c r="P233" s="171"/>
      <c r="Q233" s="10"/>
      <c r="R233" s="10"/>
      <c r="S233" s="10"/>
      <c r="T233" s="10"/>
      <c r="U233" s="10"/>
      <c r="V233" s="10"/>
      <c r="W233" s="10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73"/>
      <c r="G234" s="173"/>
      <c r="H234" s="10"/>
      <c r="I234" s="10"/>
      <c r="J234" s="10"/>
      <c r="K234" s="175"/>
      <c r="L234" s="10"/>
      <c r="M234" s="10"/>
      <c r="N234" s="10"/>
      <c r="O234" s="10"/>
      <c r="P234" s="171"/>
      <c r="Q234" s="10"/>
      <c r="R234" s="10"/>
      <c r="S234" s="10"/>
      <c r="T234" s="10"/>
      <c r="U234" s="10"/>
      <c r="V234" s="10"/>
      <c r="W234" s="10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73"/>
      <c r="G235" s="173"/>
      <c r="H235" s="10"/>
      <c r="I235" s="10"/>
      <c r="J235" s="10"/>
      <c r="K235" s="175"/>
      <c r="L235" s="10"/>
      <c r="M235" s="10"/>
      <c r="N235" s="10"/>
      <c r="O235" s="10"/>
      <c r="P235" s="171"/>
      <c r="Q235" s="10"/>
      <c r="R235" s="10"/>
      <c r="S235" s="10"/>
      <c r="T235" s="10"/>
      <c r="U235" s="10"/>
      <c r="V235" s="10"/>
      <c r="W235" s="10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73"/>
      <c r="G236" s="173"/>
      <c r="H236" s="10"/>
      <c r="I236" s="10"/>
      <c r="J236" s="10"/>
      <c r="K236" s="175"/>
      <c r="L236" s="10"/>
      <c r="M236" s="10"/>
      <c r="N236" s="10"/>
      <c r="O236" s="10"/>
      <c r="P236" s="171"/>
      <c r="Q236" s="10"/>
      <c r="R236" s="10"/>
      <c r="S236" s="10"/>
      <c r="T236" s="10"/>
      <c r="U236" s="10"/>
      <c r="V236" s="10"/>
      <c r="W236" s="10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73"/>
      <c r="G237" s="173"/>
      <c r="H237" s="10"/>
      <c r="I237" s="10"/>
      <c r="J237" s="10"/>
      <c r="K237" s="175"/>
      <c r="L237" s="10"/>
      <c r="M237" s="10"/>
      <c r="N237" s="10"/>
      <c r="O237" s="10"/>
      <c r="P237" s="171"/>
      <c r="Q237" s="10"/>
      <c r="R237" s="10"/>
      <c r="S237" s="10"/>
      <c r="T237" s="10"/>
      <c r="U237" s="10"/>
      <c r="V237" s="10"/>
      <c r="W237" s="10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73"/>
      <c r="G238" s="173"/>
      <c r="H238" s="10"/>
      <c r="I238" s="10"/>
      <c r="J238" s="10"/>
      <c r="K238" s="175"/>
      <c r="L238" s="10"/>
      <c r="M238" s="10"/>
      <c r="N238" s="10"/>
      <c r="O238" s="10"/>
      <c r="P238" s="171"/>
      <c r="Q238" s="10"/>
      <c r="R238" s="10"/>
      <c r="S238" s="10"/>
      <c r="T238" s="10"/>
      <c r="U238" s="10"/>
      <c r="V238" s="10"/>
      <c r="W238" s="10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73"/>
      <c r="G239" s="173"/>
      <c r="H239" s="10"/>
      <c r="I239" s="10"/>
      <c r="J239" s="10"/>
      <c r="K239" s="175"/>
      <c r="L239" s="10"/>
      <c r="M239" s="10"/>
      <c r="N239" s="10"/>
      <c r="O239" s="10"/>
      <c r="P239" s="171"/>
      <c r="Q239" s="10"/>
      <c r="R239" s="10"/>
      <c r="S239" s="10"/>
      <c r="T239" s="10"/>
      <c r="U239" s="10"/>
      <c r="V239" s="10"/>
      <c r="W239" s="10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73"/>
      <c r="G240" s="173"/>
      <c r="H240" s="10"/>
      <c r="I240" s="10"/>
      <c r="J240" s="10"/>
      <c r="K240" s="175"/>
      <c r="L240" s="10"/>
      <c r="M240" s="10"/>
      <c r="N240" s="10"/>
      <c r="O240" s="10"/>
      <c r="P240" s="171"/>
      <c r="Q240" s="10"/>
      <c r="R240" s="10"/>
      <c r="S240" s="10"/>
      <c r="T240" s="10"/>
      <c r="U240" s="10"/>
      <c r="V240" s="10"/>
      <c r="W240" s="10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73"/>
      <c r="G241" s="173"/>
      <c r="H241" s="10"/>
      <c r="I241" s="10"/>
      <c r="J241" s="10"/>
      <c r="K241" s="175"/>
      <c r="L241" s="10"/>
      <c r="M241" s="10"/>
      <c r="N241" s="10"/>
      <c r="O241" s="10"/>
      <c r="P241" s="171"/>
      <c r="Q241" s="10"/>
      <c r="R241" s="10"/>
      <c r="S241" s="10"/>
      <c r="T241" s="10"/>
      <c r="U241" s="10"/>
      <c r="V241" s="10"/>
      <c r="W241" s="10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73"/>
      <c r="G242" s="173"/>
      <c r="H242" s="10"/>
      <c r="I242" s="10"/>
      <c r="J242" s="10"/>
      <c r="K242" s="175"/>
      <c r="L242" s="10"/>
      <c r="M242" s="10"/>
      <c r="N242" s="10"/>
      <c r="O242" s="10"/>
      <c r="P242" s="171"/>
      <c r="Q242" s="10"/>
      <c r="R242" s="10"/>
      <c r="S242" s="10"/>
      <c r="T242" s="10"/>
      <c r="U242" s="10"/>
      <c r="V242" s="10"/>
      <c r="W242" s="10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73"/>
      <c r="G243" s="173"/>
      <c r="H243" s="10"/>
      <c r="I243" s="10"/>
      <c r="J243" s="10"/>
      <c r="K243" s="175"/>
      <c r="L243" s="10"/>
      <c r="M243" s="10"/>
      <c r="N243" s="10"/>
      <c r="O243" s="10"/>
      <c r="P243" s="171"/>
      <c r="Q243" s="10"/>
      <c r="R243" s="10"/>
      <c r="S243" s="10"/>
      <c r="T243" s="10"/>
      <c r="U243" s="10"/>
      <c r="V243" s="10"/>
      <c r="W243" s="10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73"/>
      <c r="G244" s="173"/>
      <c r="H244" s="10"/>
      <c r="I244" s="10"/>
      <c r="J244" s="10"/>
      <c r="K244" s="175"/>
      <c r="L244" s="10"/>
      <c r="M244" s="10"/>
      <c r="N244" s="10"/>
      <c r="O244" s="10"/>
      <c r="P244" s="171"/>
      <c r="Q244" s="10"/>
      <c r="R244" s="10"/>
      <c r="S244" s="10"/>
      <c r="T244" s="10"/>
      <c r="U244" s="10"/>
      <c r="V244" s="10"/>
      <c r="W244" s="10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73"/>
      <c r="G245" s="173"/>
      <c r="H245" s="10"/>
      <c r="I245" s="10"/>
      <c r="J245" s="10"/>
      <c r="K245" s="175"/>
      <c r="L245" s="10"/>
      <c r="M245" s="10"/>
      <c r="N245" s="10"/>
      <c r="O245" s="10"/>
      <c r="P245" s="171"/>
      <c r="Q245" s="10"/>
      <c r="R245" s="10"/>
      <c r="S245" s="10"/>
      <c r="T245" s="10"/>
      <c r="U245" s="10"/>
      <c r="V245" s="10"/>
      <c r="W245" s="10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73"/>
      <c r="G246" s="173"/>
      <c r="H246" s="10"/>
      <c r="I246" s="10"/>
      <c r="J246" s="10"/>
      <c r="K246" s="175"/>
      <c r="L246" s="10"/>
      <c r="M246" s="10"/>
      <c r="N246" s="10"/>
      <c r="O246" s="10"/>
      <c r="P246" s="171"/>
      <c r="Q246" s="10"/>
      <c r="R246" s="10"/>
      <c r="S246" s="10"/>
      <c r="T246" s="10"/>
      <c r="U246" s="10"/>
      <c r="V246" s="10"/>
      <c r="W246" s="10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73"/>
      <c r="G247" s="173"/>
      <c r="H247" s="10"/>
      <c r="I247" s="10"/>
      <c r="J247" s="10"/>
      <c r="K247" s="175"/>
      <c r="L247" s="10"/>
      <c r="M247" s="10"/>
      <c r="N247" s="10"/>
      <c r="O247" s="10"/>
      <c r="P247" s="171"/>
      <c r="Q247" s="10"/>
      <c r="R247" s="10"/>
      <c r="S247" s="10"/>
      <c r="T247" s="10"/>
      <c r="U247" s="10"/>
      <c r="V247" s="10"/>
      <c r="W247" s="10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73"/>
      <c r="G248" s="173"/>
      <c r="H248" s="10"/>
      <c r="I248" s="10"/>
      <c r="J248" s="10"/>
      <c r="K248" s="175"/>
      <c r="L248" s="10"/>
      <c r="M248" s="10"/>
      <c r="N248" s="10"/>
      <c r="O248" s="10"/>
      <c r="P248" s="171"/>
      <c r="Q248" s="10"/>
      <c r="R248" s="10"/>
      <c r="S248" s="10"/>
      <c r="T248" s="10"/>
      <c r="U248" s="10"/>
      <c r="V248" s="10"/>
      <c r="W248" s="10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73"/>
      <c r="G249" s="173"/>
      <c r="H249" s="10"/>
      <c r="I249" s="10"/>
      <c r="J249" s="10"/>
      <c r="K249" s="175"/>
      <c r="L249" s="10"/>
      <c r="M249" s="10"/>
      <c r="N249" s="10"/>
      <c r="O249" s="10"/>
      <c r="P249" s="171"/>
      <c r="Q249" s="10"/>
      <c r="R249" s="10"/>
      <c r="S249" s="10"/>
      <c r="T249" s="10"/>
      <c r="U249" s="10"/>
      <c r="V249" s="10"/>
      <c r="W249" s="10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73"/>
      <c r="G250" s="173"/>
      <c r="H250" s="10"/>
      <c r="I250" s="10"/>
      <c r="J250" s="10"/>
      <c r="K250" s="175"/>
      <c r="L250" s="10"/>
      <c r="M250" s="10"/>
      <c r="N250" s="10"/>
      <c r="O250" s="10"/>
      <c r="P250" s="171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73"/>
      <c r="G251" s="173"/>
      <c r="H251" s="10"/>
      <c r="I251" s="10"/>
      <c r="J251" s="10"/>
      <c r="K251" s="175"/>
      <c r="L251" s="10"/>
      <c r="M251" s="10"/>
      <c r="N251" s="10"/>
      <c r="O251" s="10"/>
      <c r="P251" s="171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73"/>
      <c r="G252" s="173"/>
      <c r="H252" s="10"/>
      <c r="I252" s="10"/>
      <c r="J252" s="10"/>
      <c r="K252" s="175"/>
      <c r="L252" s="10"/>
      <c r="M252" s="10"/>
      <c r="N252" s="10"/>
      <c r="O252" s="10"/>
      <c r="P252" s="171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73"/>
      <c r="G253" s="173"/>
      <c r="H253" s="10"/>
      <c r="I253" s="10"/>
      <c r="J253" s="10"/>
      <c r="K253" s="175"/>
      <c r="L253" s="10"/>
      <c r="M253" s="10"/>
      <c r="N253" s="10"/>
      <c r="O253" s="10"/>
      <c r="P253" s="171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73"/>
      <c r="G254" s="173"/>
      <c r="H254" s="10"/>
      <c r="I254" s="10"/>
      <c r="J254" s="10"/>
      <c r="K254" s="175"/>
      <c r="L254" s="10"/>
      <c r="M254" s="10"/>
      <c r="N254" s="10"/>
      <c r="O254" s="10"/>
      <c r="P254" s="171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73"/>
      <c r="G255" s="173"/>
      <c r="H255" s="10"/>
      <c r="I255" s="10"/>
      <c r="J255" s="10"/>
      <c r="K255" s="175"/>
      <c r="L255" s="10"/>
      <c r="M255" s="10"/>
      <c r="N255" s="10"/>
      <c r="O255" s="10"/>
      <c r="P255" s="171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73"/>
      <c r="G256" s="173"/>
      <c r="H256" s="10"/>
      <c r="I256" s="10"/>
      <c r="J256" s="10"/>
      <c r="K256" s="175"/>
      <c r="L256" s="10"/>
      <c r="M256" s="10"/>
      <c r="N256" s="10"/>
      <c r="O256" s="10"/>
      <c r="P256" s="171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73"/>
      <c r="G257" s="173"/>
      <c r="H257" s="10"/>
      <c r="I257" s="10"/>
      <c r="J257" s="10"/>
      <c r="K257" s="175"/>
      <c r="L257" s="10"/>
      <c r="M257" s="10"/>
      <c r="N257" s="10"/>
      <c r="O257" s="10"/>
      <c r="P257" s="171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73"/>
      <c r="G258" s="173"/>
      <c r="H258" s="10"/>
      <c r="I258" s="10"/>
      <c r="J258" s="10"/>
      <c r="K258" s="175"/>
      <c r="L258" s="10"/>
      <c r="M258" s="10"/>
      <c r="N258" s="10"/>
      <c r="O258" s="10"/>
      <c r="P258" s="171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73"/>
      <c r="G259" s="173"/>
      <c r="H259" s="10"/>
      <c r="I259" s="10"/>
      <c r="J259" s="10"/>
      <c r="K259" s="175"/>
      <c r="L259" s="10"/>
      <c r="M259" s="10"/>
      <c r="N259" s="10"/>
      <c r="O259" s="10"/>
      <c r="P259" s="171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73"/>
      <c r="G260" s="173"/>
      <c r="H260" s="10"/>
      <c r="I260" s="10"/>
      <c r="J260" s="10"/>
      <c r="K260" s="175"/>
      <c r="L260" s="10"/>
      <c r="M260" s="10"/>
      <c r="N260" s="10"/>
      <c r="O260" s="10"/>
      <c r="P260" s="171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73"/>
      <c r="G261" s="173"/>
      <c r="H261" s="10"/>
      <c r="I261" s="10"/>
      <c r="J261" s="10"/>
      <c r="K261" s="175"/>
      <c r="L261" s="10"/>
      <c r="M261" s="10"/>
      <c r="N261" s="10"/>
      <c r="O261" s="10"/>
      <c r="P261" s="171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73"/>
      <c r="G262" s="173"/>
      <c r="H262" s="10"/>
      <c r="I262" s="10"/>
      <c r="J262" s="10"/>
      <c r="K262" s="175"/>
      <c r="L262" s="10"/>
      <c r="M262" s="10"/>
      <c r="N262" s="10"/>
      <c r="O262" s="10"/>
      <c r="P262" s="171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73"/>
      <c r="G263" s="173"/>
      <c r="H263" s="10"/>
      <c r="I263" s="10"/>
      <c r="J263" s="10"/>
      <c r="K263" s="175"/>
      <c r="L263" s="10"/>
      <c r="M263" s="10"/>
      <c r="N263" s="10"/>
      <c r="O263" s="10"/>
      <c r="P263" s="171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73"/>
      <c r="G264" s="173"/>
      <c r="H264" s="10"/>
      <c r="I264" s="10"/>
      <c r="J264" s="10"/>
      <c r="K264" s="175"/>
      <c r="L264" s="10"/>
      <c r="M264" s="10"/>
      <c r="N264" s="10"/>
      <c r="O264" s="10"/>
      <c r="P264" s="171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73"/>
      <c r="G265" s="173"/>
      <c r="H265" s="10"/>
      <c r="I265" s="10"/>
      <c r="J265" s="10"/>
      <c r="K265" s="175"/>
      <c r="L265" s="10"/>
      <c r="M265" s="10"/>
      <c r="N265" s="10"/>
      <c r="O265" s="10"/>
      <c r="P265" s="171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73"/>
      <c r="G266" s="173"/>
      <c r="H266" s="10"/>
      <c r="I266" s="10"/>
      <c r="J266" s="10"/>
      <c r="K266" s="175"/>
      <c r="L266" s="10"/>
      <c r="M266" s="10"/>
      <c r="N266" s="10"/>
      <c r="O266" s="10"/>
      <c r="P266" s="171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73"/>
      <c r="G267" s="173"/>
      <c r="H267" s="10"/>
      <c r="I267" s="10"/>
      <c r="J267" s="10"/>
      <c r="K267" s="175"/>
      <c r="L267" s="10"/>
      <c r="M267" s="10"/>
      <c r="N267" s="10"/>
      <c r="O267" s="10"/>
      <c r="P267" s="171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73"/>
      <c r="G268" s="173"/>
      <c r="H268" s="10"/>
      <c r="I268" s="10"/>
      <c r="J268" s="10"/>
      <c r="K268" s="175"/>
      <c r="L268" s="10"/>
      <c r="M268" s="10"/>
      <c r="N268" s="10"/>
      <c r="O268" s="10"/>
      <c r="P268" s="171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73"/>
      <c r="G269" s="173"/>
      <c r="H269" s="10"/>
      <c r="I269" s="10"/>
      <c r="J269" s="10"/>
      <c r="K269" s="175"/>
      <c r="L269" s="10"/>
      <c r="M269" s="10"/>
      <c r="N269" s="10"/>
      <c r="O269" s="10"/>
      <c r="P269" s="171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73"/>
      <c r="G270" s="173"/>
      <c r="H270" s="10"/>
      <c r="I270" s="10"/>
      <c r="J270" s="10"/>
      <c r="K270" s="175"/>
      <c r="L270" s="10"/>
      <c r="M270" s="10"/>
      <c r="N270" s="10"/>
      <c r="O270" s="10"/>
      <c r="P270" s="171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73"/>
      <c r="G271" s="173"/>
      <c r="H271" s="10"/>
      <c r="I271" s="10"/>
      <c r="J271" s="10"/>
      <c r="K271" s="175"/>
      <c r="L271" s="10"/>
      <c r="M271" s="10"/>
      <c r="N271" s="10"/>
      <c r="O271" s="10"/>
      <c r="P271" s="171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73"/>
      <c r="G272" s="173"/>
      <c r="H272" s="10"/>
      <c r="I272" s="10"/>
      <c r="J272" s="10"/>
      <c r="K272" s="175"/>
      <c r="L272" s="10"/>
      <c r="M272" s="10"/>
      <c r="N272" s="10"/>
      <c r="O272" s="10"/>
      <c r="P272" s="171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73"/>
      <c r="G273" s="173"/>
      <c r="H273" s="10"/>
      <c r="I273" s="10"/>
      <c r="J273" s="10"/>
      <c r="K273" s="175"/>
      <c r="L273" s="10"/>
      <c r="M273" s="10"/>
      <c r="N273" s="10"/>
      <c r="O273" s="10"/>
      <c r="P273" s="171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73"/>
      <c r="G274" s="173"/>
      <c r="H274" s="10"/>
      <c r="I274" s="10"/>
      <c r="J274" s="10"/>
      <c r="K274" s="175"/>
      <c r="L274" s="10"/>
      <c r="M274" s="10"/>
      <c r="N274" s="10"/>
      <c r="O274" s="10"/>
      <c r="P274" s="171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73"/>
      <c r="G275" s="173"/>
      <c r="H275" s="10"/>
      <c r="I275" s="10"/>
      <c r="J275" s="10"/>
      <c r="K275" s="175"/>
      <c r="L275" s="10"/>
      <c r="M275" s="10"/>
      <c r="N275" s="10"/>
      <c r="O275" s="10"/>
      <c r="P275" s="171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73"/>
      <c r="G276" s="173"/>
      <c r="H276" s="10"/>
      <c r="I276" s="10"/>
      <c r="J276" s="10"/>
      <c r="K276" s="175"/>
      <c r="L276" s="10"/>
      <c r="M276" s="10"/>
      <c r="N276" s="10"/>
      <c r="O276" s="10"/>
      <c r="P276" s="171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73"/>
      <c r="G277" s="173"/>
      <c r="H277" s="10"/>
      <c r="I277" s="10"/>
      <c r="J277" s="10"/>
      <c r="K277" s="175"/>
      <c r="L277" s="10"/>
      <c r="M277" s="10"/>
      <c r="N277" s="10"/>
      <c r="O277" s="10"/>
      <c r="P277" s="171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73"/>
      <c r="G278" s="173"/>
      <c r="H278" s="10"/>
      <c r="I278" s="10"/>
      <c r="J278" s="10"/>
      <c r="K278" s="175"/>
      <c r="L278" s="10"/>
      <c r="M278" s="10"/>
      <c r="N278" s="10"/>
      <c r="O278" s="10"/>
      <c r="P278" s="171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73"/>
      <c r="G279" s="173"/>
      <c r="H279" s="10"/>
      <c r="I279" s="10"/>
      <c r="J279" s="10"/>
      <c r="K279" s="175"/>
      <c r="L279" s="10"/>
      <c r="M279" s="10"/>
      <c r="N279" s="10"/>
      <c r="O279" s="10"/>
      <c r="P279" s="171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73"/>
      <c r="G280" s="173"/>
      <c r="H280" s="10"/>
      <c r="I280" s="10"/>
      <c r="J280" s="10"/>
      <c r="K280" s="175"/>
      <c r="L280" s="10"/>
      <c r="M280" s="10"/>
      <c r="N280" s="10"/>
      <c r="O280" s="10"/>
      <c r="P280" s="171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73"/>
      <c r="G281" s="173"/>
      <c r="H281" s="10"/>
      <c r="I281" s="10"/>
      <c r="J281" s="10"/>
      <c r="K281" s="175"/>
      <c r="L281" s="10"/>
      <c r="M281" s="10"/>
      <c r="N281" s="10"/>
      <c r="O281" s="10"/>
      <c r="P281" s="171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73"/>
      <c r="G282" s="173"/>
      <c r="H282" s="10"/>
      <c r="I282" s="10"/>
      <c r="J282" s="10"/>
      <c r="K282" s="175"/>
      <c r="L282" s="10"/>
      <c r="M282" s="10"/>
      <c r="N282" s="10"/>
      <c r="O282" s="10"/>
      <c r="P282" s="171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73"/>
      <c r="G283" s="173"/>
      <c r="H283" s="10"/>
      <c r="I283" s="10"/>
      <c r="J283" s="10"/>
      <c r="K283" s="175"/>
      <c r="L283" s="10"/>
      <c r="M283" s="10"/>
      <c r="N283" s="10"/>
      <c r="O283" s="10"/>
      <c r="P283" s="171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73"/>
      <c r="G284" s="173"/>
      <c r="H284" s="10"/>
      <c r="I284" s="10"/>
      <c r="J284" s="10"/>
      <c r="K284" s="175"/>
      <c r="L284" s="10"/>
      <c r="M284" s="10"/>
      <c r="N284" s="10"/>
      <c r="O284" s="10"/>
      <c r="P284" s="171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73"/>
      <c r="G285" s="173"/>
      <c r="H285" s="10"/>
      <c r="I285" s="10"/>
      <c r="J285" s="10"/>
      <c r="K285" s="175"/>
      <c r="L285" s="10"/>
      <c r="M285" s="10"/>
      <c r="N285" s="10"/>
      <c r="O285" s="10"/>
      <c r="P285" s="171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73"/>
      <c r="G286" s="173"/>
      <c r="H286" s="10"/>
      <c r="I286" s="10"/>
      <c r="J286" s="10"/>
      <c r="K286" s="175"/>
      <c r="L286" s="10"/>
      <c r="M286" s="10"/>
      <c r="N286" s="10"/>
      <c r="O286" s="10"/>
      <c r="P286" s="171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73"/>
      <c r="G287" s="173"/>
      <c r="H287" s="10"/>
      <c r="I287" s="10"/>
      <c r="J287" s="10"/>
      <c r="K287" s="175"/>
      <c r="L287" s="10"/>
      <c r="M287" s="10"/>
      <c r="N287" s="10"/>
      <c r="O287" s="10"/>
      <c r="P287" s="171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73"/>
      <c r="G288" s="173"/>
      <c r="H288" s="10"/>
      <c r="I288" s="10"/>
      <c r="J288" s="10"/>
      <c r="K288" s="175"/>
      <c r="L288" s="10"/>
      <c r="M288" s="10"/>
      <c r="N288" s="10"/>
      <c r="O288" s="10"/>
      <c r="P288" s="171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73"/>
      <c r="G289" s="173"/>
      <c r="H289" s="10"/>
      <c r="I289" s="10"/>
      <c r="J289" s="10"/>
      <c r="K289" s="175"/>
      <c r="L289" s="10"/>
      <c r="M289" s="10"/>
      <c r="N289" s="10"/>
      <c r="O289" s="10"/>
      <c r="P289" s="171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73"/>
      <c r="G290" s="173"/>
      <c r="H290" s="10"/>
      <c r="I290" s="10"/>
      <c r="J290" s="10"/>
      <c r="K290" s="175"/>
      <c r="L290" s="10"/>
      <c r="M290" s="10"/>
      <c r="N290" s="10"/>
      <c r="O290" s="10"/>
      <c r="P290" s="171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73"/>
      <c r="G291" s="173"/>
      <c r="H291" s="10"/>
      <c r="I291" s="10"/>
      <c r="J291" s="10"/>
      <c r="K291" s="175"/>
      <c r="L291" s="10"/>
      <c r="M291" s="10"/>
      <c r="N291" s="10"/>
      <c r="O291" s="10"/>
      <c r="P291" s="171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73"/>
      <c r="G292" s="173"/>
      <c r="H292" s="10"/>
      <c r="I292" s="10"/>
      <c r="J292" s="10"/>
      <c r="K292" s="175"/>
      <c r="L292" s="10"/>
      <c r="M292" s="10"/>
      <c r="N292" s="10"/>
      <c r="O292" s="10"/>
      <c r="P292" s="171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73"/>
      <c r="G293" s="173"/>
      <c r="H293" s="10"/>
      <c r="I293" s="10"/>
      <c r="J293" s="10"/>
      <c r="K293" s="175"/>
      <c r="L293" s="10"/>
      <c r="M293" s="10"/>
      <c r="N293" s="10"/>
      <c r="O293" s="10"/>
      <c r="P293" s="171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73"/>
      <c r="G294" s="173"/>
      <c r="H294" s="10"/>
      <c r="I294" s="10"/>
      <c r="J294" s="10"/>
      <c r="K294" s="175"/>
      <c r="L294" s="10"/>
      <c r="M294" s="10"/>
      <c r="N294" s="10"/>
      <c r="O294" s="10"/>
      <c r="P294" s="171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73"/>
      <c r="G295" s="173"/>
      <c r="H295" s="10"/>
      <c r="I295" s="10"/>
      <c r="J295" s="10"/>
      <c r="K295" s="175"/>
      <c r="L295" s="10"/>
      <c r="M295" s="10"/>
      <c r="N295" s="10"/>
      <c r="O295" s="10"/>
      <c r="P295" s="171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73"/>
      <c r="G296" s="173"/>
      <c r="H296" s="10"/>
      <c r="I296" s="10"/>
      <c r="J296" s="10"/>
      <c r="K296" s="175"/>
      <c r="L296" s="10"/>
      <c r="M296" s="10"/>
      <c r="N296" s="10"/>
      <c r="O296" s="10"/>
      <c r="P296" s="171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73"/>
      <c r="G297" s="173"/>
      <c r="H297" s="10"/>
      <c r="I297" s="10"/>
      <c r="J297" s="10"/>
      <c r="K297" s="175"/>
      <c r="L297" s="10"/>
      <c r="M297" s="10"/>
      <c r="N297" s="10"/>
      <c r="O297" s="10"/>
      <c r="P297" s="171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73"/>
      <c r="G298" s="173"/>
      <c r="H298" s="10"/>
      <c r="I298" s="10"/>
      <c r="J298" s="10"/>
      <c r="K298" s="175"/>
      <c r="L298" s="10"/>
      <c r="M298" s="10"/>
      <c r="N298" s="10"/>
      <c r="O298" s="10"/>
      <c r="P298" s="171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73"/>
      <c r="G299" s="173"/>
      <c r="H299" s="10"/>
      <c r="I299" s="10"/>
      <c r="J299" s="10"/>
      <c r="K299" s="175"/>
      <c r="L299" s="10"/>
      <c r="M299" s="10"/>
      <c r="N299" s="10"/>
      <c r="O299" s="10"/>
      <c r="P299" s="171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73"/>
      <c r="G300" s="173"/>
      <c r="H300" s="10"/>
      <c r="I300" s="10"/>
      <c r="J300" s="10"/>
      <c r="K300" s="175"/>
      <c r="L300" s="10"/>
      <c r="M300" s="10"/>
      <c r="N300" s="10"/>
      <c r="O300" s="10"/>
      <c r="P300" s="171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73"/>
      <c r="G301" s="173"/>
      <c r="H301" s="10"/>
      <c r="I301" s="10"/>
      <c r="J301" s="10"/>
      <c r="K301" s="175"/>
      <c r="L301" s="10"/>
      <c r="M301" s="10"/>
      <c r="N301" s="10"/>
      <c r="O301" s="10"/>
      <c r="P301" s="171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73"/>
      <c r="G302" s="173"/>
      <c r="H302" s="10"/>
      <c r="I302" s="10"/>
      <c r="J302" s="10"/>
      <c r="K302" s="175"/>
      <c r="L302" s="10"/>
      <c r="M302" s="10"/>
      <c r="N302" s="10"/>
      <c r="O302" s="10"/>
      <c r="P302" s="171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73"/>
      <c r="G303" s="173"/>
      <c r="H303" s="10"/>
      <c r="I303" s="10"/>
      <c r="J303" s="10"/>
      <c r="K303" s="175"/>
      <c r="L303" s="10"/>
      <c r="M303" s="10"/>
      <c r="N303" s="10"/>
      <c r="O303" s="10"/>
      <c r="P303" s="171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73"/>
      <c r="G304" s="173"/>
      <c r="H304" s="10"/>
      <c r="I304" s="10"/>
      <c r="J304" s="10"/>
      <c r="K304" s="175"/>
      <c r="L304" s="10"/>
      <c r="M304" s="10"/>
      <c r="N304" s="10"/>
      <c r="O304" s="10"/>
      <c r="P304" s="171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73"/>
      <c r="G305" s="173"/>
      <c r="H305" s="10"/>
      <c r="I305" s="10"/>
      <c r="J305" s="10"/>
      <c r="K305" s="175"/>
      <c r="L305" s="10"/>
      <c r="M305" s="10"/>
      <c r="N305" s="10"/>
      <c r="O305" s="10"/>
      <c r="P305" s="171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73"/>
      <c r="G306" s="173"/>
      <c r="H306" s="10"/>
      <c r="I306" s="10"/>
      <c r="J306" s="10"/>
      <c r="K306" s="175"/>
      <c r="L306" s="10"/>
      <c r="M306" s="10"/>
      <c r="N306" s="10"/>
      <c r="O306" s="10"/>
      <c r="P306" s="171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73"/>
      <c r="G307" s="173"/>
      <c r="H307" s="10"/>
      <c r="I307" s="10"/>
      <c r="J307" s="10"/>
      <c r="K307" s="175"/>
      <c r="L307" s="10"/>
      <c r="M307" s="10"/>
      <c r="N307" s="10"/>
      <c r="O307" s="10"/>
      <c r="P307" s="171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73"/>
      <c r="G308" s="173"/>
      <c r="H308" s="10"/>
      <c r="I308" s="10"/>
      <c r="J308" s="10"/>
      <c r="K308" s="175"/>
      <c r="L308" s="10"/>
      <c r="M308" s="10"/>
      <c r="N308" s="10"/>
      <c r="O308" s="10"/>
      <c r="P308" s="171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73"/>
      <c r="G309" s="173"/>
      <c r="H309" s="10"/>
      <c r="I309" s="10"/>
      <c r="J309" s="10"/>
      <c r="K309" s="175"/>
      <c r="L309" s="10"/>
      <c r="M309" s="10"/>
      <c r="N309" s="10"/>
      <c r="O309" s="10"/>
      <c r="P309" s="171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73"/>
      <c r="G310" s="173"/>
      <c r="H310" s="10"/>
      <c r="I310" s="10"/>
      <c r="J310" s="10"/>
      <c r="K310" s="175"/>
      <c r="L310" s="10"/>
      <c r="M310" s="10"/>
      <c r="N310" s="10"/>
      <c r="O310" s="10"/>
      <c r="P310" s="171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73"/>
      <c r="G311" s="173"/>
      <c r="H311" s="10"/>
      <c r="I311" s="10"/>
      <c r="J311" s="10"/>
      <c r="K311" s="175"/>
      <c r="L311" s="10"/>
      <c r="M311" s="10"/>
      <c r="N311" s="10"/>
      <c r="O311" s="10"/>
      <c r="P311" s="171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73"/>
      <c r="G312" s="173"/>
      <c r="H312" s="10"/>
      <c r="I312" s="10"/>
      <c r="J312" s="10"/>
      <c r="K312" s="175"/>
      <c r="L312" s="10"/>
      <c r="M312" s="10"/>
      <c r="N312" s="10"/>
      <c r="O312" s="10"/>
      <c r="P312" s="171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73"/>
      <c r="G313" s="173"/>
      <c r="H313" s="10"/>
      <c r="I313" s="10"/>
      <c r="J313" s="10"/>
      <c r="K313" s="175"/>
      <c r="L313" s="10"/>
      <c r="M313" s="10"/>
      <c r="N313" s="10"/>
      <c r="O313" s="10"/>
      <c r="P313" s="171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73"/>
      <c r="G314" s="173"/>
      <c r="H314" s="10"/>
      <c r="I314" s="10"/>
      <c r="J314" s="10"/>
      <c r="K314" s="175"/>
      <c r="L314" s="10"/>
      <c r="M314" s="10"/>
      <c r="N314" s="10"/>
      <c r="O314" s="10"/>
      <c r="P314" s="171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73"/>
      <c r="G315" s="173"/>
      <c r="H315" s="10"/>
      <c r="I315" s="10"/>
      <c r="J315" s="10"/>
      <c r="K315" s="175"/>
      <c r="L315" s="10"/>
      <c r="M315" s="10"/>
      <c r="N315" s="10"/>
      <c r="O315" s="10"/>
      <c r="P315" s="171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73"/>
      <c r="G316" s="173"/>
      <c r="H316" s="10"/>
      <c r="I316" s="10"/>
      <c r="J316" s="10"/>
      <c r="K316" s="175"/>
      <c r="L316" s="10"/>
      <c r="M316" s="10"/>
      <c r="N316" s="10"/>
      <c r="O316" s="10"/>
      <c r="P316" s="171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73"/>
      <c r="G317" s="173"/>
      <c r="H317" s="10"/>
      <c r="I317" s="10"/>
      <c r="J317" s="10"/>
      <c r="K317" s="175"/>
      <c r="L317" s="10"/>
      <c r="M317" s="10"/>
      <c r="N317" s="10"/>
      <c r="O317" s="10"/>
      <c r="P317" s="171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73"/>
      <c r="G318" s="173"/>
      <c r="H318" s="10"/>
      <c r="I318" s="10"/>
      <c r="J318" s="10"/>
      <c r="K318" s="175"/>
      <c r="L318" s="10"/>
      <c r="M318" s="10"/>
      <c r="N318" s="10"/>
      <c r="O318" s="10"/>
      <c r="P318" s="171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73"/>
      <c r="G319" s="173"/>
      <c r="H319" s="10"/>
      <c r="I319" s="10"/>
      <c r="J319" s="10"/>
      <c r="K319" s="175"/>
      <c r="L319" s="10"/>
      <c r="M319" s="10"/>
      <c r="N319" s="10"/>
      <c r="O319" s="10"/>
      <c r="P319" s="171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73"/>
      <c r="G320" s="173"/>
      <c r="H320" s="10"/>
      <c r="I320" s="10"/>
      <c r="J320" s="10"/>
      <c r="K320" s="175"/>
      <c r="L320" s="10"/>
      <c r="M320" s="10"/>
      <c r="N320" s="10"/>
      <c r="O320" s="10"/>
      <c r="P320" s="171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73"/>
      <c r="G321" s="173"/>
      <c r="H321" s="10"/>
      <c r="I321" s="10"/>
      <c r="J321" s="10"/>
      <c r="K321" s="175"/>
      <c r="L321" s="10"/>
      <c r="M321" s="10"/>
      <c r="N321" s="10"/>
      <c r="O321" s="10"/>
      <c r="P321" s="171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73"/>
      <c r="G322" s="173"/>
      <c r="H322" s="10"/>
      <c r="I322" s="10"/>
      <c r="J322" s="10"/>
      <c r="K322" s="175"/>
      <c r="L322" s="10"/>
      <c r="M322" s="10"/>
      <c r="N322" s="10"/>
      <c r="O322" s="10"/>
      <c r="P322" s="171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73"/>
      <c r="G323" s="173"/>
      <c r="H323" s="10"/>
      <c r="I323" s="10"/>
      <c r="J323" s="10"/>
      <c r="K323" s="175"/>
      <c r="L323" s="10"/>
      <c r="M323" s="10"/>
      <c r="N323" s="10"/>
      <c r="O323" s="10"/>
      <c r="P323" s="171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73"/>
      <c r="G324" s="173"/>
      <c r="H324" s="10"/>
      <c r="I324" s="10"/>
      <c r="J324" s="10"/>
      <c r="K324" s="175"/>
      <c r="L324" s="10"/>
      <c r="M324" s="10"/>
      <c r="N324" s="10"/>
      <c r="O324" s="10"/>
      <c r="P324" s="171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73"/>
      <c r="G325" s="173"/>
      <c r="H325" s="10"/>
      <c r="I325" s="10"/>
      <c r="J325" s="10"/>
      <c r="K325" s="175"/>
      <c r="L325" s="10"/>
      <c r="M325" s="10"/>
      <c r="N325" s="10"/>
      <c r="O325" s="10"/>
      <c r="P325" s="171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73"/>
      <c r="G326" s="173"/>
      <c r="H326" s="10"/>
      <c r="I326" s="10"/>
      <c r="J326" s="10"/>
      <c r="K326" s="175"/>
      <c r="L326" s="10"/>
      <c r="M326" s="10"/>
      <c r="N326" s="10"/>
      <c r="O326" s="10"/>
      <c r="P326" s="171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73"/>
      <c r="G327" s="173"/>
      <c r="H327" s="10"/>
      <c r="I327" s="10"/>
      <c r="J327" s="10"/>
      <c r="K327" s="175"/>
      <c r="L327" s="10"/>
      <c r="M327" s="10"/>
      <c r="N327" s="10"/>
      <c r="O327" s="10"/>
      <c r="P327" s="171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73"/>
      <c r="G328" s="173"/>
      <c r="H328" s="10"/>
      <c r="I328" s="10"/>
      <c r="J328" s="10"/>
      <c r="K328" s="175"/>
      <c r="L328" s="10"/>
      <c r="M328" s="10"/>
      <c r="N328" s="10"/>
      <c r="O328" s="10"/>
      <c r="P328" s="171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73"/>
      <c r="G329" s="173"/>
      <c r="H329" s="10"/>
      <c r="I329" s="10"/>
      <c r="J329" s="10"/>
      <c r="K329" s="175"/>
      <c r="L329" s="10"/>
      <c r="M329" s="10"/>
      <c r="N329" s="10"/>
      <c r="O329" s="10"/>
      <c r="P329" s="171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73"/>
      <c r="G330" s="173"/>
      <c r="H330" s="10"/>
      <c r="I330" s="10"/>
      <c r="J330" s="10"/>
      <c r="K330" s="175"/>
      <c r="L330" s="10"/>
      <c r="M330" s="10"/>
      <c r="N330" s="10"/>
      <c r="O330" s="10"/>
      <c r="P330" s="171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73"/>
      <c r="G331" s="173"/>
      <c r="H331" s="10"/>
      <c r="I331" s="10"/>
      <c r="J331" s="10"/>
      <c r="K331" s="175"/>
      <c r="L331" s="10"/>
      <c r="M331" s="10"/>
      <c r="N331" s="10"/>
      <c r="O331" s="10"/>
      <c r="P331" s="171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73"/>
      <c r="G332" s="173"/>
      <c r="H332" s="10"/>
      <c r="I332" s="10"/>
      <c r="J332" s="10"/>
      <c r="K332" s="175"/>
      <c r="L332" s="10"/>
      <c r="M332" s="10"/>
      <c r="N332" s="10"/>
      <c r="O332" s="10"/>
      <c r="P332" s="171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73"/>
      <c r="G333" s="173"/>
      <c r="H333" s="10"/>
      <c r="I333" s="10"/>
      <c r="J333" s="10"/>
      <c r="K333" s="175"/>
      <c r="L333" s="10"/>
      <c r="M333" s="10"/>
      <c r="N333" s="10"/>
      <c r="O333" s="10"/>
      <c r="P333" s="171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73"/>
      <c r="G334" s="173"/>
      <c r="H334" s="10"/>
      <c r="I334" s="10"/>
      <c r="J334" s="10"/>
      <c r="K334" s="175"/>
      <c r="L334" s="10"/>
      <c r="M334" s="10"/>
      <c r="N334" s="10"/>
      <c r="O334" s="10"/>
      <c r="P334" s="171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73"/>
      <c r="G335" s="173"/>
      <c r="H335" s="10"/>
      <c r="I335" s="10"/>
      <c r="J335" s="10"/>
      <c r="K335" s="175"/>
      <c r="L335" s="10"/>
      <c r="M335" s="10"/>
      <c r="N335" s="10"/>
      <c r="O335" s="10"/>
      <c r="P335" s="171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73"/>
      <c r="G336" s="173"/>
      <c r="H336" s="10"/>
      <c r="I336" s="10"/>
      <c r="J336" s="10"/>
      <c r="K336" s="175"/>
      <c r="L336" s="10"/>
      <c r="M336" s="10"/>
      <c r="N336" s="10"/>
      <c r="O336" s="10"/>
      <c r="P336" s="171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73"/>
      <c r="G337" s="173"/>
      <c r="H337" s="10"/>
      <c r="I337" s="10"/>
      <c r="J337" s="10"/>
      <c r="K337" s="175"/>
      <c r="L337" s="10"/>
      <c r="M337" s="10"/>
      <c r="N337" s="10"/>
      <c r="O337" s="10"/>
      <c r="P337" s="171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73"/>
      <c r="G338" s="173"/>
      <c r="H338" s="10"/>
      <c r="I338" s="10"/>
      <c r="J338" s="10"/>
      <c r="K338" s="175"/>
      <c r="L338" s="10"/>
      <c r="M338" s="10"/>
      <c r="N338" s="10"/>
      <c r="O338" s="10"/>
      <c r="P338" s="171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73"/>
      <c r="G339" s="173"/>
      <c r="H339" s="10"/>
      <c r="I339" s="10"/>
      <c r="J339" s="10"/>
      <c r="K339" s="175"/>
      <c r="L339" s="10"/>
      <c r="M339" s="10"/>
      <c r="N339" s="10"/>
      <c r="O339" s="10"/>
      <c r="P339" s="171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73"/>
      <c r="G340" s="173"/>
      <c r="H340" s="10"/>
      <c r="I340" s="10"/>
      <c r="J340" s="10"/>
      <c r="K340" s="175"/>
      <c r="L340" s="10"/>
      <c r="M340" s="10"/>
      <c r="N340" s="10"/>
      <c r="O340" s="10"/>
      <c r="P340" s="171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73"/>
      <c r="G341" s="173"/>
      <c r="H341" s="10"/>
      <c r="I341" s="10"/>
      <c r="J341" s="10"/>
      <c r="K341" s="175"/>
      <c r="L341" s="10"/>
      <c r="M341" s="10"/>
      <c r="N341" s="10"/>
      <c r="O341" s="10"/>
      <c r="P341" s="171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73"/>
      <c r="G342" s="173"/>
      <c r="H342" s="10"/>
      <c r="I342" s="10"/>
      <c r="J342" s="10"/>
      <c r="K342" s="175"/>
      <c r="L342" s="10"/>
      <c r="M342" s="10"/>
      <c r="N342" s="10"/>
      <c r="O342" s="10"/>
      <c r="P342" s="171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73"/>
      <c r="G343" s="173"/>
      <c r="H343" s="10"/>
      <c r="I343" s="10"/>
      <c r="J343" s="10"/>
      <c r="K343" s="175"/>
      <c r="L343" s="10"/>
      <c r="M343" s="10"/>
      <c r="N343" s="10"/>
      <c r="O343" s="10"/>
      <c r="P343" s="171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73"/>
      <c r="G344" s="173"/>
      <c r="H344" s="10"/>
      <c r="I344" s="10"/>
      <c r="J344" s="10"/>
      <c r="K344" s="175"/>
      <c r="L344" s="10"/>
      <c r="M344" s="10"/>
      <c r="N344" s="10"/>
      <c r="O344" s="10"/>
      <c r="P344" s="171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73"/>
      <c r="G345" s="173"/>
      <c r="H345" s="10"/>
      <c r="I345" s="10"/>
      <c r="J345" s="10"/>
      <c r="K345" s="175"/>
      <c r="L345" s="10"/>
      <c r="M345" s="10"/>
      <c r="N345" s="10"/>
      <c r="O345" s="10"/>
      <c r="P345" s="171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73"/>
      <c r="G346" s="173"/>
      <c r="H346" s="10"/>
      <c r="I346" s="10"/>
      <c r="J346" s="10"/>
      <c r="K346" s="175"/>
      <c r="L346" s="10"/>
      <c r="M346" s="10"/>
      <c r="N346" s="10"/>
      <c r="O346" s="10"/>
      <c r="P346" s="171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73"/>
      <c r="G347" s="173"/>
      <c r="H347" s="10"/>
      <c r="I347" s="10"/>
      <c r="J347" s="10"/>
      <c r="K347" s="175"/>
      <c r="L347" s="10"/>
      <c r="M347" s="10"/>
      <c r="N347" s="10"/>
      <c r="O347" s="10"/>
      <c r="P347" s="171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73"/>
      <c r="G348" s="173"/>
      <c r="H348" s="10"/>
      <c r="I348" s="10"/>
      <c r="J348" s="10"/>
      <c r="K348" s="175"/>
      <c r="L348" s="10"/>
      <c r="M348" s="10"/>
      <c r="N348" s="10"/>
      <c r="O348" s="10"/>
      <c r="P348" s="171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73"/>
      <c r="G349" s="173"/>
      <c r="H349" s="10"/>
      <c r="I349" s="10"/>
      <c r="J349" s="10"/>
      <c r="K349" s="175"/>
      <c r="L349" s="10"/>
      <c r="M349" s="10"/>
      <c r="N349" s="10"/>
      <c r="O349" s="10"/>
      <c r="P349" s="171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73"/>
      <c r="G350" s="173"/>
      <c r="H350" s="10"/>
      <c r="I350" s="10"/>
      <c r="J350" s="10"/>
      <c r="K350" s="175"/>
      <c r="L350" s="10"/>
      <c r="M350" s="10"/>
      <c r="N350" s="10"/>
      <c r="O350" s="10"/>
      <c r="P350" s="171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73"/>
      <c r="G351" s="173"/>
      <c r="H351" s="10"/>
      <c r="I351" s="10"/>
      <c r="J351" s="10"/>
      <c r="K351" s="175"/>
      <c r="L351" s="10"/>
      <c r="M351" s="10"/>
      <c r="N351" s="10"/>
      <c r="O351" s="10"/>
      <c r="P351" s="171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73"/>
      <c r="G352" s="173"/>
      <c r="H352" s="10"/>
      <c r="I352" s="10"/>
      <c r="J352" s="10"/>
      <c r="K352" s="175"/>
      <c r="L352" s="10"/>
      <c r="M352" s="10"/>
      <c r="N352" s="10"/>
      <c r="O352" s="10"/>
      <c r="P352" s="171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73"/>
      <c r="G353" s="173"/>
      <c r="H353" s="10"/>
      <c r="I353" s="10"/>
      <c r="J353" s="10"/>
      <c r="K353" s="175"/>
      <c r="L353" s="10"/>
      <c r="M353" s="10"/>
      <c r="N353" s="10"/>
      <c r="O353" s="10"/>
      <c r="P353" s="171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73"/>
      <c r="G354" s="173"/>
      <c r="H354" s="10"/>
      <c r="I354" s="10"/>
      <c r="J354" s="10"/>
      <c r="K354" s="175"/>
      <c r="L354" s="10"/>
      <c r="M354" s="10"/>
      <c r="N354" s="10"/>
      <c r="O354" s="10"/>
      <c r="P354" s="171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73"/>
      <c r="G355" s="173"/>
      <c r="H355" s="10"/>
      <c r="I355" s="10"/>
      <c r="J355" s="10"/>
      <c r="K355" s="175"/>
      <c r="L355" s="10"/>
      <c r="M355" s="10"/>
      <c r="N355" s="10"/>
      <c r="O355" s="10"/>
      <c r="P355" s="171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73"/>
      <c r="G356" s="173"/>
      <c r="H356" s="10"/>
      <c r="I356" s="10"/>
      <c r="J356" s="10"/>
      <c r="K356" s="175"/>
      <c r="L356" s="10"/>
      <c r="M356" s="10"/>
      <c r="N356" s="10"/>
      <c r="O356" s="10"/>
      <c r="P356" s="171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73"/>
      <c r="G357" s="173"/>
      <c r="H357" s="10"/>
      <c r="I357" s="10"/>
      <c r="J357" s="10"/>
      <c r="K357" s="175"/>
      <c r="L357" s="10"/>
      <c r="M357" s="10"/>
      <c r="N357" s="10"/>
      <c r="O357" s="10"/>
      <c r="P357" s="171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73"/>
      <c r="G358" s="173"/>
      <c r="H358" s="10"/>
      <c r="I358" s="10"/>
      <c r="J358" s="10"/>
      <c r="K358" s="175"/>
      <c r="L358" s="10"/>
      <c r="M358" s="10"/>
      <c r="N358" s="10"/>
      <c r="O358" s="10"/>
      <c r="P358" s="171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73"/>
      <c r="G359" s="173"/>
      <c r="H359" s="10"/>
      <c r="I359" s="10"/>
      <c r="J359" s="10"/>
      <c r="K359" s="175"/>
      <c r="L359" s="10"/>
      <c r="M359" s="10"/>
      <c r="N359" s="10"/>
      <c r="O359" s="10"/>
      <c r="P359" s="171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73"/>
      <c r="G360" s="173"/>
      <c r="H360" s="10"/>
      <c r="I360" s="10"/>
      <c r="J360" s="10"/>
      <c r="K360" s="175"/>
      <c r="L360" s="10"/>
      <c r="M360" s="10"/>
      <c r="N360" s="10"/>
      <c r="O360" s="10"/>
      <c r="P360" s="171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73"/>
      <c r="G361" s="173"/>
      <c r="H361" s="10"/>
      <c r="I361" s="10"/>
      <c r="J361" s="10"/>
      <c r="K361" s="175"/>
      <c r="L361" s="10"/>
      <c r="M361" s="10"/>
      <c r="N361" s="10"/>
      <c r="O361" s="10"/>
      <c r="P361" s="171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73"/>
      <c r="G362" s="173"/>
      <c r="H362" s="10"/>
      <c r="I362" s="10"/>
      <c r="J362" s="10"/>
      <c r="K362" s="175"/>
      <c r="L362" s="10"/>
      <c r="M362" s="10"/>
      <c r="N362" s="10"/>
      <c r="O362" s="10"/>
      <c r="P362" s="171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73"/>
      <c r="G363" s="173"/>
      <c r="H363" s="10"/>
      <c r="I363" s="10"/>
      <c r="J363" s="10"/>
      <c r="K363" s="175"/>
      <c r="L363" s="10"/>
      <c r="M363" s="10"/>
      <c r="N363" s="10"/>
      <c r="O363" s="10"/>
      <c r="P363" s="171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73"/>
      <c r="G364" s="173"/>
      <c r="H364" s="10"/>
      <c r="I364" s="10"/>
      <c r="J364" s="10"/>
      <c r="K364" s="175"/>
      <c r="L364" s="10"/>
      <c r="M364" s="10"/>
      <c r="N364" s="10"/>
      <c r="O364" s="10"/>
      <c r="P364" s="171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173"/>
      <c r="G365" s="173"/>
      <c r="H365" s="10"/>
      <c r="I365" s="10"/>
      <c r="J365" s="10"/>
      <c r="K365" s="175"/>
      <c r="L365" s="10"/>
      <c r="M365" s="10"/>
      <c r="N365" s="10"/>
      <c r="O365" s="10"/>
      <c r="P365" s="171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173"/>
      <c r="G366" s="173"/>
      <c r="H366" s="10"/>
      <c r="I366" s="10"/>
      <c r="J366" s="10"/>
      <c r="K366" s="175"/>
      <c r="L366" s="10"/>
      <c r="M366" s="10"/>
      <c r="N366" s="10"/>
      <c r="O366" s="10"/>
      <c r="P366" s="171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173"/>
      <c r="G367" s="173"/>
      <c r="H367" s="10"/>
      <c r="I367" s="10"/>
      <c r="J367" s="10"/>
      <c r="K367" s="175"/>
      <c r="L367" s="10"/>
      <c r="M367" s="10"/>
      <c r="N367" s="10"/>
      <c r="O367" s="10"/>
      <c r="P367" s="171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173"/>
      <c r="G368" s="173"/>
      <c r="H368" s="10"/>
      <c r="I368" s="10"/>
      <c r="J368" s="10"/>
      <c r="K368" s="175"/>
      <c r="L368" s="10"/>
      <c r="M368" s="10"/>
      <c r="N368" s="10"/>
      <c r="O368" s="10"/>
      <c r="P368" s="171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173"/>
      <c r="G369" s="173"/>
      <c r="H369" s="10"/>
      <c r="I369" s="10"/>
      <c r="J369" s="10"/>
      <c r="K369" s="175"/>
      <c r="L369" s="10"/>
      <c r="M369" s="10"/>
      <c r="N369" s="10"/>
      <c r="O369" s="10"/>
      <c r="P369" s="171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173"/>
      <c r="G370" s="173"/>
      <c r="H370" s="10"/>
      <c r="I370" s="10"/>
      <c r="J370" s="10"/>
      <c r="K370" s="175"/>
      <c r="L370" s="10"/>
      <c r="M370" s="10"/>
      <c r="N370" s="10"/>
      <c r="O370" s="10"/>
      <c r="P370" s="171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173"/>
      <c r="G371" s="173"/>
      <c r="H371" s="10"/>
      <c r="I371" s="10"/>
      <c r="J371" s="10"/>
      <c r="K371" s="175"/>
      <c r="L371" s="10"/>
      <c r="M371" s="10"/>
      <c r="N371" s="10"/>
      <c r="O371" s="10"/>
      <c r="P371" s="171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173"/>
      <c r="G372" s="173"/>
      <c r="H372" s="10"/>
      <c r="I372" s="10"/>
      <c r="J372" s="10"/>
      <c r="K372" s="175"/>
      <c r="L372" s="10"/>
      <c r="M372" s="10"/>
      <c r="N372" s="10"/>
      <c r="O372" s="10"/>
      <c r="P372" s="171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173"/>
      <c r="G373" s="173"/>
      <c r="H373" s="10"/>
      <c r="I373" s="10"/>
      <c r="J373" s="10"/>
      <c r="K373" s="175"/>
      <c r="L373" s="10"/>
      <c r="M373" s="10"/>
      <c r="N373" s="10"/>
      <c r="O373" s="10"/>
      <c r="P373" s="171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173"/>
      <c r="G374" s="173"/>
      <c r="H374" s="10"/>
      <c r="I374" s="10"/>
      <c r="J374" s="10"/>
      <c r="K374" s="175"/>
      <c r="L374" s="10"/>
      <c r="M374" s="10"/>
      <c r="N374" s="10"/>
      <c r="O374" s="10"/>
      <c r="P374" s="171"/>
      <c r="Q374" s="10"/>
      <c r="R374" s="10"/>
      <c r="S374" s="10"/>
      <c r="T374" s="10"/>
      <c r="U374" s="10"/>
      <c r="V374" s="10"/>
      <c r="W374" s="10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173"/>
      <c r="G375" s="173"/>
      <c r="H375" s="10"/>
      <c r="I375" s="10"/>
      <c r="J375" s="10"/>
      <c r="K375" s="175"/>
      <c r="L375" s="10"/>
      <c r="M375" s="10"/>
      <c r="N375" s="10"/>
      <c r="O375" s="10"/>
      <c r="P375" s="171"/>
      <c r="Q375" s="10"/>
      <c r="R375" s="10"/>
      <c r="S375" s="10"/>
      <c r="T375" s="10"/>
      <c r="U375" s="10"/>
      <c r="V375" s="10"/>
      <c r="W375" s="10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173"/>
      <c r="G376" s="173"/>
      <c r="H376" s="10"/>
      <c r="I376" s="10"/>
      <c r="J376" s="10"/>
      <c r="K376" s="175"/>
      <c r="L376" s="10"/>
      <c r="M376" s="10"/>
      <c r="N376" s="10"/>
      <c r="O376" s="10"/>
      <c r="P376" s="171"/>
      <c r="Q376" s="10"/>
      <c r="R376" s="10"/>
      <c r="S376" s="10"/>
      <c r="T376" s="10"/>
      <c r="U376" s="10"/>
      <c r="V376" s="10"/>
      <c r="W376" s="10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173"/>
      <c r="G377" s="173"/>
      <c r="H377" s="10"/>
      <c r="I377" s="10"/>
      <c r="J377" s="10"/>
      <c r="K377" s="175"/>
      <c r="L377" s="10"/>
      <c r="M377" s="10"/>
      <c r="N377" s="10"/>
      <c r="O377" s="10"/>
      <c r="P377" s="171"/>
      <c r="Q377" s="10"/>
      <c r="R377" s="10"/>
      <c r="S377" s="10"/>
      <c r="T377" s="10"/>
      <c r="U377" s="10"/>
      <c r="V377" s="10"/>
      <c r="W377" s="10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173"/>
      <c r="G378" s="173"/>
      <c r="H378" s="10"/>
      <c r="I378" s="10"/>
      <c r="J378" s="10"/>
      <c r="K378" s="175"/>
      <c r="L378" s="10"/>
      <c r="M378" s="10"/>
      <c r="N378" s="10"/>
      <c r="O378" s="10"/>
      <c r="P378" s="171"/>
      <c r="Q378" s="10"/>
      <c r="R378" s="10"/>
      <c r="S378" s="10"/>
      <c r="T378" s="10"/>
      <c r="U378" s="10"/>
      <c r="V378" s="10"/>
      <c r="W378" s="10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173"/>
      <c r="G379" s="173"/>
      <c r="H379" s="10"/>
      <c r="I379" s="10"/>
      <c r="J379" s="10"/>
      <c r="K379" s="175"/>
      <c r="L379" s="10"/>
      <c r="M379" s="10"/>
      <c r="N379" s="10"/>
      <c r="O379" s="10"/>
      <c r="P379" s="171"/>
      <c r="Q379" s="10"/>
      <c r="R379" s="10"/>
      <c r="S379" s="10"/>
      <c r="T379" s="10"/>
      <c r="U379" s="10"/>
      <c r="V379" s="10"/>
      <c r="W379" s="10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173"/>
      <c r="G380" s="173"/>
      <c r="H380" s="10"/>
      <c r="I380" s="10"/>
      <c r="J380" s="10"/>
      <c r="K380" s="175"/>
      <c r="L380" s="10"/>
      <c r="M380" s="10"/>
      <c r="N380" s="10"/>
      <c r="O380" s="10"/>
      <c r="P380" s="171"/>
      <c r="Q380" s="10"/>
      <c r="R380" s="10"/>
      <c r="S380" s="10"/>
      <c r="T380" s="10"/>
      <c r="U380" s="10"/>
      <c r="V380" s="10"/>
      <c r="W380" s="10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173"/>
      <c r="G381" s="173"/>
      <c r="H381" s="10"/>
      <c r="I381" s="10"/>
      <c r="J381" s="10"/>
      <c r="K381" s="175"/>
      <c r="L381" s="10"/>
      <c r="M381" s="10"/>
      <c r="N381" s="10"/>
      <c r="O381" s="10"/>
      <c r="P381" s="171"/>
      <c r="Q381" s="10"/>
      <c r="R381" s="10"/>
      <c r="S381" s="10"/>
      <c r="T381" s="10"/>
      <c r="U381" s="10"/>
      <c r="V381" s="10"/>
      <c r="W381" s="10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173"/>
      <c r="G382" s="173"/>
      <c r="H382" s="10"/>
      <c r="I382" s="10"/>
      <c r="J382" s="10"/>
      <c r="K382" s="175"/>
      <c r="L382" s="10"/>
      <c r="M382" s="10"/>
      <c r="N382" s="10"/>
      <c r="O382" s="10"/>
      <c r="P382" s="171"/>
      <c r="Q382" s="10"/>
      <c r="R382" s="10"/>
      <c r="S382" s="10"/>
      <c r="T382" s="10"/>
      <c r="U382" s="10"/>
      <c r="V382" s="10"/>
      <c r="W382" s="10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173"/>
      <c r="G383" s="173"/>
      <c r="H383" s="10"/>
      <c r="I383" s="10"/>
      <c r="J383" s="10"/>
      <c r="K383" s="175"/>
      <c r="L383" s="10"/>
      <c r="M383" s="10"/>
      <c r="N383" s="10"/>
      <c r="O383" s="10"/>
      <c r="P383" s="171"/>
      <c r="Q383" s="10"/>
      <c r="R383" s="10"/>
      <c r="S383" s="10"/>
      <c r="T383" s="10"/>
      <c r="U383" s="10"/>
      <c r="V383" s="10"/>
      <c r="W383" s="10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173"/>
      <c r="G384" s="173"/>
      <c r="H384" s="10"/>
      <c r="I384" s="10"/>
      <c r="J384" s="10"/>
      <c r="K384" s="175"/>
      <c r="L384" s="10"/>
      <c r="M384" s="10"/>
      <c r="N384" s="10"/>
      <c r="O384" s="10"/>
      <c r="P384" s="171"/>
      <c r="Q384" s="10"/>
      <c r="R384" s="10"/>
      <c r="S384" s="10"/>
      <c r="T384" s="10"/>
      <c r="U384" s="10"/>
      <c r="V384" s="10"/>
      <c r="W384" s="10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173"/>
      <c r="G385" s="173"/>
      <c r="H385" s="10"/>
      <c r="I385" s="10"/>
      <c r="J385" s="10"/>
      <c r="K385" s="175"/>
      <c r="L385" s="10"/>
      <c r="M385" s="10"/>
      <c r="N385" s="10"/>
      <c r="O385" s="10"/>
      <c r="P385" s="171"/>
      <c r="Q385" s="10"/>
      <c r="R385" s="10"/>
      <c r="S385" s="10"/>
      <c r="T385" s="10"/>
      <c r="U385" s="10"/>
      <c r="V385" s="10"/>
      <c r="W385" s="10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173"/>
      <c r="G386" s="173"/>
      <c r="H386" s="10"/>
      <c r="I386" s="10"/>
      <c r="J386" s="10"/>
      <c r="K386" s="175"/>
      <c r="L386" s="10"/>
      <c r="M386" s="10"/>
      <c r="N386" s="10"/>
      <c r="O386" s="10"/>
      <c r="P386" s="171"/>
      <c r="Q386" s="10"/>
      <c r="R386" s="10"/>
      <c r="S386" s="10"/>
      <c r="T386" s="10"/>
      <c r="U386" s="10"/>
      <c r="V386" s="10"/>
      <c r="W386" s="10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173"/>
      <c r="G387" s="173"/>
      <c r="H387" s="10"/>
      <c r="I387" s="10"/>
      <c r="J387" s="10"/>
      <c r="K387" s="175"/>
      <c r="L387" s="10"/>
      <c r="M387" s="10"/>
      <c r="N387" s="10"/>
      <c r="O387" s="10"/>
      <c r="P387" s="171"/>
      <c r="Q387" s="10"/>
      <c r="R387" s="10"/>
      <c r="S387" s="10"/>
      <c r="T387" s="10"/>
      <c r="U387" s="10"/>
      <c r="V387" s="10"/>
      <c r="W387" s="10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173"/>
      <c r="G388" s="173"/>
      <c r="H388" s="10"/>
      <c r="I388" s="10"/>
      <c r="J388" s="10"/>
      <c r="K388" s="175"/>
      <c r="L388" s="10"/>
      <c r="M388" s="10"/>
      <c r="N388" s="10"/>
      <c r="O388" s="10"/>
      <c r="P388" s="171"/>
      <c r="Q388" s="10"/>
      <c r="R388" s="10"/>
      <c r="S388" s="10"/>
      <c r="T388" s="10"/>
      <c r="U388" s="10"/>
      <c r="V388" s="10"/>
      <c r="W388" s="1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173"/>
      <c r="G389" s="173"/>
      <c r="H389" s="10"/>
      <c r="I389" s="10"/>
      <c r="J389" s="10"/>
      <c r="K389" s="175"/>
      <c r="L389" s="10"/>
      <c r="M389" s="10"/>
      <c r="N389" s="10"/>
      <c r="O389" s="10"/>
      <c r="P389" s="171"/>
      <c r="Q389" s="10"/>
      <c r="R389" s="10"/>
      <c r="S389" s="10"/>
      <c r="T389" s="10"/>
      <c r="U389" s="10"/>
      <c r="V389" s="10"/>
      <c r="W389" s="1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  <row r="2151" spans="2:196" x14ac:dyDescent="0.2">
      <c r="B2151" s="3"/>
      <c r="C2151" s="3"/>
      <c r="D2151" s="3"/>
      <c r="E2151" s="3"/>
      <c r="F2151" s="6"/>
      <c r="G2151" s="6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</row>
    <row r="2152" spans="2:196" x14ac:dyDescent="0.2">
      <c r="B2152" s="3"/>
      <c r="C2152" s="3"/>
      <c r="D2152" s="3"/>
      <c r="E2152" s="3"/>
      <c r="F2152" s="6"/>
      <c r="G2152" s="6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</row>
    <row r="2153" spans="2:196" x14ac:dyDescent="0.2">
      <c r="B2153" s="3"/>
      <c r="C2153" s="3"/>
      <c r="D2153" s="3"/>
      <c r="E2153" s="3"/>
      <c r="F2153" s="6"/>
      <c r="G2153" s="6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</row>
    <row r="2154" spans="2:196" x14ac:dyDescent="0.2">
      <c r="B2154" s="3"/>
      <c r="C2154" s="3"/>
      <c r="D2154" s="3"/>
      <c r="E2154" s="3"/>
      <c r="F2154" s="6"/>
      <c r="G2154" s="6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</row>
    <row r="2155" spans="2:196" x14ac:dyDescent="0.2">
      <c r="B2155" s="3"/>
      <c r="C2155" s="3"/>
      <c r="D2155" s="3"/>
      <c r="E2155" s="3"/>
      <c r="F2155" s="6"/>
      <c r="G2155" s="6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</row>
    <row r="2156" spans="2:196" x14ac:dyDescent="0.2">
      <c r="B2156" s="3"/>
      <c r="C2156" s="3"/>
      <c r="D2156" s="3"/>
      <c r="E2156" s="3"/>
      <c r="F2156" s="6"/>
      <c r="G2156" s="6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</row>
    <row r="2157" spans="2:196" x14ac:dyDescent="0.2">
      <c r="B2157" s="3"/>
      <c r="C2157" s="3"/>
      <c r="D2157" s="3"/>
      <c r="E2157" s="3"/>
      <c r="F2157" s="6"/>
      <c r="G2157" s="6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</row>
    <row r="2158" spans="2:196" x14ac:dyDescent="0.2">
      <c r="B2158" s="3"/>
      <c r="C2158" s="3"/>
      <c r="D2158" s="3"/>
      <c r="E2158" s="3"/>
      <c r="F2158" s="6"/>
      <c r="G2158" s="6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</row>
    <row r="2159" spans="2:196" x14ac:dyDescent="0.2">
      <c r="B2159" s="3"/>
      <c r="C2159" s="3"/>
      <c r="D2159" s="3"/>
      <c r="E2159" s="3"/>
      <c r="F2159" s="6"/>
      <c r="G2159" s="6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</row>
    <row r="2160" spans="2:196" x14ac:dyDescent="0.2">
      <c r="B2160" s="3"/>
      <c r="C2160" s="3"/>
      <c r="D2160" s="3"/>
      <c r="E2160" s="3"/>
      <c r="F2160" s="6"/>
      <c r="G2160" s="6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</row>
    <row r="2161" spans="2:196" x14ac:dyDescent="0.2">
      <c r="B2161" s="3"/>
      <c r="C2161" s="3"/>
      <c r="D2161" s="3"/>
      <c r="E2161" s="3"/>
      <c r="F2161" s="6"/>
      <c r="G2161" s="6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</row>
    <row r="2162" spans="2:196" x14ac:dyDescent="0.2">
      <c r="B2162" s="3"/>
      <c r="C2162" s="3"/>
      <c r="D2162" s="3"/>
      <c r="E2162" s="3"/>
      <c r="F2162" s="6"/>
      <c r="G2162" s="6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</row>
    <row r="2163" spans="2:196" x14ac:dyDescent="0.2">
      <c r="B2163" s="3"/>
      <c r="C2163" s="3"/>
      <c r="D2163" s="3"/>
      <c r="E2163" s="3"/>
      <c r="F2163" s="6"/>
      <c r="G2163" s="6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</row>
    <row r="2164" spans="2:196" x14ac:dyDescent="0.2">
      <c r="B2164" s="3"/>
      <c r="C2164" s="3"/>
      <c r="D2164" s="3"/>
      <c r="E2164" s="3"/>
      <c r="F2164" s="6"/>
      <c r="G2164" s="6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  <c r="GI2164" s="3"/>
      <c r="GJ2164" s="3"/>
      <c r="GK2164" s="3"/>
      <c r="GL2164" s="3"/>
      <c r="GM2164" s="3"/>
      <c r="GN2164" s="3"/>
    </row>
    <row r="2165" spans="2:196" x14ac:dyDescent="0.2">
      <c r="B2165" s="3"/>
      <c r="C2165" s="3"/>
      <c r="D2165" s="3"/>
      <c r="E2165" s="3"/>
      <c r="F2165" s="6"/>
      <c r="G2165" s="6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  <c r="GI2165" s="3"/>
      <c r="GJ2165" s="3"/>
      <c r="GK2165" s="3"/>
      <c r="GL2165" s="3"/>
      <c r="GM2165" s="3"/>
      <c r="GN2165" s="3"/>
    </row>
    <row r="2166" spans="2:196" x14ac:dyDescent="0.2">
      <c r="B2166" s="3"/>
      <c r="C2166" s="3"/>
      <c r="D2166" s="3"/>
      <c r="E2166" s="3"/>
      <c r="F2166" s="6"/>
      <c r="G2166" s="6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  <c r="GI2166" s="3"/>
      <c r="GJ2166" s="3"/>
      <c r="GK2166" s="3"/>
      <c r="GL2166" s="3"/>
      <c r="GM2166" s="3"/>
      <c r="GN2166" s="3"/>
    </row>
  </sheetData>
  <mergeCells count="29"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  <mergeCell ref="E164:F164"/>
    <mergeCell ref="S3:S4"/>
    <mergeCell ref="T3:T4"/>
    <mergeCell ref="U3:U4"/>
    <mergeCell ref="V3:V4"/>
    <mergeCell ref="A160:E160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pageMargins left="0.39370078740157483" right="0.19685039370078741" top="0.94488188976377963" bottom="0.70866141732283472" header="0" footer="0"/>
  <pageSetup paperSize="9" scale="45" fitToHeight="8" orientation="landscape" r:id="rId1"/>
  <headerFooter alignWithMargins="0"/>
  <rowBreaks count="4" manualBreakCount="4">
    <brk id="50" max="22" man="1"/>
    <brk id="77" max="22" man="1"/>
    <brk id="135" max="22" man="1"/>
    <brk id="164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01.08.22</vt:lpstr>
      <vt:lpstr>'01.08.22'!Заголовки_для_печати</vt:lpstr>
      <vt:lpstr>'01.08.22'!Область_печати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2022-09-12T07:25:16Z</cp:lastPrinted>
  <dcterms:created xsi:type="dcterms:W3CDTF">2004-10-20T06:45:28Z</dcterms:created>
  <dcterms:modified xsi:type="dcterms:W3CDTF">2022-09-12T07:25:21Z</dcterms:modified>
</cp:coreProperties>
</file>