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ДОКУМЕНТИ\Аналіз\Analiz видатків\2023\на 01.08.2023\"/>
    </mc:Choice>
  </mc:AlternateContent>
  <bookViews>
    <workbookView xWindow="-15" yWindow="3525" windowWidth="6000" windowHeight="3045" tabRatio="551"/>
  </bookViews>
  <sheets>
    <sheet name="аналіз" sheetId="21" r:id="rId1"/>
  </sheets>
  <definedNames>
    <definedName name="_xlnm._FilterDatabase" localSheetId="0" hidden="1">аналіз!$A$5:$GN$176</definedName>
    <definedName name="_xlnm.Print_Titles" localSheetId="0">аналіз!$2:$5</definedName>
    <definedName name="_xlnm.Print_Area" localSheetId="0">аналіз!$A$1:$W$175</definedName>
  </definedNames>
  <calcPr calcId="162913"/>
</workbook>
</file>

<file path=xl/calcChain.xml><?xml version="1.0" encoding="utf-8"?>
<calcChain xmlns="http://schemas.openxmlformats.org/spreadsheetml/2006/main">
  <c r="J171" i="21" l="1"/>
  <c r="P175" i="21" l="1"/>
  <c r="J175" i="21"/>
  <c r="N7" i="21" l="1"/>
  <c r="H7" i="21"/>
  <c r="U7" i="21"/>
  <c r="T7" i="21"/>
  <c r="F181" i="21" l="1"/>
  <c r="H187" i="21"/>
  <c r="F8" i="21" l="1"/>
  <c r="S134" i="21" l="1"/>
  <c r="P10" i="21" l="1"/>
  <c r="P11" i="21"/>
  <c r="P12" i="21"/>
  <c r="P13" i="21"/>
  <c r="P14" i="21"/>
  <c r="P15" i="21"/>
  <c r="P16" i="21"/>
  <c r="P17" i="21"/>
  <c r="P18" i="21"/>
  <c r="P19" i="21"/>
  <c r="P20" i="21"/>
  <c r="P21" i="21"/>
  <c r="P22" i="21"/>
  <c r="P23" i="21"/>
  <c r="P24" i="21"/>
  <c r="P25" i="21"/>
  <c r="P26" i="21"/>
  <c r="P27" i="21"/>
  <c r="P28" i="21"/>
  <c r="P29" i="21"/>
  <c r="P30" i="21"/>
  <c r="P31" i="21"/>
  <c r="P32" i="21"/>
  <c r="P33" i="21"/>
  <c r="P34" i="21"/>
  <c r="P35" i="21"/>
  <c r="P37" i="21"/>
  <c r="P38" i="21"/>
  <c r="P39" i="21"/>
  <c r="P40" i="21"/>
  <c r="P41" i="21"/>
  <c r="P42" i="21"/>
  <c r="P43" i="21"/>
  <c r="P44" i="21"/>
  <c r="P45" i="21"/>
  <c r="P46" i="21"/>
  <c r="P47" i="21"/>
  <c r="P48" i="21"/>
  <c r="P50" i="21"/>
  <c r="P51" i="21"/>
  <c r="P52" i="21"/>
  <c r="P53" i="21"/>
  <c r="P54" i="21"/>
  <c r="P55" i="21"/>
  <c r="P56" i="21"/>
  <c r="P57" i="21"/>
  <c r="P58" i="21"/>
  <c r="P59" i="21"/>
  <c r="P60" i="21"/>
  <c r="P61" i="21"/>
  <c r="P62" i="21"/>
  <c r="P63" i="21"/>
  <c r="P64" i="21"/>
  <c r="P65" i="21"/>
  <c r="P66" i="21"/>
  <c r="P67" i="21"/>
  <c r="P68" i="21"/>
  <c r="P70" i="21"/>
  <c r="P71" i="21"/>
  <c r="P72" i="21"/>
  <c r="P73" i="21"/>
  <c r="P74" i="21"/>
  <c r="P75" i="21"/>
  <c r="P76" i="21"/>
  <c r="P77" i="21"/>
  <c r="P78" i="21"/>
  <c r="P79" i="21"/>
  <c r="P80" i="21"/>
  <c r="P81" i="21"/>
  <c r="P82" i="21"/>
  <c r="P83" i="21"/>
  <c r="P85" i="21"/>
  <c r="P86" i="21"/>
  <c r="P87" i="21"/>
  <c r="P88" i="21"/>
  <c r="P89" i="21"/>
  <c r="P90" i="21"/>
  <c r="P91" i="21"/>
  <c r="P92" i="21"/>
  <c r="P93" i="21"/>
  <c r="P94" i="21"/>
  <c r="P95" i="21"/>
  <c r="P96" i="21"/>
  <c r="P98" i="21"/>
  <c r="P99" i="21"/>
  <c r="P100" i="21"/>
  <c r="P101" i="21"/>
  <c r="P102" i="21"/>
  <c r="P103" i="21"/>
  <c r="P104" i="21"/>
  <c r="P105" i="21"/>
  <c r="P106" i="21"/>
  <c r="P107" i="21"/>
  <c r="P108" i="21"/>
  <c r="P109" i="21"/>
  <c r="P110" i="21"/>
  <c r="P111" i="21"/>
  <c r="P112" i="21"/>
  <c r="P113" i="21"/>
  <c r="P114" i="21"/>
  <c r="P115" i="21"/>
  <c r="P116" i="21"/>
  <c r="P117" i="21"/>
  <c r="P118" i="21"/>
  <c r="P119" i="21"/>
  <c r="P120" i="21"/>
  <c r="P121" i="21"/>
  <c r="P122" i="21"/>
  <c r="P123" i="21"/>
  <c r="P124" i="21"/>
  <c r="P125" i="21"/>
  <c r="P126" i="21"/>
  <c r="P127" i="21"/>
  <c r="P128" i="21"/>
  <c r="P129" i="21"/>
  <c r="P130" i="21"/>
  <c r="P131" i="21"/>
  <c r="P132" i="21"/>
  <c r="P133" i="21"/>
  <c r="P134" i="21"/>
  <c r="P135" i="21"/>
  <c r="P136" i="21"/>
  <c r="P137" i="21"/>
  <c r="P138" i="21"/>
  <c r="P139" i="21"/>
  <c r="P140" i="21"/>
  <c r="P141" i="21"/>
  <c r="P142" i="21"/>
  <c r="P143" i="21"/>
  <c r="P144" i="21"/>
  <c r="P145" i="21"/>
  <c r="P147" i="21"/>
  <c r="P148" i="21"/>
  <c r="P149" i="21"/>
  <c r="P150" i="21"/>
  <c r="P151" i="21"/>
  <c r="P152" i="21"/>
  <c r="P153" i="21"/>
  <c r="P154" i="21"/>
  <c r="P155" i="21"/>
  <c r="P156" i="21"/>
  <c r="P157" i="21"/>
  <c r="P158" i="21"/>
  <c r="P159" i="21"/>
  <c r="P160" i="21"/>
  <c r="P161" i="21"/>
  <c r="P162" i="21"/>
  <c r="P163" i="21"/>
  <c r="P164" i="21"/>
  <c r="P165" i="21"/>
  <c r="P166" i="21"/>
  <c r="P167" i="21"/>
  <c r="P168" i="21"/>
  <c r="P169" i="21"/>
  <c r="P170" i="21"/>
  <c r="P172" i="21"/>
  <c r="P173" i="21"/>
  <c r="P176" i="21"/>
  <c r="P177" i="21"/>
  <c r="P178" i="21"/>
  <c r="P179" i="21"/>
  <c r="P180" i="21"/>
  <c r="P181" i="21"/>
  <c r="P182" i="21"/>
  <c r="P183" i="21"/>
  <c r="P184" i="21"/>
  <c r="P185" i="21"/>
  <c r="P186" i="21"/>
  <c r="P187" i="21"/>
  <c r="P188" i="21"/>
  <c r="P189" i="21"/>
  <c r="P193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50" i="21"/>
  <c r="J51" i="21"/>
  <c r="J52" i="21"/>
  <c r="J53" i="21"/>
  <c r="J54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70" i="21"/>
  <c r="J71" i="21"/>
  <c r="J72" i="21"/>
  <c r="J73" i="21"/>
  <c r="J75" i="21"/>
  <c r="J76" i="21"/>
  <c r="J77" i="21"/>
  <c r="J78" i="21"/>
  <c r="J79" i="21"/>
  <c r="J80" i="21"/>
  <c r="J81" i="21"/>
  <c r="J82" i="21"/>
  <c r="J83" i="21"/>
  <c r="J85" i="21"/>
  <c r="J86" i="21"/>
  <c r="J87" i="21"/>
  <c r="J88" i="21"/>
  <c r="J89" i="21"/>
  <c r="J90" i="21"/>
  <c r="J91" i="21"/>
  <c r="J92" i="21"/>
  <c r="J93" i="21"/>
  <c r="J94" i="21"/>
  <c r="J95" i="21"/>
  <c r="J96" i="21"/>
  <c r="J98" i="21"/>
  <c r="J99" i="21"/>
  <c r="J100" i="21"/>
  <c r="J101" i="21"/>
  <c r="J102" i="21"/>
  <c r="J103" i="21"/>
  <c r="J104" i="21"/>
  <c r="J105" i="21"/>
  <c r="J106" i="21"/>
  <c r="J107" i="21"/>
  <c r="J108" i="21"/>
  <c r="J109" i="21"/>
  <c r="J110" i="21"/>
  <c r="J111" i="21"/>
  <c r="J112" i="21"/>
  <c r="J113" i="21"/>
  <c r="J114" i="21"/>
  <c r="J115" i="21"/>
  <c r="J116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J135" i="21"/>
  <c r="J136" i="21"/>
  <c r="J137" i="21"/>
  <c r="J138" i="21"/>
  <c r="J139" i="21"/>
  <c r="J140" i="21"/>
  <c r="J141" i="21"/>
  <c r="J142" i="21"/>
  <c r="J143" i="21"/>
  <c r="J144" i="21"/>
  <c r="J145" i="21"/>
  <c r="J146" i="21"/>
  <c r="J147" i="21"/>
  <c r="J148" i="21"/>
  <c r="J149" i="21"/>
  <c r="J150" i="21"/>
  <c r="J151" i="21"/>
  <c r="J152" i="21"/>
  <c r="J153" i="21"/>
  <c r="J154" i="21"/>
  <c r="J155" i="21"/>
  <c r="J156" i="21"/>
  <c r="J157" i="21"/>
  <c r="J158" i="21"/>
  <c r="J159" i="21"/>
  <c r="J161" i="21"/>
  <c r="J162" i="21"/>
  <c r="J163" i="21"/>
  <c r="J164" i="21"/>
  <c r="J165" i="21"/>
  <c r="J166" i="21"/>
  <c r="J167" i="21"/>
  <c r="J168" i="21"/>
  <c r="J169" i="21"/>
  <c r="J170" i="21"/>
  <c r="J172" i="21"/>
  <c r="J173" i="21"/>
  <c r="J176" i="21"/>
  <c r="J177" i="21"/>
  <c r="J178" i="21"/>
  <c r="J179" i="21"/>
  <c r="J180" i="21"/>
  <c r="J182" i="21"/>
  <c r="J186" i="21"/>
  <c r="J187" i="21"/>
  <c r="J188" i="21"/>
  <c r="Q185" i="21"/>
  <c r="Q186" i="21"/>
  <c r="Q187" i="21"/>
  <c r="Q188" i="21"/>
  <c r="Q189" i="21"/>
  <c r="Q193" i="21"/>
  <c r="K186" i="21"/>
  <c r="K188" i="21"/>
  <c r="L192" i="21"/>
  <c r="M192" i="21"/>
  <c r="M191" i="21" s="1"/>
  <c r="N192" i="21"/>
  <c r="N191" i="21" s="1"/>
  <c r="O192" i="21"/>
  <c r="O191" i="21" s="1"/>
  <c r="P191" i="21" s="1"/>
  <c r="F192" i="21"/>
  <c r="F187" i="21"/>
  <c r="R186" i="21"/>
  <c r="S186" i="21"/>
  <c r="T186" i="21"/>
  <c r="U186" i="21"/>
  <c r="W186" i="21" s="1"/>
  <c r="R187" i="21"/>
  <c r="U187" i="21"/>
  <c r="O187" i="21"/>
  <c r="N187" i="21"/>
  <c r="M187" i="21"/>
  <c r="L187" i="21"/>
  <c r="G187" i="21"/>
  <c r="K187" i="21" s="1"/>
  <c r="L191" i="21"/>
  <c r="Q191" i="21" l="1"/>
  <c r="T187" i="21"/>
  <c r="S187" i="21"/>
  <c r="V187" i="21"/>
  <c r="P192" i="21"/>
  <c r="V186" i="21"/>
  <c r="Q192" i="21"/>
  <c r="W187" i="21"/>
  <c r="H188" i="21"/>
  <c r="L188" i="21"/>
  <c r="M188" i="21"/>
  <c r="N188" i="21"/>
  <c r="O188" i="21"/>
  <c r="G188" i="21"/>
  <c r="R7" i="21"/>
  <c r="S7" i="21"/>
  <c r="Q7" i="21"/>
  <c r="P7" i="21"/>
  <c r="O7" i="21"/>
  <c r="M7" i="21"/>
  <c r="L7" i="21"/>
  <c r="G7" i="21"/>
  <c r="K108" i="21"/>
  <c r="Q108" i="21"/>
  <c r="R108" i="21"/>
  <c r="S108" i="21"/>
  <c r="T108" i="21"/>
  <c r="V108" i="21" s="1"/>
  <c r="U108" i="21"/>
  <c r="K110" i="21"/>
  <c r="Q110" i="21"/>
  <c r="R110" i="21"/>
  <c r="S110" i="21"/>
  <c r="T110" i="21"/>
  <c r="U110" i="21"/>
  <c r="V110" i="21" s="1"/>
  <c r="K111" i="21"/>
  <c r="Q111" i="21"/>
  <c r="R111" i="21"/>
  <c r="S111" i="21"/>
  <c r="T111" i="21"/>
  <c r="U111" i="21"/>
  <c r="W111" i="21" s="1"/>
  <c r="S188" i="21"/>
  <c r="F188" i="21"/>
  <c r="R188" i="21" s="1"/>
  <c r="G189" i="21"/>
  <c r="H189" i="21"/>
  <c r="L189" i="21"/>
  <c r="M189" i="21"/>
  <c r="N189" i="21"/>
  <c r="O189" i="21"/>
  <c r="F189" i="21"/>
  <c r="G193" i="21"/>
  <c r="H193" i="21"/>
  <c r="L193" i="21"/>
  <c r="M193" i="21"/>
  <c r="N193" i="21"/>
  <c r="O193" i="21"/>
  <c r="F193" i="21"/>
  <c r="U148" i="21"/>
  <c r="U149" i="21"/>
  <c r="U150" i="21"/>
  <c r="U151" i="21"/>
  <c r="U152" i="21"/>
  <c r="U153" i="21"/>
  <c r="U154" i="21"/>
  <c r="U155" i="21"/>
  <c r="U156" i="21"/>
  <c r="U157" i="21"/>
  <c r="U158" i="21"/>
  <c r="U159" i="21"/>
  <c r="Q149" i="21"/>
  <c r="J193" i="21" l="1"/>
  <c r="K193" i="21"/>
  <c r="J189" i="21"/>
  <c r="K189" i="21"/>
  <c r="W108" i="21"/>
  <c r="V111" i="21"/>
  <c r="W110" i="21"/>
  <c r="U188" i="21"/>
  <c r="T188" i="21"/>
  <c r="N49" i="21"/>
  <c r="V188" i="21" l="1"/>
  <c r="W188" i="21"/>
  <c r="O160" i="21"/>
  <c r="O97" i="21"/>
  <c r="H146" i="21" l="1"/>
  <c r="G146" i="21"/>
  <c r="K159" i="21"/>
  <c r="H160" i="21"/>
  <c r="J160" i="21" s="1"/>
  <c r="U168" i="21"/>
  <c r="U169" i="21"/>
  <c r="T168" i="21"/>
  <c r="T169" i="21"/>
  <c r="S168" i="21"/>
  <c r="S169" i="21"/>
  <c r="R168" i="21"/>
  <c r="R169" i="21"/>
  <c r="Q166" i="21"/>
  <c r="Q168" i="21"/>
  <c r="Q169" i="21"/>
  <c r="T149" i="21"/>
  <c r="S149" i="21"/>
  <c r="R149" i="21"/>
  <c r="M160" i="21"/>
  <c r="W149" i="21" l="1"/>
  <c r="V149" i="21"/>
  <c r="W168" i="21"/>
  <c r="W169" i="21"/>
  <c r="V169" i="21"/>
  <c r="V168" i="21"/>
  <c r="N160" i="21"/>
  <c r="N146" i="21"/>
  <c r="G160" i="21"/>
  <c r="T159" i="21"/>
  <c r="W159" i="21" l="1"/>
  <c r="V159" i="21"/>
  <c r="L160" i="21"/>
  <c r="O146" i="21"/>
  <c r="P146" i="21" s="1"/>
  <c r="M146" i="21"/>
  <c r="L146" i="21"/>
  <c r="F146" i="21" l="1"/>
  <c r="R159" i="21"/>
  <c r="S159" i="21"/>
  <c r="F160" i="21" l="1"/>
  <c r="Q167" i="21" l="1"/>
  <c r="Q164" i="21"/>
  <c r="Q170" i="21"/>
  <c r="Q165" i="21"/>
  <c r="Q163" i="21"/>
  <c r="K156" i="21"/>
  <c r="K148" i="21"/>
  <c r="G181" i="21"/>
  <c r="H181" i="21"/>
  <c r="J181" i="21" l="1"/>
  <c r="F7" i="21"/>
  <c r="T139" i="21" l="1"/>
  <c r="T138" i="21"/>
  <c r="T137" i="21"/>
  <c r="T135" i="21"/>
  <c r="O74" i="21"/>
  <c r="T148" i="21" l="1"/>
  <c r="V148" i="21" l="1"/>
  <c r="W148" i="21"/>
  <c r="R148" i="21"/>
  <c r="S148" i="21"/>
  <c r="K38" i="21" l="1"/>
  <c r="Q38" i="21"/>
  <c r="R38" i="21"/>
  <c r="S38" i="21"/>
  <c r="T38" i="21"/>
  <c r="U38" i="21"/>
  <c r="V38" i="21" l="1"/>
  <c r="W38" i="21"/>
  <c r="U86" i="21"/>
  <c r="U193" i="21" l="1"/>
  <c r="T193" i="21"/>
  <c r="S193" i="21"/>
  <c r="R193" i="21"/>
  <c r="V193" i="21" l="1"/>
  <c r="W193" i="21"/>
  <c r="K86" i="21"/>
  <c r="Q86" i="21"/>
  <c r="M97" i="21" l="1"/>
  <c r="H134" i="21" l="1"/>
  <c r="N97" i="21" l="1"/>
  <c r="P97" i="21" s="1"/>
  <c r="L97" i="21"/>
  <c r="K128" i="21" l="1"/>
  <c r="Q128" i="21"/>
  <c r="R128" i="21"/>
  <c r="S128" i="21"/>
  <c r="T128" i="21"/>
  <c r="U128" i="21"/>
  <c r="V128" i="21" l="1"/>
  <c r="W128" i="21"/>
  <c r="K164" i="21"/>
  <c r="U164" i="21"/>
  <c r="T164" i="21"/>
  <c r="S164" i="21"/>
  <c r="R164" i="21"/>
  <c r="W164" i="21" l="1"/>
  <c r="V164" i="21"/>
  <c r="H9" i="21" l="1"/>
  <c r="F97" i="21" l="1"/>
  <c r="Q162" i="21" l="1"/>
  <c r="K167" i="21"/>
  <c r="U167" i="21" l="1"/>
  <c r="K158" i="21"/>
  <c r="T167" i="21" l="1"/>
  <c r="W167" i="21" s="1"/>
  <c r="V167" i="21" l="1"/>
  <c r="R167" i="21"/>
  <c r="S167" i="21"/>
  <c r="T86" i="21" l="1"/>
  <c r="W86" i="21" s="1"/>
  <c r="T87" i="21"/>
  <c r="T88" i="21"/>
  <c r="T89" i="21"/>
  <c r="S86" i="21"/>
  <c r="S87" i="21"/>
  <c r="S88" i="21"/>
  <c r="S89" i="21"/>
  <c r="R86" i="21"/>
  <c r="R87" i="21"/>
  <c r="R88" i="21"/>
  <c r="R89" i="21"/>
  <c r="V86" i="21" l="1"/>
  <c r="O9" i="21"/>
  <c r="N9" i="21"/>
  <c r="M9" i="21"/>
  <c r="L9" i="21"/>
  <c r="F9" i="21"/>
  <c r="G9" i="21"/>
  <c r="P9" i="21" l="1"/>
  <c r="K9" i="21"/>
  <c r="J9" i="21"/>
  <c r="U9" i="21"/>
  <c r="T9" i="21"/>
  <c r="S9" i="21"/>
  <c r="R9" i="21"/>
  <c r="M84" i="21"/>
  <c r="O3" i="21" l="1"/>
  <c r="T158" i="21" l="1"/>
  <c r="T156" i="21"/>
  <c r="S158" i="21"/>
  <c r="S156" i="21"/>
  <c r="R158" i="21"/>
  <c r="R156" i="21"/>
  <c r="Q152" i="21"/>
  <c r="Q153" i="21"/>
  <c r="Q154" i="21"/>
  <c r="Q155" i="21"/>
  <c r="Q157" i="21"/>
  <c r="Q158" i="21"/>
  <c r="Q156" i="21"/>
  <c r="W156" i="21" l="1"/>
  <c r="V156" i="21"/>
  <c r="V158" i="21"/>
  <c r="W158" i="21"/>
  <c r="T10" i="21"/>
  <c r="S166" i="21"/>
  <c r="S70" i="21" l="1"/>
  <c r="H97" i="21" l="1"/>
  <c r="G97" i="21"/>
  <c r="J97" i="21" l="1"/>
  <c r="U117" i="21"/>
  <c r="U118" i="21"/>
  <c r="U119" i="21"/>
  <c r="U120" i="21"/>
  <c r="U121" i="21"/>
  <c r="U122" i="21"/>
  <c r="U123" i="21"/>
  <c r="U124" i="21"/>
  <c r="T117" i="21"/>
  <c r="T118" i="21"/>
  <c r="T119" i="21"/>
  <c r="T120" i="21"/>
  <c r="T121" i="21"/>
  <c r="T122" i="21"/>
  <c r="T123" i="21"/>
  <c r="T124" i="21"/>
  <c r="K117" i="21"/>
  <c r="K118" i="21"/>
  <c r="K119" i="21"/>
  <c r="K120" i="21"/>
  <c r="K121" i="21"/>
  <c r="K122" i="21"/>
  <c r="K123" i="21"/>
  <c r="K124" i="21"/>
  <c r="U83" i="21"/>
  <c r="T83" i="21"/>
  <c r="S83" i="21"/>
  <c r="R83" i="21"/>
  <c r="K83" i="21"/>
  <c r="W124" i="21" l="1"/>
  <c r="V120" i="21"/>
  <c r="W83" i="21"/>
  <c r="V123" i="21"/>
  <c r="V119" i="21"/>
  <c r="W122" i="21"/>
  <c r="W118" i="21"/>
  <c r="V118" i="21"/>
  <c r="V121" i="21"/>
  <c r="V117" i="21"/>
  <c r="W121" i="21"/>
  <c r="W120" i="21"/>
  <c r="V122" i="21"/>
  <c r="W117" i="21"/>
  <c r="W123" i="21"/>
  <c r="W119" i="21"/>
  <c r="V124" i="21"/>
  <c r="V83" i="21"/>
  <c r="K157" i="21"/>
  <c r="K155" i="21"/>
  <c r="U31" i="21" l="1"/>
  <c r="T31" i="21"/>
  <c r="S31" i="21"/>
  <c r="R31" i="21"/>
  <c r="K31" i="21"/>
  <c r="K32" i="21"/>
  <c r="Q32" i="21"/>
  <c r="R32" i="21"/>
  <c r="S32" i="21"/>
  <c r="T32" i="21"/>
  <c r="U32" i="21"/>
  <c r="O36" i="21"/>
  <c r="M36" i="21"/>
  <c r="L36" i="21"/>
  <c r="N36" i="21"/>
  <c r="P36" i="21" l="1"/>
  <c r="J7" i="21"/>
  <c r="W31" i="21"/>
  <c r="V32" i="21"/>
  <c r="W32" i="21"/>
  <c r="V31" i="21"/>
  <c r="S160" i="21" l="1"/>
  <c r="H36" i="21"/>
  <c r="F36" i="21"/>
  <c r="G36" i="21"/>
  <c r="J36" i="21" l="1"/>
  <c r="U166" i="21"/>
  <c r="T166" i="21"/>
  <c r="R166" i="21"/>
  <c r="K166" i="21"/>
  <c r="T154" i="21"/>
  <c r="T155" i="21"/>
  <c r="T157" i="21"/>
  <c r="S154" i="21"/>
  <c r="S155" i="21"/>
  <c r="S157" i="21"/>
  <c r="R154" i="21"/>
  <c r="R155" i="21"/>
  <c r="R157" i="21"/>
  <c r="W157" i="21" l="1"/>
  <c r="V157" i="21"/>
  <c r="V154" i="21"/>
  <c r="W154" i="21"/>
  <c r="V155" i="21"/>
  <c r="W155" i="21"/>
  <c r="W166" i="21"/>
  <c r="V166" i="21"/>
  <c r="K40" i="21"/>
  <c r="K41" i="21"/>
  <c r="Q41" i="21"/>
  <c r="U41" i="21"/>
  <c r="T41" i="21"/>
  <c r="S41" i="21"/>
  <c r="R41" i="21"/>
  <c r="W41" i="21" l="1"/>
  <c r="V41" i="21"/>
  <c r="K165" i="21" l="1"/>
  <c r="U165" i="21"/>
  <c r="T165" i="21" l="1"/>
  <c r="V165" i="21" s="1"/>
  <c r="R165" i="21"/>
  <c r="S165" i="21"/>
  <c r="W165" i="21" l="1"/>
  <c r="U162" i="21"/>
  <c r="T162" i="21"/>
  <c r="S162" i="21"/>
  <c r="R162" i="21"/>
  <c r="T39" i="21"/>
  <c r="T40" i="21"/>
  <c r="T42" i="21"/>
  <c r="T43" i="21"/>
  <c r="T44" i="21"/>
  <c r="T45" i="21"/>
  <c r="T46" i="21"/>
  <c r="T47" i="21"/>
  <c r="T48" i="21"/>
  <c r="V162" i="21" l="1"/>
  <c r="W162" i="21"/>
  <c r="U39" i="21"/>
  <c r="V39" i="21" s="1"/>
  <c r="U40" i="21"/>
  <c r="V40" i="21" s="1"/>
  <c r="U42" i="21"/>
  <c r="V42" i="21" s="1"/>
  <c r="S39" i="21"/>
  <c r="S40" i="21"/>
  <c r="S42" i="21"/>
  <c r="R39" i="21"/>
  <c r="R40" i="21"/>
  <c r="R42" i="21"/>
  <c r="Q39" i="21"/>
  <c r="Q40" i="21"/>
  <c r="Q42" i="21"/>
  <c r="Q43" i="21"/>
  <c r="Q44" i="21"/>
  <c r="Q45" i="21"/>
  <c r="Q46" i="21"/>
  <c r="Q47" i="21"/>
  <c r="Q48" i="21"/>
  <c r="Q172" i="21"/>
  <c r="Q173" i="21"/>
  <c r="K172" i="21"/>
  <c r="K173" i="21"/>
  <c r="N69" i="21"/>
  <c r="W42" i="21" l="1"/>
  <c r="W40" i="21"/>
  <c r="W39" i="21"/>
  <c r="K170" i="21"/>
  <c r="K162" i="21"/>
  <c r="U170" i="21"/>
  <c r="T170" i="21"/>
  <c r="S170" i="21"/>
  <c r="R170" i="21"/>
  <c r="V170" i="21" l="1"/>
  <c r="W170" i="21"/>
  <c r="U161" i="21" l="1"/>
  <c r="T161" i="21"/>
  <c r="S161" i="21"/>
  <c r="R161" i="21"/>
  <c r="Q161" i="21"/>
  <c r="K161" i="21"/>
  <c r="V7" i="21" l="1"/>
  <c r="W161" i="21"/>
  <c r="V161" i="21"/>
  <c r="U143" i="21" l="1"/>
  <c r="U144" i="21"/>
  <c r="T143" i="21"/>
  <c r="T144" i="21"/>
  <c r="S143" i="21"/>
  <c r="S144" i="21"/>
  <c r="R143" i="21"/>
  <c r="R144" i="21"/>
  <c r="Q143" i="21"/>
  <c r="Q144" i="21"/>
  <c r="K143" i="21"/>
  <c r="K144" i="21"/>
  <c r="R117" i="21"/>
  <c r="R118" i="21"/>
  <c r="R119" i="21"/>
  <c r="R120" i="21"/>
  <c r="R121" i="21"/>
  <c r="R122" i="21"/>
  <c r="R123" i="21"/>
  <c r="R124" i="21"/>
  <c r="R125" i="21"/>
  <c r="R126" i="21"/>
  <c r="R127" i="21"/>
  <c r="R129" i="21"/>
  <c r="R130" i="21"/>
  <c r="R131" i="21"/>
  <c r="R132" i="21"/>
  <c r="R133" i="21"/>
  <c r="S117" i="21"/>
  <c r="S118" i="21"/>
  <c r="S119" i="21"/>
  <c r="S120" i="21"/>
  <c r="S121" i="21"/>
  <c r="S122" i="21"/>
  <c r="S123" i="21"/>
  <c r="S124" i="21"/>
  <c r="S125" i="21"/>
  <c r="S126" i="21"/>
  <c r="S127" i="21"/>
  <c r="S129" i="21"/>
  <c r="S130" i="21"/>
  <c r="S131" i="21"/>
  <c r="S132" i="21"/>
  <c r="S133" i="21"/>
  <c r="U125" i="21"/>
  <c r="U126" i="21"/>
  <c r="U127" i="21"/>
  <c r="U129" i="21"/>
  <c r="U130" i="21"/>
  <c r="U131" i="21"/>
  <c r="U132" i="21"/>
  <c r="U133" i="21"/>
  <c r="Q117" i="21"/>
  <c r="Q118" i="21"/>
  <c r="Q119" i="21"/>
  <c r="Q120" i="21"/>
  <c r="Q121" i="21"/>
  <c r="Q122" i="21"/>
  <c r="Q123" i="21"/>
  <c r="Q124" i="21"/>
  <c r="Q125" i="21"/>
  <c r="Q126" i="21"/>
  <c r="Q127" i="21"/>
  <c r="Q129" i="21"/>
  <c r="Q130" i="21"/>
  <c r="Q131" i="21"/>
  <c r="Q132" i="21"/>
  <c r="Q133" i="21"/>
  <c r="K125" i="21"/>
  <c r="K126" i="21"/>
  <c r="K127" i="21"/>
  <c r="K129" i="21"/>
  <c r="K130" i="21"/>
  <c r="K131" i="21"/>
  <c r="K132" i="21"/>
  <c r="K133" i="21"/>
  <c r="V143" i="21" l="1"/>
  <c r="W144" i="21"/>
  <c r="W143" i="21"/>
  <c r="V144" i="21"/>
  <c r="R97" i="21"/>
  <c r="L134" i="21"/>
  <c r="G134" i="21"/>
  <c r="J134" i="21" s="1"/>
  <c r="F134" i="21"/>
  <c r="O134" i="21"/>
  <c r="M134" i="21"/>
  <c r="N134" i="21"/>
  <c r="T125" i="21"/>
  <c r="W125" i="21" s="1"/>
  <c r="T126" i="21"/>
  <c r="W126" i="21" s="1"/>
  <c r="T127" i="21"/>
  <c r="W127" i="21" s="1"/>
  <c r="T129" i="21"/>
  <c r="W129" i="21" s="1"/>
  <c r="T130" i="21"/>
  <c r="W130" i="21" s="1"/>
  <c r="T131" i="21"/>
  <c r="W131" i="21" s="1"/>
  <c r="T132" i="21"/>
  <c r="W132" i="21" s="1"/>
  <c r="T133" i="21"/>
  <c r="T97" i="21" l="1"/>
  <c r="S97" i="21"/>
  <c r="V133" i="21"/>
  <c r="W133" i="21"/>
  <c r="Q134" i="21"/>
  <c r="U145" i="21" l="1"/>
  <c r="U147" i="21"/>
  <c r="U160" i="21"/>
  <c r="U163" i="21"/>
  <c r="U37" i="21"/>
  <c r="U43" i="21"/>
  <c r="V43" i="21" s="1"/>
  <c r="U44" i="21"/>
  <c r="V44" i="21" s="1"/>
  <c r="U45" i="21"/>
  <c r="V45" i="21" s="1"/>
  <c r="U46" i="21"/>
  <c r="U47" i="21"/>
  <c r="U48" i="21"/>
  <c r="U50" i="21"/>
  <c r="U51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70" i="21"/>
  <c r="U71" i="21"/>
  <c r="U72" i="21"/>
  <c r="U73" i="21"/>
  <c r="U75" i="21"/>
  <c r="U76" i="21"/>
  <c r="U77" i="21"/>
  <c r="U78" i="21"/>
  <c r="U79" i="21"/>
  <c r="U80" i="21"/>
  <c r="U81" i="21"/>
  <c r="U82" i="21"/>
  <c r="U85" i="21"/>
  <c r="U87" i="21"/>
  <c r="U88" i="21"/>
  <c r="U89" i="21"/>
  <c r="U90" i="21"/>
  <c r="U91" i="21"/>
  <c r="U92" i="21"/>
  <c r="U93" i="21"/>
  <c r="U94" i="21"/>
  <c r="U95" i="21"/>
  <c r="U96" i="21"/>
  <c r="U98" i="21"/>
  <c r="U99" i="21"/>
  <c r="U100" i="21"/>
  <c r="U101" i="21"/>
  <c r="U102" i="21"/>
  <c r="U103" i="21"/>
  <c r="U104" i="21"/>
  <c r="U105" i="21"/>
  <c r="U106" i="21"/>
  <c r="U107" i="21"/>
  <c r="U109" i="21"/>
  <c r="U112" i="21"/>
  <c r="U113" i="21"/>
  <c r="U114" i="21"/>
  <c r="U115" i="21"/>
  <c r="U116" i="21"/>
  <c r="U135" i="21"/>
  <c r="U136" i="21"/>
  <c r="U137" i="21"/>
  <c r="U138" i="21"/>
  <c r="U139" i="21"/>
  <c r="U140" i="21"/>
  <c r="U141" i="21"/>
  <c r="U142" i="21"/>
  <c r="U33" i="21"/>
  <c r="U34" i="21"/>
  <c r="U35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10" i="21"/>
  <c r="U97" i="21" l="1"/>
  <c r="W87" i="21"/>
  <c r="V87" i="21"/>
  <c r="W89" i="21"/>
  <c r="V89" i="21"/>
  <c r="W88" i="21"/>
  <c r="V88" i="21"/>
  <c r="V127" i="21"/>
  <c r="V130" i="21"/>
  <c r="V126" i="21"/>
  <c r="U134" i="21"/>
  <c r="V129" i="21"/>
  <c r="V125" i="21"/>
  <c r="V131" i="21"/>
  <c r="V132" i="21"/>
  <c r="T140" i="21"/>
  <c r="W140" i="21" s="1"/>
  <c r="S140" i="21"/>
  <c r="R140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3" i="21"/>
  <c r="K34" i="21"/>
  <c r="K35" i="21"/>
  <c r="K37" i="21"/>
  <c r="K39" i="21"/>
  <c r="K42" i="21"/>
  <c r="K43" i="21"/>
  <c r="K44" i="21"/>
  <c r="K45" i="21"/>
  <c r="K46" i="21"/>
  <c r="K47" i="21"/>
  <c r="K48" i="21"/>
  <c r="K50" i="21"/>
  <c r="K51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70" i="21"/>
  <c r="K71" i="21"/>
  <c r="K72" i="21"/>
  <c r="K73" i="21"/>
  <c r="K75" i="21"/>
  <c r="K76" i="21"/>
  <c r="K77" i="21"/>
  <c r="K78" i="21"/>
  <c r="K79" i="21"/>
  <c r="K80" i="21"/>
  <c r="K81" i="21"/>
  <c r="K82" i="21"/>
  <c r="K85" i="21"/>
  <c r="K87" i="21"/>
  <c r="K88" i="21"/>
  <c r="K89" i="21"/>
  <c r="K90" i="21"/>
  <c r="K91" i="21"/>
  <c r="K92" i="21"/>
  <c r="K93" i="21"/>
  <c r="K94" i="21"/>
  <c r="K95" i="21"/>
  <c r="K96" i="21"/>
  <c r="K98" i="21"/>
  <c r="K99" i="21"/>
  <c r="K100" i="21"/>
  <c r="K101" i="21"/>
  <c r="K102" i="21"/>
  <c r="K103" i="21"/>
  <c r="K104" i="21"/>
  <c r="K105" i="21"/>
  <c r="K106" i="21"/>
  <c r="K107" i="21"/>
  <c r="K109" i="21"/>
  <c r="K112" i="21"/>
  <c r="K113" i="21"/>
  <c r="K114" i="21"/>
  <c r="K115" i="21"/>
  <c r="K116" i="21"/>
  <c r="K135" i="21"/>
  <c r="K136" i="21"/>
  <c r="K137" i="21"/>
  <c r="K138" i="21"/>
  <c r="K139" i="21"/>
  <c r="K140" i="21"/>
  <c r="K141" i="21"/>
  <c r="K142" i="21"/>
  <c r="K145" i="21"/>
  <c r="K150" i="21"/>
  <c r="K151" i="21"/>
  <c r="K147" i="21"/>
  <c r="K152" i="21"/>
  <c r="K153" i="21"/>
  <c r="K154" i="21"/>
  <c r="K163" i="21"/>
  <c r="K10" i="21"/>
  <c r="K11" i="21"/>
  <c r="Q28" i="21"/>
  <c r="Q29" i="21"/>
  <c r="Q30" i="21"/>
  <c r="Q33" i="21"/>
  <c r="Q34" i="21"/>
  <c r="Q35" i="21"/>
  <c r="Q37" i="21"/>
  <c r="Q50" i="21"/>
  <c r="Q51" i="21"/>
  <c r="Q52" i="21"/>
  <c r="Q53" i="21"/>
  <c r="Q54" i="21"/>
  <c r="Q55" i="21"/>
  <c r="Q56" i="21"/>
  <c r="Q57" i="21"/>
  <c r="Q58" i="21"/>
  <c r="Q59" i="21"/>
  <c r="Q60" i="21"/>
  <c r="Q61" i="21"/>
  <c r="Q62" i="21"/>
  <c r="Q63" i="21"/>
  <c r="Q64" i="21"/>
  <c r="Q65" i="21"/>
  <c r="Q66" i="21"/>
  <c r="Q67" i="21"/>
  <c r="Q68" i="21"/>
  <c r="Q70" i="21"/>
  <c r="Q71" i="21"/>
  <c r="Q72" i="21"/>
  <c r="Q73" i="21"/>
  <c r="Q75" i="21"/>
  <c r="Q76" i="21"/>
  <c r="Q77" i="21"/>
  <c r="Q78" i="21"/>
  <c r="Q79" i="21"/>
  <c r="Q80" i="21"/>
  <c r="Q81" i="21"/>
  <c r="Q82" i="21"/>
  <c r="Q85" i="21"/>
  <c r="Q87" i="21"/>
  <c r="Q88" i="21"/>
  <c r="Q89" i="21"/>
  <c r="Q90" i="21"/>
  <c r="Q91" i="21"/>
  <c r="Q92" i="21"/>
  <c r="Q93" i="21"/>
  <c r="Q94" i="21"/>
  <c r="Q95" i="21"/>
  <c r="Q96" i="21"/>
  <c r="Q98" i="21"/>
  <c r="Q99" i="21"/>
  <c r="Q100" i="21"/>
  <c r="Q101" i="21"/>
  <c r="Q102" i="21"/>
  <c r="Q103" i="21"/>
  <c r="Q104" i="21"/>
  <c r="Q105" i="21"/>
  <c r="Q106" i="21"/>
  <c r="Q107" i="21"/>
  <c r="Q109" i="21"/>
  <c r="Q112" i="21"/>
  <c r="Q113" i="21"/>
  <c r="Q114" i="21"/>
  <c r="Q115" i="21"/>
  <c r="Q116" i="21"/>
  <c r="Q135" i="21"/>
  <c r="Q136" i="21"/>
  <c r="Q137" i="21"/>
  <c r="Q138" i="21"/>
  <c r="Q139" i="21"/>
  <c r="Q140" i="21"/>
  <c r="Q141" i="21"/>
  <c r="Q142" i="21"/>
  <c r="Q145" i="21"/>
  <c r="Q150" i="21"/>
  <c r="Q151" i="21"/>
  <c r="Q147" i="21"/>
  <c r="Q11" i="21"/>
  <c r="Q12" i="21"/>
  <c r="Q13" i="21"/>
  <c r="Q14" i="21"/>
  <c r="Q15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10" i="21"/>
  <c r="T141" i="21"/>
  <c r="W141" i="21" s="1"/>
  <c r="W139" i="21"/>
  <c r="W138" i="21"/>
  <c r="Q160" i="21" l="1"/>
  <c r="K160" i="21"/>
  <c r="Q146" i="21"/>
  <c r="U146" i="21" l="1"/>
  <c r="K146" i="21"/>
  <c r="Q9" i="21" l="1"/>
  <c r="K97" i="21"/>
  <c r="V140" i="21"/>
  <c r="H84" i="21"/>
  <c r="G84" i="21"/>
  <c r="F84" i="21"/>
  <c r="N84" i="21"/>
  <c r="P84" i="21" s="1"/>
  <c r="O84" i="21"/>
  <c r="L84" i="21"/>
  <c r="V138" i="21"/>
  <c r="V139" i="21"/>
  <c r="R139" i="21"/>
  <c r="S139" i="21"/>
  <c r="R138" i="21"/>
  <c r="S138" i="21"/>
  <c r="J84" i="21" l="1"/>
  <c r="Q84" i="21"/>
  <c r="U84" i="21"/>
  <c r="Q97" i="21"/>
  <c r="K84" i="21"/>
  <c r="T92" i="21"/>
  <c r="S92" i="21"/>
  <c r="R92" i="21"/>
  <c r="W92" i="21" l="1"/>
  <c r="K7" i="21"/>
  <c r="V92" i="21"/>
  <c r="M74" i="21" l="1"/>
  <c r="S135" i="21" l="1"/>
  <c r="R135" i="21"/>
  <c r="W135" i="21" l="1"/>
  <c r="K134" i="21"/>
  <c r="V135" i="21"/>
  <c r="R153" i="21"/>
  <c r="S153" i="21"/>
  <c r="T153" i="21"/>
  <c r="V153" i="21" l="1"/>
  <c r="W153" i="21"/>
  <c r="S172" i="21"/>
  <c r="U172" i="21" l="1"/>
  <c r="T172" i="21"/>
  <c r="R172" i="21"/>
  <c r="W172" i="21" l="1"/>
  <c r="V172" i="21"/>
  <c r="T152" i="21"/>
  <c r="S152" i="21"/>
  <c r="R152" i="21"/>
  <c r="T101" i="21"/>
  <c r="W101" i="21" s="1"/>
  <c r="S101" i="21"/>
  <c r="R101" i="21"/>
  <c r="O49" i="21"/>
  <c r="P49" i="21" s="1"/>
  <c r="M49" i="21"/>
  <c r="L49" i="21"/>
  <c r="G49" i="21"/>
  <c r="H49" i="21"/>
  <c r="F49" i="21"/>
  <c r="T60" i="21"/>
  <c r="W60" i="21" s="1"/>
  <c r="S60" i="21"/>
  <c r="R60" i="21"/>
  <c r="J49" i="21" l="1"/>
  <c r="W152" i="21"/>
  <c r="V152" i="21"/>
  <c r="Q49" i="21"/>
  <c r="U49" i="21"/>
  <c r="K49" i="21"/>
  <c r="V101" i="21"/>
  <c r="V60" i="21"/>
  <c r="T104" i="21"/>
  <c r="W104" i="21" s="1"/>
  <c r="S104" i="21"/>
  <c r="R104" i="21"/>
  <c r="V104" i="21" l="1"/>
  <c r="T67" i="21" l="1"/>
  <c r="S67" i="21"/>
  <c r="R67" i="21"/>
  <c r="T66" i="21"/>
  <c r="W66" i="21" s="1"/>
  <c r="S66" i="21"/>
  <c r="R66" i="21"/>
  <c r="W67" i="21" l="1"/>
  <c r="V66" i="21"/>
  <c r="V67" i="21"/>
  <c r="T136" i="21"/>
  <c r="S136" i="21"/>
  <c r="R136" i="21"/>
  <c r="R116" i="21"/>
  <c r="S116" i="21"/>
  <c r="T116" i="21"/>
  <c r="W116" i="21" s="1"/>
  <c r="T96" i="21"/>
  <c r="W96" i="21" s="1"/>
  <c r="S96" i="21"/>
  <c r="R96" i="21"/>
  <c r="T59" i="21"/>
  <c r="W59" i="21" s="1"/>
  <c r="S59" i="21"/>
  <c r="R59" i="21"/>
  <c r="W136" i="21" l="1"/>
  <c r="V96" i="21"/>
  <c r="V136" i="21"/>
  <c r="V116" i="21"/>
  <c r="V59" i="21"/>
  <c r="T147" i="21" l="1"/>
  <c r="W147" i="21" s="1"/>
  <c r="S147" i="21"/>
  <c r="R147" i="21"/>
  <c r="V147" i="21" l="1"/>
  <c r="M69" i="21"/>
  <c r="M171" i="21" s="1"/>
  <c r="M8" i="21" l="1"/>
  <c r="O186" i="21" l="1"/>
  <c r="N186" i="21"/>
  <c r="M186" i="21"/>
  <c r="L186" i="21"/>
  <c r="G186" i="21"/>
  <c r="H186" i="21"/>
  <c r="F186" i="21"/>
  <c r="T113" i="21" l="1"/>
  <c r="W113" i="21" s="1"/>
  <c r="S113" i="21"/>
  <c r="R113" i="21"/>
  <c r="T114" i="21"/>
  <c r="W114" i="21" s="1"/>
  <c r="S114" i="21"/>
  <c r="R114" i="21"/>
  <c r="V114" i="21" l="1"/>
  <c r="V113" i="21"/>
  <c r="T33" i="21"/>
  <c r="S33" i="21"/>
  <c r="R33" i="21"/>
  <c r="W33" i="21" l="1"/>
  <c r="V33" i="21"/>
  <c r="O185" i="21" l="1"/>
  <c r="N185" i="21"/>
  <c r="M185" i="21"/>
  <c r="L185" i="21"/>
  <c r="G185" i="21"/>
  <c r="H185" i="21"/>
  <c r="F185" i="21"/>
  <c r="O182" i="21"/>
  <c r="N182" i="21"/>
  <c r="N195" i="21" s="1"/>
  <c r="T195" i="21" s="1"/>
  <c r="M182" i="21"/>
  <c r="M195" i="21" s="1"/>
  <c r="S195" i="21" s="1"/>
  <c r="L182" i="21"/>
  <c r="L195" i="21" s="1"/>
  <c r="R195" i="21" s="1"/>
  <c r="G182" i="21"/>
  <c r="H182" i="21"/>
  <c r="F182" i="21"/>
  <c r="R182" i="21" s="1"/>
  <c r="T28" i="21"/>
  <c r="S28" i="21"/>
  <c r="R28" i="21"/>
  <c r="T19" i="21"/>
  <c r="W19" i="21" s="1"/>
  <c r="S19" i="21"/>
  <c r="R19" i="21"/>
  <c r="T20" i="21"/>
  <c r="W20" i="21" s="1"/>
  <c r="S20" i="21"/>
  <c r="R20" i="21"/>
  <c r="T35" i="21"/>
  <c r="S35" i="21"/>
  <c r="R35" i="21"/>
  <c r="J185" i="21" l="1"/>
  <c r="U185" i="21"/>
  <c r="S182" i="21"/>
  <c r="T182" i="21"/>
  <c r="U182" i="21"/>
  <c r="R185" i="21"/>
  <c r="S185" i="21"/>
  <c r="T185" i="21"/>
  <c r="W28" i="21"/>
  <c r="Q182" i="21"/>
  <c r="K185" i="21"/>
  <c r="K182" i="21"/>
  <c r="W35" i="21"/>
  <c r="V28" i="21"/>
  <c r="V20" i="21"/>
  <c r="V35" i="21"/>
  <c r="V19" i="21"/>
  <c r="V185" i="21" l="1"/>
  <c r="W185" i="21"/>
  <c r="W182" i="21"/>
  <c r="V182" i="21"/>
  <c r="T103" i="21"/>
  <c r="W103" i="21" s="1"/>
  <c r="S103" i="21"/>
  <c r="R103" i="21"/>
  <c r="V103" i="21" l="1"/>
  <c r="H74" i="21" l="1"/>
  <c r="R51" i="21" l="1"/>
  <c r="S51" i="21"/>
  <c r="T51" i="21"/>
  <c r="W51" i="21" s="1"/>
  <c r="R52" i="21"/>
  <c r="S52" i="21"/>
  <c r="T52" i="21"/>
  <c r="W52" i="21" s="1"/>
  <c r="R53" i="21"/>
  <c r="S53" i="21"/>
  <c r="T53" i="21"/>
  <c r="W53" i="21" s="1"/>
  <c r="R54" i="21"/>
  <c r="S54" i="21"/>
  <c r="T54" i="21"/>
  <c r="W54" i="21" s="1"/>
  <c r="R55" i="21"/>
  <c r="S55" i="21"/>
  <c r="T55" i="21"/>
  <c r="W55" i="21" s="1"/>
  <c r="R56" i="21"/>
  <c r="S56" i="21"/>
  <c r="T56" i="21"/>
  <c r="W56" i="21" s="1"/>
  <c r="R57" i="21"/>
  <c r="S57" i="21"/>
  <c r="T57" i="21"/>
  <c r="W57" i="21" s="1"/>
  <c r="R58" i="21"/>
  <c r="S58" i="21"/>
  <c r="T58" i="21"/>
  <c r="W58" i="21" s="1"/>
  <c r="R61" i="21"/>
  <c r="S61" i="21"/>
  <c r="T61" i="21"/>
  <c r="W61" i="21" s="1"/>
  <c r="R62" i="21"/>
  <c r="S62" i="21"/>
  <c r="T62" i="21"/>
  <c r="W62" i="21" s="1"/>
  <c r="R63" i="21"/>
  <c r="S63" i="21"/>
  <c r="T63" i="21"/>
  <c r="W63" i="21" s="1"/>
  <c r="R64" i="21"/>
  <c r="S64" i="21"/>
  <c r="T64" i="21"/>
  <c r="W64" i="21" s="1"/>
  <c r="R65" i="21"/>
  <c r="S65" i="21"/>
  <c r="T65" i="21"/>
  <c r="W65" i="21" s="1"/>
  <c r="R68" i="21"/>
  <c r="S68" i="21"/>
  <c r="T68" i="21"/>
  <c r="W68" i="21" s="1"/>
  <c r="R10" i="21"/>
  <c r="S10" i="21"/>
  <c r="R11" i="21"/>
  <c r="S11" i="21"/>
  <c r="T11" i="21"/>
  <c r="W11" i="21" s="1"/>
  <c r="R12" i="21"/>
  <c r="S12" i="21"/>
  <c r="T12" i="21"/>
  <c r="W12" i="21" s="1"/>
  <c r="R13" i="21"/>
  <c r="S13" i="21"/>
  <c r="T13" i="21"/>
  <c r="W13" i="21" s="1"/>
  <c r="R14" i="21"/>
  <c r="S14" i="21"/>
  <c r="T14" i="21"/>
  <c r="W14" i="21" s="1"/>
  <c r="R15" i="21"/>
  <c r="S15" i="21"/>
  <c r="T15" i="21"/>
  <c r="W15" i="21" s="1"/>
  <c r="R16" i="21"/>
  <c r="S16" i="21"/>
  <c r="T16" i="21"/>
  <c r="W16" i="21" s="1"/>
  <c r="R17" i="21"/>
  <c r="S17" i="21"/>
  <c r="T17" i="21"/>
  <c r="W17" i="21" s="1"/>
  <c r="R18" i="21"/>
  <c r="S18" i="21"/>
  <c r="T18" i="21"/>
  <c r="R21" i="21"/>
  <c r="S21" i="21"/>
  <c r="T21" i="21"/>
  <c r="W21" i="21" s="1"/>
  <c r="R22" i="21"/>
  <c r="S22" i="21"/>
  <c r="T22" i="21"/>
  <c r="W22" i="21" s="1"/>
  <c r="R23" i="21"/>
  <c r="S23" i="21"/>
  <c r="T23" i="21"/>
  <c r="W23" i="21" s="1"/>
  <c r="R24" i="21"/>
  <c r="S24" i="21"/>
  <c r="T24" i="21"/>
  <c r="W24" i="21" s="1"/>
  <c r="R25" i="21"/>
  <c r="S25" i="21"/>
  <c r="T25" i="21"/>
  <c r="W25" i="21" s="1"/>
  <c r="R26" i="21"/>
  <c r="S26" i="21"/>
  <c r="T26" i="21"/>
  <c r="W26" i="21" s="1"/>
  <c r="R27" i="21"/>
  <c r="S27" i="21"/>
  <c r="T27" i="21"/>
  <c r="W27" i="21" s="1"/>
  <c r="R29" i="21"/>
  <c r="S29" i="21"/>
  <c r="T29" i="21"/>
  <c r="R30" i="21"/>
  <c r="S30" i="21"/>
  <c r="T30" i="21"/>
  <c r="W30" i="21" s="1"/>
  <c r="R34" i="21"/>
  <c r="S34" i="21"/>
  <c r="T34" i="21"/>
  <c r="W34" i="21" s="1"/>
  <c r="R37" i="21"/>
  <c r="S37" i="21"/>
  <c r="T37" i="21"/>
  <c r="T36" i="21" s="1"/>
  <c r="R43" i="21"/>
  <c r="S43" i="21"/>
  <c r="W43" i="21"/>
  <c r="R44" i="21"/>
  <c r="S44" i="21"/>
  <c r="R45" i="21"/>
  <c r="S45" i="21"/>
  <c r="W45" i="21"/>
  <c r="R46" i="21"/>
  <c r="S46" i="21"/>
  <c r="W46" i="21"/>
  <c r="R47" i="21"/>
  <c r="S47" i="21"/>
  <c r="W47" i="21"/>
  <c r="R48" i="21"/>
  <c r="S48" i="21"/>
  <c r="W48" i="21"/>
  <c r="R70" i="21"/>
  <c r="T70" i="21"/>
  <c r="W70" i="21" s="1"/>
  <c r="R71" i="21"/>
  <c r="S71" i="21"/>
  <c r="T71" i="21"/>
  <c r="W71" i="21" s="1"/>
  <c r="R72" i="21"/>
  <c r="S72" i="21"/>
  <c r="T72" i="21"/>
  <c r="W72" i="21" s="1"/>
  <c r="R73" i="21"/>
  <c r="S73" i="21"/>
  <c r="T73" i="21"/>
  <c r="W73" i="21" s="1"/>
  <c r="R75" i="21"/>
  <c r="S75" i="21"/>
  <c r="T75" i="21"/>
  <c r="W75" i="21" s="1"/>
  <c r="R76" i="21"/>
  <c r="S76" i="21"/>
  <c r="T76" i="21"/>
  <c r="W76" i="21" s="1"/>
  <c r="R77" i="21"/>
  <c r="S77" i="21"/>
  <c r="T77" i="21"/>
  <c r="W77" i="21" s="1"/>
  <c r="R78" i="21"/>
  <c r="S78" i="21"/>
  <c r="T78" i="21"/>
  <c r="W78" i="21" s="1"/>
  <c r="R79" i="21"/>
  <c r="S79" i="21"/>
  <c r="T79" i="21"/>
  <c r="W79" i="21" s="1"/>
  <c r="R80" i="21"/>
  <c r="S80" i="21"/>
  <c r="T80" i="21"/>
  <c r="W80" i="21" s="1"/>
  <c r="R81" i="21"/>
  <c r="S81" i="21"/>
  <c r="T81" i="21"/>
  <c r="W81" i="21" s="1"/>
  <c r="R82" i="21"/>
  <c r="S82" i="21"/>
  <c r="T82" i="21"/>
  <c r="W82" i="21" s="1"/>
  <c r="R85" i="21"/>
  <c r="S85" i="21"/>
  <c r="T85" i="21"/>
  <c r="W85" i="21" s="1"/>
  <c r="R90" i="21"/>
  <c r="S90" i="21"/>
  <c r="T90" i="21"/>
  <c r="W90" i="21" s="1"/>
  <c r="R91" i="21"/>
  <c r="S91" i="21"/>
  <c r="T91" i="21"/>
  <c r="W91" i="21" s="1"/>
  <c r="R93" i="21"/>
  <c r="S93" i="21"/>
  <c r="T93" i="21"/>
  <c r="W93" i="21" s="1"/>
  <c r="R94" i="21"/>
  <c r="S94" i="21"/>
  <c r="T94" i="21"/>
  <c r="W94" i="21" s="1"/>
  <c r="R95" i="21"/>
  <c r="S95" i="21"/>
  <c r="T95" i="21"/>
  <c r="R98" i="21"/>
  <c r="S98" i="21"/>
  <c r="T98" i="21"/>
  <c r="R99" i="21"/>
  <c r="S99" i="21"/>
  <c r="T99" i="21"/>
  <c r="R100" i="21"/>
  <c r="S100" i="21"/>
  <c r="T100" i="21"/>
  <c r="W100" i="21" s="1"/>
  <c r="R102" i="21"/>
  <c r="S102" i="21"/>
  <c r="T102" i="21"/>
  <c r="W102" i="21" s="1"/>
  <c r="R105" i="21"/>
  <c r="S105" i="21"/>
  <c r="T105" i="21"/>
  <c r="W105" i="21" s="1"/>
  <c r="R106" i="21"/>
  <c r="S106" i="21"/>
  <c r="T106" i="21"/>
  <c r="W106" i="21" s="1"/>
  <c r="R107" i="21"/>
  <c r="S107" i="21"/>
  <c r="T107" i="21"/>
  <c r="W107" i="21" s="1"/>
  <c r="R109" i="21"/>
  <c r="S109" i="21"/>
  <c r="T109" i="21"/>
  <c r="W109" i="21" s="1"/>
  <c r="R112" i="21"/>
  <c r="S112" i="21"/>
  <c r="T112" i="21"/>
  <c r="W112" i="21" s="1"/>
  <c r="R115" i="21"/>
  <c r="S115" i="21"/>
  <c r="T115" i="21"/>
  <c r="W115" i="21" s="1"/>
  <c r="R137" i="21"/>
  <c r="S137" i="21"/>
  <c r="R141" i="21"/>
  <c r="S141" i="21"/>
  <c r="R142" i="21"/>
  <c r="S142" i="21"/>
  <c r="T142" i="21"/>
  <c r="T134" i="21" s="1"/>
  <c r="R145" i="21"/>
  <c r="S145" i="21"/>
  <c r="T145" i="21"/>
  <c r="W145" i="21" s="1"/>
  <c r="R146" i="21"/>
  <c r="S146" i="21"/>
  <c r="T146" i="21"/>
  <c r="W146" i="21" s="1"/>
  <c r="R150" i="21"/>
  <c r="S150" i="21"/>
  <c r="T150" i="21"/>
  <c r="R151" i="21"/>
  <c r="S151" i="21"/>
  <c r="T151" i="21"/>
  <c r="R160" i="21"/>
  <c r="T160" i="21"/>
  <c r="W160" i="21" s="1"/>
  <c r="R163" i="21"/>
  <c r="S163" i="21"/>
  <c r="T163" i="21"/>
  <c r="W163" i="21" s="1"/>
  <c r="O184" i="21"/>
  <c r="N184" i="21"/>
  <c r="M184" i="21"/>
  <c r="L184" i="21"/>
  <c r="G184" i="21"/>
  <c r="H184" i="21"/>
  <c r="H192" i="21" s="1"/>
  <c r="F184" i="21"/>
  <c r="O183" i="21"/>
  <c r="N183" i="21"/>
  <c r="M183" i="21"/>
  <c r="L183" i="21"/>
  <c r="G183" i="21"/>
  <c r="H183" i="21"/>
  <c r="F183" i="21"/>
  <c r="N74" i="21"/>
  <c r="N171" i="21" s="1"/>
  <c r="L74" i="21"/>
  <c r="G74" i="21"/>
  <c r="J74" i="21" s="1"/>
  <c r="F74" i="21"/>
  <c r="J184" i="21" l="1"/>
  <c r="J183" i="21"/>
  <c r="G192" i="21"/>
  <c r="W151" i="21"/>
  <c r="V151" i="21"/>
  <c r="V150" i="21"/>
  <c r="W150" i="21"/>
  <c r="N6" i="21"/>
  <c r="R184" i="21"/>
  <c r="U183" i="21"/>
  <c r="S184" i="21"/>
  <c r="T184" i="21"/>
  <c r="R183" i="21"/>
  <c r="S183" i="21"/>
  <c r="T183" i="21"/>
  <c r="U184" i="21"/>
  <c r="S36" i="21"/>
  <c r="R36" i="21"/>
  <c r="W37" i="21"/>
  <c r="K184" i="21"/>
  <c r="Q184" i="21"/>
  <c r="Q183" i="21"/>
  <c r="K183" i="21"/>
  <c r="Q74" i="21"/>
  <c r="U74" i="21"/>
  <c r="R134" i="21"/>
  <c r="W137" i="21"/>
  <c r="W98" i="21"/>
  <c r="W97" i="21"/>
  <c r="W142" i="21"/>
  <c r="W99" i="21"/>
  <c r="K74" i="21"/>
  <c r="W44" i="21"/>
  <c r="W95" i="21"/>
  <c r="W29" i="21"/>
  <c r="W7" i="21"/>
  <c r="W18" i="21"/>
  <c r="W10" i="21"/>
  <c r="T84" i="21"/>
  <c r="R84" i="21"/>
  <c r="S84" i="21"/>
  <c r="V137" i="21"/>
  <c r="S74" i="21"/>
  <c r="S69" i="21"/>
  <c r="R74" i="21"/>
  <c r="T74" i="21"/>
  <c r="T69" i="21"/>
  <c r="R69" i="21"/>
  <c r="V78" i="21"/>
  <c r="V160" i="21"/>
  <c r="V112" i="21"/>
  <c r="J192" i="21" l="1"/>
  <c r="K192" i="21"/>
  <c r="W84" i="21"/>
  <c r="W183" i="21"/>
  <c r="V183" i="21"/>
  <c r="W184" i="21"/>
  <c r="V184" i="21"/>
  <c r="W9" i="21"/>
  <c r="W74" i="21"/>
  <c r="V134" i="21"/>
  <c r="W134" i="21"/>
  <c r="V97" i="21"/>
  <c r="V34" i="21" l="1"/>
  <c r="V30" i="21"/>
  <c r="V29" i="21"/>
  <c r="O181" i="21" l="1"/>
  <c r="N181" i="21"/>
  <c r="M181" i="21"/>
  <c r="L181" i="21"/>
  <c r="R189" i="21" l="1"/>
  <c r="S189" i="21"/>
  <c r="T189" i="21"/>
  <c r="U192" i="21"/>
  <c r="U181" i="21"/>
  <c r="U189" i="21"/>
  <c r="R192" i="21"/>
  <c r="R181" i="21"/>
  <c r="S181" i="21"/>
  <c r="T181" i="21"/>
  <c r="K181" i="21"/>
  <c r="O195" i="21"/>
  <c r="Q181" i="21"/>
  <c r="L190" i="21"/>
  <c r="L194" i="21" s="1"/>
  <c r="N190" i="21"/>
  <c r="N194" i="21" s="1"/>
  <c r="F190" i="21"/>
  <c r="G190" i="21"/>
  <c r="M190" i="21"/>
  <c r="M194" i="21" s="1"/>
  <c r="O190" i="21"/>
  <c r="O194" i="21" s="1"/>
  <c r="H190" i="21"/>
  <c r="Q194" i="21" l="1"/>
  <c r="P194" i="21"/>
  <c r="H194" i="21"/>
  <c r="K190" i="21"/>
  <c r="U190" i="21"/>
  <c r="J190" i="21"/>
  <c r="S190" i="21"/>
  <c r="R190" i="21"/>
  <c r="U195" i="21"/>
  <c r="V195" i="21" s="1"/>
  <c r="P195" i="21"/>
  <c r="Q195" i="21"/>
  <c r="P190" i="21"/>
  <c r="Q190" i="21"/>
  <c r="G194" i="21"/>
  <c r="S194" i="21" s="1"/>
  <c r="T190" i="21"/>
  <c r="F194" i="21"/>
  <c r="R194" i="21" s="1"/>
  <c r="T192" i="21"/>
  <c r="V192" i="21" s="1"/>
  <c r="S192" i="21"/>
  <c r="W181" i="21"/>
  <c r="V181" i="21"/>
  <c r="V189" i="21"/>
  <c r="W189" i="21"/>
  <c r="G191" i="21"/>
  <c r="T191" i="21" s="1"/>
  <c r="H191" i="21"/>
  <c r="F191" i="21"/>
  <c r="U173" i="21"/>
  <c r="T173" i="21"/>
  <c r="R173" i="21"/>
  <c r="O69" i="21"/>
  <c r="L69" i="21"/>
  <c r="L171" i="21" s="1"/>
  <c r="H69" i="21"/>
  <c r="H171" i="21" s="1"/>
  <c r="G69" i="21"/>
  <c r="F69" i="21"/>
  <c r="F171" i="21" s="1"/>
  <c r="T50" i="21"/>
  <c r="S50" i="21"/>
  <c r="R50" i="21"/>
  <c r="R49" i="21" s="1"/>
  <c r="R171" i="21" s="1"/>
  <c r="U3" i="21"/>
  <c r="T3" i="21"/>
  <c r="N3" i="21"/>
  <c r="O171" i="21" l="1"/>
  <c r="P171" i="21" s="1"/>
  <c r="P69" i="21"/>
  <c r="G171" i="21"/>
  <c r="J69" i="21"/>
  <c r="T194" i="21"/>
  <c r="V190" i="21"/>
  <c r="W190" i="21"/>
  <c r="R191" i="21"/>
  <c r="S191" i="21"/>
  <c r="J191" i="21"/>
  <c r="K191" i="21"/>
  <c r="U191" i="21"/>
  <c r="W195" i="21"/>
  <c r="U194" i="21"/>
  <c r="W194" i="21" s="1"/>
  <c r="J194" i="21"/>
  <c r="K194" i="21"/>
  <c r="W192" i="21"/>
  <c r="R6" i="21"/>
  <c r="Q69" i="21"/>
  <c r="H8" i="21"/>
  <c r="F6" i="21"/>
  <c r="S49" i="21"/>
  <c r="S171" i="21" s="1"/>
  <c r="W173" i="21"/>
  <c r="U69" i="21"/>
  <c r="W69" i="21" s="1"/>
  <c r="L8" i="21"/>
  <c r="G8" i="21"/>
  <c r="O8" i="21"/>
  <c r="N8" i="21"/>
  <c r="Q36" i="21"/>
  <c r="U36" i="21"/>
  <c r="K69" i="21"/>
  <c r="K36" i="21"/>
  <c r="T49" i="21"/>
  <c r="T171" i="21" s="1"/>
  <c r="W50" i="21"/>
  <c r="L174" i="21"/>
  <c r="V94" i="21"/>
  <c r="V95" i="21"/>
  <c r="V98" i="21"/>
  <c r="V99" i="21"/>
  <c r="V105" i="21"/>
  <c r="V107" i="21"/>
  <c r="V23" i="21"/>
  <c r="V81" i="21"/>
  <c r="V84" i="21"/>
  <c r="V80" i="21"/>
  <c r="V115" i="21"/>
  <c r="V145" i="21"/>
  <c r="V22" i="21"/>
  <c r="V100" i="21"/>
  <c r="V106" i="21"/>
  <c r="V109" i="21"/>
  <c r="V141" i="21"/>
  <c r="V142" i="21"/>
  <c r="V146" i="21"/>
  <c r="V51" i="21"/>
  <c r="V57" i="21"/>
  <c r="V61" i="21"/>
  <c r="V62" i="21"/>
  <c r="V65" i="21"/>
  <c r="V68" i="21"/>
  <c r="V47" i="21"/>
  <c r="V79" i="21"/>
  <c r="V85" i="21"/>
  <c r="V93" i="21"/>
  <c r="V54" i="21"/>
  <c r="V46" i="21"/>
  <c r="V64" i="21"/>
  <c r="V75" i="21"/>
  <c r="V71" i="21"/>
  <c r="V48" i="21"/>
  <c r="V26" i="21"/>
  <c r="V63" i="21"/>
  <c r="V102" i="21"/>
  <c r="V72" i="21"/>
  <c r="V18" i="21"/>
  <c r="V77" i="21"/>
  <c r="V58" i="21"/>
  <c r="V27" i="21"/>
  <c r="V25" i="21"/>
  <c r="V173" i="21"/>
  <c r="V14" i="21"/>
  <c r="V16" i="21"/>
  <c r="V13" i="21"/>
  <c r="V11" i="21"/>
  <c r="V15" i="21"/>
  <c r="V90" i="21"/>
  <c r="V76" i="21"/>
  <c r="V73" i="21"/>
  <c r="V55" i="21"/>
  <c r="V24" i="21"/>
  <c r="V82" i="21"/>
  <c r="V53" i="21"/>
  <c r="V52" i="21"/>
  <c r="V56" i="21"/>
  <c r="V50" i="21"/>
  <c r="V21" i="21"/>
  <c r="V70" i="21"/>
  <c r="V10" i="21"/>
  <c r="V12" i="21"/>
  <c r="V17" i="21"/>
  <c r="V37" i="21"/>
  <c r="V91" i="21"/>
  <c r="Q171" i="21" l="1"/>
  <c r="P8" i="21"/>
  <c r="J8" i="21"/>
  <c r="G6" i="21"/>
  <c r="V191" i="21"/>
  <c r="W191" i="21"/>
  <c r="U171" i="21"/>
  <c r="V194" i="21"/>
  <c r="S6" i="21"/>
  <c r="T6" i="21"/>
  <c r="F174" i="21"/>
  <c r="K171" i="21"/>
  <c r="H6" i="21"/>
  <c r="I108" i="21" s="1"/>
  <c r="I188" i="21" s="1"/>
  <c r="I192" i="21" s="1"/>
  <c r="W36" i="21"/>
  <c r="W49" i="21"/>
  <c r="Q8" i="21"/>
  <c r="U8" i="21"/>
  <c r="G174" i="21"/>
  <c r="T8" i="21"/>
  <c r="K8" i="21"/>
  <c r="R8" i="21"/>
  <c r="S8" i="21"/>
  <c r="V69" i="21"/>
  <c r="N174" i="21"/>
  <c r="L6" i="21"/>
  <c r="M174" i="21"/>
  <c r="M6" i="21"/>
  <c r="V74" i="21"/>
  <c r="V9" i="21"/>
  <c r="V49" i="21"/>
  <c r="H174" i="21"/>
  <c r="O174" i="21"/>
  <c r="O6" i="21"/>
  <c r="V36" i="21"/>
  <c r="P174" i="21" l="1"/>
  <c r="J174" i="21"/>
  <c r="I110" i="21"/>
  <c r="I111" i="21"/>
  <c r="I156" i="21"/>
  <c r="I159" i="21"/>
  <c r="V171" i="21"/>
  <c r="I38" i="21"/>
  <c r="I148" i="21"/>
  <c r="I128" i="21"/>
  <c r="I86" i="21"/>
  <c r="I167" i="21"/>
  <c r="I164" i="21"/>
  <c r="R176" i="21"/>
  <c r="S174" i="21"/>
  <c r="R174" i="21"/>
  <c r="W171" i="21"/>
  <c r="T174" i="21"/>
  <c r="I118" i="21"/>
  <c r="I119" i="21"/>
  <c r="I123" i="21"/>
  <c r="I120" i="21"/>
  <c r="I124" i="21"/>
  <c r="I117" i="21"/>
  <c r="I121" i="21"/>
  <c r="I122" i="21"/>
  <c r="I158" i="21"/>
  <c r="I83" i="21"/>
  <c r="I32" i="21"/>
  <c r="I31" i="21"/>
  <c r="I154" i="21"/>
  <c r="I155" i="21"/>
  <c r="I157" i="21"/>
  <c r="I166" i="21"/>
  <c r="I165" i="21"/>
  <c r="I40" i="21"/>
  <c r="I41" i="21"/>
  <c r="I163" i="21"/>
  <c r="I172" i="21"/>
  <c r="I171" i="21"/>
  <c r="I162" i="21"/>
  <c r="I161" i="21"/>
  <c r="I160" i="21"/>
  <c r="I170" i="21"/>
  <c r="I173" i="21"/>
  <c r="T176" i="21"/>
  <c r="Q176" i="21"/>
  <c r="S176" i="21"/>
  <c r="I174" i="21"/>
  <c r="U176" i="21"/>
  <c r="K176" i="21"/>
  <c r="Q174" i="21"/>
  <c r="K174" i="21"/>
  <c r="I143" i="21"/>
  <c r="I144" i="21"/>
  <c r="I140" i="21"/>
  <c r="I127" i="21"/>
  <c r="I131" i="21"/>
  <c r="I133" i="21"/>
  <c r="I129" i="21"/>
  <c r="I126" i="21"/>
  <c r="I130" i="21"/>
  <c r="I132" i="21"/>
  <c r="I125" i="21"/>
  <c r="W8" i="21"/>
  <c r="Q6" i="21"/>
  <c r="K6" i="21"/>
  <c r="I92" i="21"/>
  <c r="I139" i="21"/>
  <c r="I138" i="21"/>
  <c r="I135" i="21"/>
  <c r="I152" i="21"/>
  <c r="I153" i="21"/>
  <c r="I94" i="21"/>
  <c r="I95" i="21"/>
  <c r="I93" i="21"/>
  <c r="I89" i="21"/>
  <c r="I101" i="21"/>
  <c r="I60" i="21"/>
  <c r="I67" i="21"/>
  <c r="I104" i="21"/>
  <c r="I136" i="21"/>
  <c r="I66" i="21"/>
  <c r="I116" i="21"/>
  <c r="I96" i="21"/>
  <c r="I147" i="21"/>
  <c r="I59" i="21"/>
  <c r="I97" i="21"/>
  <c r="I134" i="21"/>
  <c r="I113" i="21"/>
  <c r="I114" i="21"/>
  <c r="I33" i="21"/>
  <c r="I35" i="21"/>
  <c r="I28" i="21"/>
  <c r="I19" i="21"/>
  <c r="I20" i="21"/>
  <c r="I112" i="21"/>
  <c r="I103" i="21"/>
  <c r="I78" i="21"/>
  <c r="I34" i="21"/>
  <c r="I30" i="21"/>
  <c r="I29" i="21"/>
  <c r="V8" i="21"/>
  <c r="P6" i="21"/>
  <c r="I151" i="21"/>
  <c r="I150" i="21"/>
  <c r="I145" i="21"/>
  <c r="I142" i="21"/>
  <c r="I137" i="21"/>
  <c r="I146" i="21"/>
  <c r="I141" i="21"/>
  <c r="I106" i="21"/>
  <c r="I102" i="21"/>
  <c r="I99" i="21"/>
  <c r="I98" i="21"/>
  <c r="I91" i="21"/>
  <c r="I87" i="21"/>
  <c r="I85" i="21"/>
  <c r="I81" i="21"/>
  <c r="I79" i="21"/>
  <c r="I77" i="21"/>
  <c r="I75" i="21"/>
  <c r="I72" i="21"/>
  <c r="I70" i="21"/>
  <c r="I46" i="21"/>
  <c r="I44" i="21"/>
  <c r="I42" i="21"/>
  <c r="I37" i="21"/>
  <c r="I27" i="21"/>
  <c r="I25" i="21"/>
  <c r="I23" i="21"/>
  <c r="I21" i="21"/>
  <c r="I16" i="21"/>
  <c r="I14" i="21"/>
  <c r="I13" i="21"/>
  <c r="I11" i="21"/>
  <c r="I68" i="21"/>
  <c r="I64" i="21"/>
  <c r="I62" i="21"/>
  <c r="I58" i="21"/>
  <c r="I56" i="21"/>
  <c r="I54" i="21"/>
  <c r="I53" i="21"/>
  <c r="I51" i="21"/>
  <c r="I115" i="21"/>
  <c r="I107" i="21"/>
  <c r="I100" i="21"/>
  <c r="I90" i="21"/>
  <c r="I88" i="21"/>
  <c r="I82" i="21"/>
  <c r="I74" i="21"/>
  <c r="I71" i="21"/>
  <c r="I48" i="21"/>
  <c r="I45" i="21"/>
  <c r="I39" i="21"/>
  <c r="I36" i="21"/>
  <c r="I26" i="21"/>
  <c r="I22" i="21"/>
  <c r="I17" i="21"/>
  <c r="I12" i="21"/>
  <c r="I10" i="21"/>
  <c r="I109" i="21"/>
  <c r="I105" i="21"/>
  <c r="I84" i="21"/>
  <c r="I80" i="21"/>
  <c r="I76" i="21"/>
  <c r="I73" i="21"/>
  <c r="I69" i="21"/>
  <c r="I47" i="21"/>
  <c r="I43" i="21"/>
  <c r="I24" i="21"/>
  <c r="I18" i="21"/>
  <c r="I15" i="21"/>
  <c r="I63" i="21"/>
  <c r="I57" i="21"/>
  <c r="I50" i="21"/>
  <c r="I65" i="21"/>
  <c r="I61" i="21"/>
  <c r="I55" i="21"/>
  <c r="I52" i="21"/>
  <c r="J6" i="21"/>
  <c r="I7" i="21"/>
  <c r="I8" i="21"/>
  <c r="I9" i="21"/>
  <c r="I49" i="21"/>
  <c r="U174" i="21"/>
  <c r="U6" i="21"/>
  <c r="I189" i="21" l="1"/>
  <c r="I193" i="21"/>
  <c r="W176" i="21"/>
  <c r="W174" i="21"/>
  <c r="W6" i="21"/>
  <c r="V176" i="21"/>
  <c r="V6" i="21"/>
  <c r="V174" i="21"/>
  <c r="V163" i="21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23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56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1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2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<sst xmlns="http://schemas.openxmlformats.org/spreadsheetml/2006/main" count="484" uniqueCount="377">
  <si>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</si>
  <si>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</si>
  <si>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</si>
  <si>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</si>
  <si>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</si>
  <si>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</si>
  <si>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</si>
  <si>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</si>
  <si>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</si>
  <si>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</si>
  <si>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</si>
  <si>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</si>
  <si>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</si>
  <si>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</si>
  <si>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</si>
  <si>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</si>
  <si>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</si>
  <si>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</si>
  <si>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</si>
  <si>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</si>
  <si>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</si>
  <si>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</si>
  <si>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</si>
  <si>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</si>
  <si>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</si>
  <si>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</si>
  <si>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</si>
  <si>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</si>
  <si>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</si>
  <si>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</si>
  <si>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</si>
  <si>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</si>
  <si>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</si>
  <si>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</si>
  <si>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</si>
  <si>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</si>
  <si>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</si>
  <si>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</si>
  <si>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</si>
  <si>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</si>
  <si>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</si>
  <si>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</si>
  <si>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</si>
  <si>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</si>
  <si>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</si>
  <si>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</si>
  <si>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</si>
  <si>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</si>
  <si>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</si>
  <si>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</si>
  <si>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</si>
  <si>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</si>
  <si>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</si>
  <si>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</si>
  <si>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</si>
  <si>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</si>
  <si>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</si>
  <si>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</si>
  <si>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</si>
  <si>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</si>
  <si>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</si>
  <si>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</si>
  <si>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</si>
  <si>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</si>
  <si>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</si>
  <si>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</si>
  <si>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</si>
  <si>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</si>
  <si>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</si>
  <si>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</si>
  <si>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</si>
  <si>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</si>
  <si>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</si>
  <si>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</si>
  <si>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</si>
  <si>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</si>
  <si>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</si>
  <si>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</si>
  <si>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</si>
  <si>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</si>
  <si>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</si>
  <si>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</si>
  <si>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</si>
  <si>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</si>
  <si>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</si>
  <si>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</si>
  <si>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</si>
  <si>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</si>
  <si>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</si>
  <si>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</si>
  <si>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</si>
  <si>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</si>
  <si>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</si>
  <si>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</si>
  <si>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</si>
  <si>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</si>
  <si>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</si>
  <si>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</si>
  <si>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</si>
  <si>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</si>
  <si>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</si>
  <si>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</si>
  <si>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</si>
  <si>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</si>
  <si>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</si>
  <si>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</si>
  <si>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</si>
  <si>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</si>
  <si>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</si>
  <si>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</si>
  <si>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</si>
  <si>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</si>
  <si>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</si>
  <si>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</si>
  <si>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</si>
  <si>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</si>
  <si>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</si>
  <si>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</si>
  <si>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</si>
  <si>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</si>
  <si>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</si>
  <si>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</si>
  <si>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</si>
  <si>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</si>
  <si>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</si>
  <si>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</si>
  <si>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</si>
  <si>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</si>
  <si>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</si>
  <si>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</si>
  <si>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</si>
  <si>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</si>
  <si>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</si>
  <si>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</si>
  <si>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</si>
  <si>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</si>
  <si>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</si>
  <si>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</si>
  <si>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</si>
  <si>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</si>
  <si>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</si>
  <si>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</si>
  <si>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</si>
  <si>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</si>
  <si>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</si>
  <si>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</si>
  <si>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</si>
  <si>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</si>
  <si>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</si>
  <si>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</si>
  <si>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</si>
  <si>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</si>
  <si>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</si>
  <si>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</si>
  <si>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</si>
  <si>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</si>
  <si>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</si>
  <si>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</si>
  <si>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</si>
  <si>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</si>
  <si>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</si>
  <si>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</si>
  <si>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</si>
  <si>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</si>
  <si>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</si>
  <si>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</si>
  <si>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</si>
  <si>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</si>
  <si>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</si>
  <si>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</si>
  <si>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</si>
  <si>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</si>
  <si>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</si>
  <si>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</si>
  <si>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</si>
  <si>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</si>
  <si>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</si>
  <si>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</si>
  <si>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</si>
  <si>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</si>
  <si>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</si>
  <si>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</si>
  <si>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</si>
  <si>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</si>
  <si>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</si>
  <si>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</si>
  <si>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</si>
  <si>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</si>
  <si>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</si>
  <si>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</si>
  <si>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</si>
  <si>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</si>
  <si>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</si>
  <si>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</si>
  <si>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</si>
  <si>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</si>
  <si>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</si>
  <si>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</si>
  <si>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</si>
  <si>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</si>
  <si>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</si>
  <si>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</si>
  <si>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</si>
  <si>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</si>
  <si>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</si>
  <si>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</si>
  <si>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</si>
  <si>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</si>
  <si>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</si>
  <si>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</si>
  <si>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</si>
  <si>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</si>
  <si>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</si>
  <si>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</si>
  <si>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</si>
  <si>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</si>
  <si>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</si>
  <si>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 xml:space="preserve"> </t>
  </si>
  <si>
    <t>Перевірити 9770 !!!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</si>
  <si>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</si>
  <si>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</si>
  <si>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</si>
  <si>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</si>
  <si>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</si>
  <si>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</si>
  <si>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</si>
  <si>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</si>
  <si>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</si>
  <si>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</si>
  <si>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</si>
  <si>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</si>
  <si>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</si>
  <si>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</si>
  <si>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</si>
  <si>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</si>
  <si>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</si>
  <si>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</si>
  <si>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</si>
  <si>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</si>
  <si>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</si>
  <si>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</si>
  <si>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</si>
  <si>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</si>
  <si>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</si>
  <si>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</si>
  <si>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</si>
  <si>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Субвенція з місцевого бюджету державному бюджету на виконання програм соціально-економічного розвитку регіонів</t>
  </si>
  <si>
    <t>субвенції з місцевого бюджету на здійснення переданих видатків у сфері освіти за рахунок коштів освітньої субвенції (41051000) -ІРЦ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</si>
  <si>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</si>
  <si>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</si>
  <si>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</si>
  <si>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</si>
  <si>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</si>
  <si>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</si>
  <si>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</si>
  <si>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</si>
  <si>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</si>
  <si>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</si>
  <si>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</si>
  <si>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</si>
  <si>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</si>
  <si>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</si>
  <si>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</si>
  <si>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</si>
  <si>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</si>
  <si>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</si>
  <si>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</si>
  <si>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</si>
  <si>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</si>
  <si>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</si>
  <si>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</si>
  <si>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</si>
  <si>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</si>
  <si>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</si>
  <si>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</si>
  <si>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</si>
  <si>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</si>
  <si>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</si>
  <si>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</si>
  <si>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</si>
  <si>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</si>
  <si>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</si>
  <si>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</si>
  <si>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</si>
  <si>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</si>
  <si>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</si>
  <si>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</si>
  <si>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</si>
  <si>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</si>
  <si>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</si>
  <si>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(41035600)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</si>
  <si>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</si>
  <si>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</si>
  <si>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</si>
  <si>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</si>
  <si>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</si>
  <si>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</si>
  <si>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</si>
  <si>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</si>
  <si>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</si>
  <si>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</si>
  <si>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</si>
  <si>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</si>
  <si>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</si>
  <si>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</si>
  <si>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</si>
  <si>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</si>
  <si>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</si>
  <si>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</si>
  <si>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</si>
  <si>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залишки</t>
  </si>
  <si>
    <t>без наших залишків (для звірки з доходами)</t>
  </si>
  <si>
    <t>ВСЬОГО</t>
  </si>
  <si>
    <t>з державного бюджету  (для звірки з казнач.звітом)</t>
  </si>
  <si>
    <t>ВСЬОГО, перевірка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</si>
  <si>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</si>
  <si>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</si>
  <si>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</si>
  <si>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Перевірити 9800 !!!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</si>
  <si>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</si>
  <si>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</si>
  <si>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</si>
  <si>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</si>
  <si>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за рахунок субвенції з місцевого бюджету (41050400)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</si>
  <si>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 за рахунок субвенції з місцевого бюджету (41050600)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</si>
  <si>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</si>
  <si>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ради, Полицької та Шпанівської сільських рад) (41053900)  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</si>
  <si>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</si>
  <si>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субвенція районному бюджету Вараського району (виконання заходів районної Програми підготовки територіальної оборони та місцевого населення до участі в русі національного спротиву в Вараському районі на 2022 – 2024 роки)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</si>
  <si>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</si>
  <si>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</si>
  <si>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t>6013</t>
  </si>
  <si>
    <t>Забезпечення діяльності водопровідно-каналізаційного господарства</t>
  </si>
  <si>
    <t xml:space="preserve">субвенція бюджету Каноницької сільської територіальної громади (на виконання заходів Програми підтримки територіальної оборони та місцевого населення до участі в русі національного спротиву на 2022-2025 роки) </t>
  </si>
  <si>
    <t>субвенція бюджету Антонівської сільської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</si>
  <si>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Рафалівської селищної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</si>
  <si>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Полицької сільської територіальної громади (на виконання заходів Програми матеріальної підтримки добровольчих формувань сил спротиву Полицької територіальної громади, батальйону територіальної оборони Вараського району, волонтерського руху та евакуйованого населення з зони бойових дій на період воєнного стану та матеріальне забезпечення заходів під час мобілізації, забезпечення заходів евакуації населення громади в разі збройного вторгнення агресора та для якісного забезпечення організації оборони населених пунктів територіальної громади на 2023 рік)</t>
  </si>
  <si>
    <t>субвенція бюджету Локницької сільської територіальної громади (на виконання заходів Програми підготовки територіальної оборони та добровольчого формування, підготовки населення Локницької сільської територіальної громади до участі в русі національного спротиву на 2023 рік)</t>
  </si>
  <si>
    <t>субвенція бюджету Зарічненської селищної територіальної громади (на виконання заходів Програми забезпечення заходів з підготовки територіальної оборони та добровольчого формування Зарічненської селищної територіальної громади на 2023 рік)</t>
  </si>
  <si>
    <t>субвенція для Вараського районного територіального центру комплектування та соціальної підтримки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</si>
  <si>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ГУ Національної поліції України в Рівненській області для закупівлі технічних засобів (квадрокоптери та комплектуючі до них)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</si>
  <si>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Управління Служби безпеки України в Рівненській області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</si>
  <si>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державній установі "Полицька виправна колонія (№76)" для придбання предметів, матеріалів, обладнання та інвентарю для подолання наслідків пожежі та придбання генератора</t>
  </si>
  <si>
    <t>у тому числі видатків за рахунок субвенцій  з інших бюджетів:</t>
  </si>
  <si>
    <t>субвенція для пожежно-рятувального підрозділу ДСНС у м.Вараш на виконання заходів комплексної програми розвитку цивільного захисту Вараської міської територіальній громаді на 2021 – 2025 роки</t>
  </si>
  <si>
    <t xml:space="preserve">    - в тому числі для потреб військової частини А7073 </t>
  </si>
  <si>
    <t>субвенція районному бюджету Вараського району  (Програма виконання повноважень місцевими органами виконавчої влади щодо реалізації державної регіональної політики та впровадження реформ у Вараському районі на 2023 рік)</t>
  </si>
  <si>
    <t xml:space="preserve">субвенція обласному бюджету Рівненської області (на заходи Програми забезпечення мобілізаційної підготовки та оборонної роботи в Рівненській області на 2021-2023 роки) 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</si>
  <si>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за рахунок субвенції з місцевого бюджету (41050900)</t>
  </si>
  <si>
    <t>5049</t>
  </si>
  <si>
    <t>субвенція обласному бюджету Рівненської області (на співфінансування обласного бюджету за надання соціальних послуг стаціонарного догляду мешканцям Вараської міської територіальної громади, які перебувають в інтернатних закладах Рівненської області)</t>
  </si>
  <si>
    <t>Розвиток мережі центрів надання адміністративних послуг</t>
  </si>
  <si>
    <t>субвенція бюджету Полицької сільської територіальної громади (для облаштування військового стрільбища на полігоні Полицької виправної колонії №76)</t>
  </si>
  <si>
    <r>
      <rPr>
        <b/>
        <sz val="14"/>
        <rFont val="Times New Roman"/>
        <family val="1"/>
        <charset val="204"/>
      </rPr>
      <t>освітня субвенція</t>
    </r>
    <r>
      <rPr>
        <sz val="14"/>
        <rFont val="Times New Roman"/>
        <family val="1"/>
        <charset val="204"/>
      </rPr>
      <t xml:space="preserve"> 41033900</t>
    </r>
  </si>
  <si>
    <r>
      <t xml:space="preserve">Надання загальної середньої освіти за рахунок </t>
    </r>
    <r>
      <rPr>
        <b/>
        <sz val="14"/>
        <rFont val="Times New Roman"/>
        <family val="1"/>
        <charset val="204"/>
      </rPr>
      <t xml:space="preserve">залишку </t>
    </r>
    <r>
      <rPr>
        <sz val="14"/>
        <rFont val="Times New Roman"/>
        <family val="1"/>
        <charset val="204"/>
      </rPr>
      <t xml:space="preserve">коштів за </t>
    </r>
    <r>
      <rPr>
        <b/>
        <sz val="14"/>
        <rFont val="Times New Roman"/>
        <family val="1"/>
        <charset val="204"/>
      </rPr>
      <t>освітньою субвенцією</t>
    </r>
    <r>
      <rPr>
        <sz val="14"/>
        <rFont val="Times New Roman"/>
        <family val="1"/>
        <charset val="204"/>
      </rPr>
      <t xml:space="preserve"> (41051100)</t>
    </r>
  </si>
  <si>
    <r>
      <t xml:space="preserve">субвенція на держпідтримку </t>
    </r>
    <r>
      <rPr>
        <b/>
        <sz val="14"/>
        <rFont val="Times New Roman"/>
        <family val="1"/>
        <charset val="204"/>
      </rPr>
      <t>осіб з особл.осв.потребами</t>
    </r>
    <r>
      <rPr>
        <sz val="14"/>
        <rFont val="Times New Roman"/>
        <family val="1"/>
        <charset val="204"/>
      </rPr>
      <t xml:space="preserve"> 41051200</t>
    </r>
  </si>
  <si>
    <r>
      <t xml:space="preserve">Надання освіти за рахунок </t>
    </r>
    <r>
      <rPr>
        <b/>
        <sz val="14"/>
        <rFont val="Times New Roman"/>
        <family val="1"/>
        <charset val="204"/>
      </rPr>
      <t>залишку коштів з</t>
    </r>
    <r>
      <rPr>
        <sz val="14"/>
        <rFont val="Times New Roman"/>
        <family val="1"/>
        <charset val="204"/>
      </rPr>
      <t xml:space="preserve">а субвенцією з державного бюджету місцевим бюджетам на надання державної підтримки </t>
    </r>
    <r>
      <rPr>
        <b/>
        <sz val="14"/>
        <rFont val="Times New Roman"/>
        <family val="1"/>
        <charset val="204"/>
      </rPr>
      <t>особам з особливими освітніми потребами</t>
    </r>
    <r>
      <rPr>
        <sz val="14"/>
        <rFont val="Times New Roman"/>
        <family val="1"/>
        <charset val="204"/>
      </rPr>
      <t xml:space="preserve"> (41051700) - оплата праці</t>
    </r>
  </si>
  <si>
    <t>тис.грн</t>
  </si>
  <si>
    <r>
      <t>Забезпечення діяльності інклюзивно-ресурсних центрів за рахунок освітньої субвенції</t>
    </r>
    <r>
      <rPr>
        <i/>
        <sz val="15"/>
        <rFont val="Times New Roman"/>
        <family val="1"/>
        <charset val="204"/>
      </rPr>
      <t xml:space="preserve"> (41051000)</t>
    </r>
  </si>
  <si>
    <r>
      <t xml:space="preserve">Надання освіти за рахунок субвенції з державного бюджету місцевим бюджетам на надання державної підтримки особам з особливими освітніми потребами </t>
    </r>
    <r>
      <rPr>
        <i/>
        <sz val="15"/>
        <rFont val="Times New Roman"/>
        <family val="1"/>
        <charset val="204"/>
      </rPr>
      <t xml:space="preserve"> (41051200)</t>
    </r>
  </si>
  <si>
    <r>
  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  </r>
    <r>
      <rPr>
        <i/>
        <sz val="15"/>
        <rFont val="Times New Roman"/>
        <family val="1"/>
        <charset val="204"/>
      </rPr>
      <t xml:space="preserve"> (41051700) </t>
    </r>
  </si>
  <si>
    <r>
      <t xml:space="preserve">Виконання окремих заходів з реалізації соціального проекту "Активні парки - локації здорової України" </t>
    </r>
    <r>
      <rPr>
        <i/>
        <sz val="15"/>
        <rFont val="Times New Roman"/>
        <family val="1"/>
        <charset val="204"/>
      </rPr>
      <t>(41057700)</t>
    </r>
  </si>
  <si>
    <t>субвенція обласному бюджету Рівненської області (співфінансування обласного бюджету для придбання двох шкільних автобусів для Вараської міської територіальної громади)</t>
  </si>
  <si>
    <t>субвенція бюджету Херсонської міської територіальної громади (забезпечення життєдіяльності населення і функціонування об'єктів інфраструктури) для ліквідації наслідків техногенної катастрофи, завданої збройною агресією російської федерації проти України</t>
  </si>
  <si>
    <t>субвенція для військової частини А7032 ЗСУ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</si>
  <si>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Рівненському обласному територіальному центру комплектування та соціальної підтримки (для потреб Вараського районного територіального центру комплектування та соціальної підтримки)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</si>
  <si>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1141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</si>
  <si>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А4576 Міністерства оборони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</si>
  <si>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 xml:space="preserve">з місцевого бюджету </t>
  </si>
  <si>
    <t>комплексний план просторового розвитку</t>
  </si>
  <si>
    <t>в т.ч.за рахунок субвенції</t>
  </si>
  <si>
    <t>Активні парки</t>
  </si>
  <si>
    <t xml:space="preserve">                Аналіз виконання бюджету Вараської міської територіальної громади по видатках та кредитуванню станом на 01.08.2023 року </t>
  </si>
  <si>
    <t>затверджено на 01.08.2023</t>
  </si>
  <si>
    <t>виконано станом на 01.08.2023</t>
  </si>
  <si>
    <t>Заступник начальника бюджетного відділу</t>
  </si>
  <si>
    <t>Віра ПЕТРИНА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</si>
</sst>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₴_-;\-* #,##0.00\ _₴_-;_-* &quot;-&quot;??\ _₴_-;_-@_-"/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58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Arial Cyr"/>
      <family val="2"/>
      <charset val="204"/>
    </font>
    <font>
      <b/>
      <sz val="14"/>
      <name val="Arial Cyr"/>
      <charset val="204"/>
    </font>
    <font>
      <i/>
      <sz val="14"/>
      <color rgb="FFFF0000"/>
      <name val="Arial"/>
      <family val="2"/>
      <charset val="204"/>
    </font>
    <font>
      <sz val="12"/>
      <name val="Arial Cyr"/>
      <family val="2"/>
      <charset val="204"/>
    </font>
    <font>
      <i/>
      <sz val="14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4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i/>
      <sz val="12"/>
      <color rgb="FFFF0000"/>
      <name val="Arial Cyr"/>
      <family val="2"/>
      <charset val="204"/>
    </font>
    <font>
      <sz val="12"/>
      <color rgb="FFFF0000"/>
      <name val="Arial Cyr"/>
      <family val="2"/>
      <charset val="204"/>
    </font>
    <font>
      <sz val="14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i/>
      <sz val="13"/>
      <color theme="1"/>
      <name val="Times New Roman"/>
      <family val="1"/>
      <charset val="204"/>
    </font>
    <font>
      <sz val="20"/>
      <name val="Times New Roman"/>
      <family val="1"/>
    </font>
    <font>
      <sz val="20"/>
      <name val="Times New Roman"/>
      <family val="1"/>
      <charset val="204"/>
    </font>
    <font>
      <b/>
      <sz val="20"/>
      <name val="Arial Cyr"/>
      <charset val="204"/>
    </font>
    <font>
      <b/>
      <sz val="20"/>
      <color rgb="FFFF0000"/>
      <name val="Arial Cyr"/>
      <family val="2"/>
      <charset val="204"/>
    </font>
    <font>
      <b/>
      <sz val="20"/>
      <name val="Arial Cyr"/>
      <family val="2"/>
      <charset val="204"/>
    </font>
    <font>
      <i/>
      <sz val="20"/>
      <color rgb="FFFF0000"/>
      <name val="Arial Cyr"/>
      <family val="2"/>
      <charset val="204"/>
    </font>
    <font>
      <sz val="20"/>
      <color rgb="FFFF0000"/>
      <name val="Arial Cyr"/>
      <family val="2"/>
      <charset val="204"/>
    </font>
    <font>
      <b/>
      <sz val="14"/>
      <name val="Arial Cyr"/>
      <family val="2"/>
      <charset val="204"/>
    </font>
    <font>
      <i/>
      <sz val="14"/>
      <name val="Arial Cyr"/>
      <family val="2"/>
      <charset val="204"/>
    </font>
    <font>
      <i/>
      <sz val="14"/>
      <name val="Arial Cyr"/>
      <charset val="204"/>
    </font>
    <font>
      <i/>
      <sz val="14"/>
      <color rgb="FFFF0000"/>
      <name val="Arial Cyr"/>
      <family val="2"/>
      <charset val="204"/>
    </font>
    <font>
      <sz val="14"/>
      <color rgb="FFFF0000"/>
      <name val="Arial Cyr"/>
      <family val="2"/>
      <charset val="204"/>
    </font>
    <font>
      <sz val="12"/>
      <name val="Arial"/>
      <family val="2"/>
      <charset val="204"/>
    </font>
    <font>
      <sz val="15"/>
      <name val="Times New Roman"/>
      <family val="1"/>
      <charset val="204"/>
    </font>
    <font>
      <i/>
      <sz val="15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5">
    <xf numFmtId="0" fontId="0" fillId="0" borderId="0"/>
    <xf numFmtId="0" fontId="14" fillId="0" borderId="0"/>
    <xf numFmtId="0" fontId="24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</cellStyleXfs>
  <cellXfs count="347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167" fontId="5" fillId="2" borderId="5" xfId="0" applyNumberFormat="1" applyFont="1" applyFill="1" applyBorder="1" applyAlignment="1">
      <alignment horizontal="center" wrapText="1"/>
    </xf>
    <xf numFmtId="167" fontId="5" fillId="2" borderId="5" xfId="0" applyNumberFormat="1" applyFont="1" applyFill="1" applyBorder="1" applyAlignment="1">
      <alignment horizontal="center" vertical="center" wrapText="1"/>
    </xf>
    <xf numFmtId="167" fontId="20" fillId="2" borderId="8" xfId="0" applyNumberFormat="1" applyFont="1" applyFill="1" applyBorder="1" applyAlignment="1">
      <alignment horizontal="center" wrapText="1"/>
    </xf>
    <xf numFmtId="167" fontId="20" fillId="2" borderId="5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>
      <alignment horizontal="center" wrapText="1"/>
    </xf>
    <xf numFmtId="165" fontId="20" fillId="2" borderId="8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 applyProtection="1">
      <alignment horizontal="center" wrapText="1"/>
    </xf>
    <xf numFmtId="0" fontId="17" fillId="2" borderId="8" xfId="0" applyFont="1" applyFill="1" applyBorder="1" applyAlignment="1">
      <alignment horizontal="center"/>
    </xf>
    <xf numFmtId="165" fontId="21" fillId="2" borderId="5" xfId="0" applyNumberFormat="1" applyFont="1" applyFill="1" applyBorder="1" applyAlignment="1">
      <alignment horizontal="center" wrapText="1"/>
    </xf>
    <xf numFmtId="0" fontId="30" fillId="2" borderId="0" xfId="0" applyFont="1" applyFill="1" applyAlignment="1">
      <alignment horizontal="center" wrapText="1"/>
    </xf>
    <xf numFmtId="167" fontId="20" fillId="2" borderId="10" xfId="0" applyNumberFormat="1" applyFont="1" applyFill="1" applyBorder="1" applyAlignment="1">
      <alignment horizontal="center" wrapText="1"/>
    </xf>
    <xf numFmtId="167" fontId="21" fillId="2" borderId="10" xfId="0" applyNumberFormat="1" applyFont="1" applyFill="1" applyBorder="1" applyAlignment="1" applyProtection="1">
      <alignment horizontal="center" wrapText="1"/>
    </xf>
    <xf numFmtId="167" fontId="21" fillId="2" borderId="10" xfId="0" applyNumberFormat="1" applyFont="1" applyFill="1" applyBorder="1" applyAlignment="1">
      <alignment horizontal="center" wrapText="1"/>
    </xf>
    <xf numFmtId="165" fontId="20" fillId="2" borderId="5" xfId="0" applyNumberFormat="1" applyFont="1" applyFill="1" applyBorder="1" applyAlignment="1">
      <alignment horizontal="center" wrapText="1"/>
    </xf>
    <xf numFmtId="167" fontId="22" fillId="2" borderId="10" xfId="0" applyNumberFormat="1" applyFont="1" applyFill="1" applyBorder="1" applyAlignment="1" applyProtection="1">
      <alignment horizontal="center" wrapText="1"/>
    </xf>
    <xf numFmtId="167" fontId="22" fillId="2" borderId="5" xfId="0" applyNumberFormat="1" applyFont="1" applyFill="1" applyBorder="1" applyAlignment="1" applyProtection="1">
      <alignment horizontal="center" wrapText="1"/>
    </xf>
    <xf numFmtId="167" fontId="22" fillId="2" borderId="10" xfId="0" applyNumberFormat="1" applyFont="1" applyFill="1" applyBorder="1" applyAlignment="1">
      <alignment horizontal="center" wrapText="1"/>
    </xf>
    <xf numFmtId="167" fontId="22" fillId="2" borderId="5" xfId="0" applyNumberFormat="1" applyFont="1" applyFill="1" applyBorder="1" applyAlignment="1">
      <alignment horizontal="center" wrapText="1"/>
    </xf>
    <xf numFmtId="167" fontId="21" fillId="2" borderId="10" xfId="0" applyNumberFormat="1" applyFont="1" applyFill="1" applyBorder="1" applyAlignment="1" applyProtection="1">
      <alignment horizontal="center" wrapText="1"/>
      <protection locked="0"/>
    </xf>
    <xf numFmtId="167" fontId="21" fillId="2" borderId="5" xfId="0" applyNumberFormat="1" applyFont="1" applyFill="1" applyBorder="1" applyAlignment="1" applyProtection="1">
      <alignment horizontal="center" wrapText="1"/>
      <protection locked="0"/>
    </xf>
    <xf numFmtId="167" fontId="22" fillId="2" borderId="10" xfId="0" applyNumberFormat="1" applyFont="1" applyFill="1" applyBorder="1" applyAlignment="1" applyProtection="1">
      <alignment horizontal="center" wrapText="1"/>
      <protection locked="0"/>
    </xf>
    <xf numFmtId="167" fontId="22" fillId="2" borderId="5" xfId="0" applyNumberFormat="1" applyFont="1" applyFill="1" applyBorder="1" applyAlignment="1" applyProtection="1">
      <alignment horizontal="center" wrapText="1"/>
      <protection locked="0"/>
    </xf>
    <xf numFmtId="0" fontId="22" fillId="2" borderId="10" xfId="0" applyFont="1" applyFill="1" applyBorder="1" applyAlignment="1">
      <alignment horizontal="center" wrapText="1"/>
    </xf>
    <xf numFmtId="164" fontId="22" fillId="2" borderId="5" xfId="0" applyNumberFormat="1" applyFont="1" applyFill="1" applyBorder="1" applyAlignment="1">
      <alignment horizontal="center" wrapText="1"/>
    </xf>
    <xf numFmtId="167" fontId="20" fillId="2" borderId="10" xfId="0" applyNumberFormat="1" applyFont="1" applyFill="1" applyBorder="1" applyAlignment="1" applyProtection="1">
      <alignment horizontal="center" wrapText="1"/>
      <protection locked="0"/>
    </xf>
    <xf numFmtId="167" fontId="20" fillId="2" borderId="5" xfId="0" applyNumberFormat="1" applyFont="1" applyFill="1" applyBorder="1" applyAlignment="1" applyProtection="1">
      <alignment horizontal="center" wrapText="1"/>
      <protection locked="0"/>
    </xf>
    <xf numFmtId="167" fontId="29" fillId="2" borderId="5" xfId="0" applyNumberFormat="1" applyFont="1" applyFill="1" applyBorder="1" applyAlignment="1" applyProtection="1">
      <alignment horizontal="center" wrapText="1"/>
      <protection locked="0"/>
    </xf>
    <xf numFmtId="167" fontId="33" fillId="2" borderId="5" xfId="0" applyNumberFormat="1" applyFont="1" applyFill="1" applyBorder="1" applyAlignment="1" applyProtection="1">
      <alignment horizontal="center" wrapText="1"/>
      <protection locked="0"/>
    </xf>
    <xf numFmtId="168" fontId="21" fillId="2" borderId="5" xfId="0" applyNumberFormat="1" applyFont="1" applyFill="1" applyBorder="1" applyAlignment="1">
      <alignment horizontal="center" wrapText="1"/>
    </xf>
    <xf numFmtId="10" fontId="21" fillId="2" borderId="5" xfId="0" applyNumberFormat="1" applyFont="1" applyFill="1" applyBorder="1" applyAlignment="1">
      <alignment horizontal="center" wrapText="1"/>
    </xf>
    <xf numFmtId="165" fontId="22" fillId="2" borderId="5" xfId="0" applyNumberFormat="1" applyFont="1" applyFill="1" applyBorder="1" applyAlignment="1">
      <alignment horizontal="center" wrapText="1"/>
    </xf>
    <xf numFmtId="169" fontId="21" fillId="2" borderId="5" xfId="0" applyNumberFormat="1" applyFont="1" applyFill="1" applyBorder="1" applyAlignment="1">
      <alignment horizontal="center" wrapText="1"/>
    </xf>
    <xf numFmtId="10" fontId="22" fillId="2" borderId="5" xfId="0" applyNumberFormat="1" applyFont="1" applyFill="1" applyBorder="1" applyAlignment="1">
      <alignment horizontal="center" wrapText="1"/>
    </xf>
    <xf numFmtId="167" fontId="29" fillId="2" borderId="5" xfId="0" applyNumberFormat="1" applyFont="1" applyFill="1" applyBorder="1" applyAlignment="1">
      <alignment horizontal="center" wrapText="1"/>
    </xf>
    <xf numFmtId="10" fontId="22" fillId="2" borderId="5" xfId="4" applyNumberFormat="1" applyFont="1" applyFill="1" applyBorder="1" applyAlignment="1">
      <alignment horizontal="center" wrapText="1"/>
    </xf>
    <xf numFmtId="168" fontId="22" fillId="2" borderId="5" xfId="0" applyNumberFormat="1" applyFont="1" applyFill="1" applyBorder="1" applyAlignment="1">
      <alignment horizontal="center" wrapText="1"/>
    </xf>
    <xf numFmtId="0" fontId="22" fillId="2" borderId="5" xfId="0" applyFont="1" applyFill="1" applyBorder="1" applyAlignment="1">
      <alignment horizontal="center" wrapText="1"/>
    </xf>
    <xf numFmtId="164" fontId="21" fillId="2" borderId="5" xfId="0" applyNumberFormat="1" applyFont="1" applyFill="1" applyBorder="1" applyAlignment="1">
      <alignment horizontal="center" wrapText="1"/>
    </xf>
    <xf numFmtId="167" fontId="23" fillId="2" borderId="5" xfId="0" applyNumberFormat="1" applyFont="1" applyFill="1" applyBorder="1" applyAlignment="1">
      <alignment horizontal="center" wrapText="1"/>
    </xf>
    <xf numFmtId="49" fontId="18" fillId="2" borderId="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49" fontId="17" fillId="2" borderId="5" xfId="0" applyNumberFormat="1" applyFont="1" applyFill="1" applyBorder="1" applyAlignment="1">
      <alignment horizontal="center"/>
    </xf>
    <xf numFmtId="166" fontId="17" fillId="2" borderId="5" xfId="0" applyNumberFormat="1" applyFont="1" applyFill="1" applyBorder="1" applyAlignment="1">
      <alignment horizontal="center"/>
    </xf>
    <xf numFmtId="49" fontId="19" fillId="2" borderId="5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9" fontId="17" fillId="2" borderId="5" xfId="0" applyNumberFormat="1" applyFont="1" applyFill="1" applyBorder="1" applyAlignment="1" applyProtection="1">
      <alignment horizontal="center" wrapText="1"/>
      <protection locked="0"/>
    </xf>
    <xf numFmtId="1" fontId="17" fillId="2" borderId="5" xfId="0" applyNumberFormat="1" applyFont="1" applyFill="1" applyBorder="1" applyAlignment="1" applyProtection="1">
      <alignment horizontal="center" wrapText="1"/>
      <protection locked="0"/>
    </xf>
    <xf numFmtId="49" fontId="19" fillId="2" borderId="5" xfId="0" applyNumberFormat="1" applyFont="1" applyFill="1" applyBorder="1" applyAlignment="1" applyProtection="1">
      <alignment horizontal="center" wrapText="1"/>
      <protection locked="0"/>
    </xf>
    <xf numFmtId="1" fontId="19" fillId="2" borderId="5" xfId="0" applyNumberFormat="1" applyFont="1" applyFill="1" applyBorder="1" applyAlignment="1" applyProtection="1">
      <alignment horizontal="center" wrapText="1"/>
      <protection locked="0"/>
    </xf>
    <xf numFmtId="0" fontId="12" fillId="2" borderId="0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wrapText="1"/>
    </xf>
    <xf numFmtId="0" fontId="12" fillId="2" borderId="0" xfId="0" applyFont="1" applyFill="1" applyAlignment="1">
      <alignment wrapText="1"/>
    </xf>
    <xf numFmtId="0" fontId="12" fillId="2" borderId="0" xfId="0" applyFont="1" applyFill="1"/>
    <xf numFmtId="0" fontId="13" fillId="2" borderId="0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/>
    </xf>
    <xf numFmtId="49" fontId="17" fillId="2" borderId="5" xfId="0" applyNumberFormat="1" applyFont="1" applyFill="1" applyBorder="1" applyAlignment="1">
      <alignment horizontal="center" wrapText="1"/>
    </xf>
    <xf numFmtId="49" fontId="19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7" fontId="2" fillId="2" borderId="0" xfId="0" applyNumberFormat="1" applyFont="1" applyFill="1" applyBorder="1" applyAlignment="1">
      <alignment horizontal="right" wrapText="1"/>
    </xf>
    <xf numFmtId="164" fontId="21" fillId="2" borderId="5" xfId="0" applyNumberFormat="1" applyFont="1" applyFill="1" applyBorder="1" applyAlignment="1" applyProtection="1">
      <alignment horizontal="center" wrapText="1"/>
      <protection locked="0"/>
    </xf>
    <xf numFmtId="0" fontId="11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17" fillId="2" borderId="5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wrapText="1"/>
    </xf>
    <xf numFmtId="0" fontId="11" fillId="2" borderId="3" xfId="0" applyFont="1" applyFill="1" applyBorder="1"/>
    <xf numFmtId="49" fontId="18" fillId="2" borderId="5" xfId="0" applyNumberFormat="1" applyFont="1" applyFill="1" applyBorder="1" applyAlignment="1">
      <alignment horizontal="center" wrapText="1"/>
    </xf>
    <xf numFmtId="167" fontId="29" fillId="2" borderId="11" xfId="0" applyNumberFormat="1" applyFont="1" applyFill="1" applyBorder="1" applyAlignment="1" applyProtection="1">
      <alignment horizontal="center" wrapText="1"/>
      <protection locked="0"/>
    </xf>
    <xf numFmtId="0" fontId="18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7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7" fontId="28" fillId="2" borderId="0" xfId="0" applyNumberFormat="1" applyFont="1" applyFill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167" fontId="27" fillId="2" borderId="0" xfId="0" applyNumberFormat="1" applyFont="1" applyFill="1" applyAlignment="1">
      <alignment wrapText="1"/>
    </xf>
    <xf numFmtId="165" fontId="2" fillId="2" borderId="0" xfId="0" applyNumberFormat="1" applyFont="1" applyFill="1" applyAlignment="1">
      <alignment wrapText="1"/>
    </xf>
    <xf numFmtId="167" fontId="2" fillId="2" borderId="0" xfId="0" applyNumberFormat="1" applyFont="1" applyFill="1" applyAlignment="1">
      <alignment wrapText="1"/>
    </xf>
    <xf numFmtId="0" fontId="3" fillId="2" borderId="0" xfId="0" applyFont="1" applyFill="1" applyAlignment="1">
      <alignment horizontal="center"/>
    </xf>
    <xf numFmtId="43" fontId="3" fillId="2" borderId="0" xfId="3" applyFont="1" applyFill="1" applyAlignment="1">
      <alignment textRotation="90"/>
    </xf>
    <xf numFmtId="43" fontId="0" fillId="2" borderId="0" xfId="3" applyFont="1" applyFill="1" applyAlignment="1">
      <alignment textRotation="90"/>
    </xf>
    <xf numFmtId="0" fontId="3" fillId="2" borderId="0" xfId="0" applyFont="1" applyFill="1" applyBorder="1" applyAlignment="1">
      <alignment horizontal="center"/>
    </xf>
    <xf numFmtId="0" fontId="5" fillId="2" borderId="0" xfId="0" applyFont="1" applyFill="1"/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wrapText="1"/>
    </xf>
    <xf numFmtId="0" fontId="5" fillId="2" borderId="0" xfId="0" applyFont="1" applyFill="1" applyBorder="1" applyAlignment="1">
      <alignment horizontal="right" wrapText="1"/>
    </xf>
    <xf numFmtId="0" fontId="5" fillId="2" borderId="0" xfId="0" applyFont="1" applyFill="1" applyBorder="1" applyAlignment="1">
      <alignment wrapText="1"/>
    </xf>
    <xf numFmtId="167" fontId="33" fillId="2" borderId="11" xfId="0" applyNumberFormat="1" applyFont="1" applyFill="1" applyBorder="1" applyAlignment="1" applyProtection="1">
      <alignment horizontal="center" wrapText="1"/>
      <protection locked="0"/>
    </xf>
    <xf numFmtId="167" fontId="20" fillId="0" borderId="10" xfId="0" applyNumberFormat="1" applyFont="1" applyFill="1" applyBorder="1" applyAlignment="1">
      <alignment horizontal="center" wrapText="1"/>
    </xf>
    <xf numFmtId="0" fontId="17" fillId="0" borderId="5" xfId="0" applyFont="1" applyFill="1" applyBorder="1" applyAlignment="1">
      <alignment horizontal="center"/>
    </xf>
    <xf numFmtId="167" fontId="21" fillId="0" borderId="10" xfId="0" applyNumberFormat="1" applyFont="1" applyFill="1" applyBorder="1" applyAlignment="1" applyProtection="1">
      <alignment horizontal="center" wrapText="1"/>
    </xf>
    <xf numFmtId="167" fontId="21" fillId="0" borderId="5" xfId="0" applyNumberFormat="1" applyFont="1" applyFill="1" applyBorder="1" applyAlignment="1" applyProtection="1">
      <alignment horizontal="center" wrapText="1"/>
    </xf>
    <xf numFmtId="165" fontId="21" fillId="0" borderId="5" xfId="0" applyNumberFormat="1" applyFont="1" applyFill="1" applyBorder="1" applyAlignment="1">
      <alignment horizontal="center" wrapText="1"/>
    </xf>
    <xf numFmtId="167" fontId="21" fillId="0" borderId="5" xfId="0" applyNumberFormat="1" applyFont="1" applyFill="1" applyBorder="1" applyAlignment="1">
      <alignment horizontal="center" wrapText="1"/>
    </xf>
    <xf numFmtId="165" fontId="21" fillId="0" borderId="9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right" wrapText="1"/>
    </xf>
    <xf numFmtId="0" fontId="2" fillId="0" borderId="0" xfId="0" applyFont="1" applyFill="1" applyBorder="1" applyAlignment="1">
      <alignment wrapText="1"/>
    </xf>
    <xf numFmtId="0" fontId="2" fillId="0" borderId="3" xfId="0" applyFont="1" applyFill="1" applyBorder="1" applyAlignment="1">
      <alignment wrapText="1"/>
    </xf>
    <xf numFmtId="0" fontId="2" fillId="0" borderId="3" xfId="0" applyFont="1" applyFill="1" applyBorder="1"/>
    <xf numFmtId="49" fontId="18" fillId="0" borderId="5" xfId="0" applyNumberFormat="1" applyFont="1" applyFill="1" applyBorder="1" applyAlignment="1">
      <alignment horizontal="center"/>
    </xf>
    <xf numFmtId="10" fontId="20" fillId="0" borderId="5" xfId="0" applyNumberFormat="1" applyFont="1" applyFill="1" applyBorder="1" applyAlignment="1">
      <alignment horizontal="center" wrapText="1"/>
    </xf>
    <xf numFmtId="167" fontId="20" fillId="0" borderId="5" xfId="0" applyNumberFormat="1" applyFont="1" applyFill="1" applyBorder="1" applyAlignment="1">
      <alignment horizontal="center" wrapText="1"/>
    </xf>
    <xf numFmtId="167" fontId="20" fillId="0" borderId="11" xfId="0" applyNumberFormat="1" applyFont="1" applyFill="1" applyBorder="1" applyAlignment="1">
      <alignment horizontal="center" wrapText="1"/>
    </xf>
    <xf numFmtId="168" fontId="21" fillId="0" borderId="5" xfId="0" applyNumberFormat="1" applyFont="1" applyFill="1" applyBorder="1" applyAlignment="1">
      <alignment horizontal="center" wrapText="1"/>
    </xf>
    <xf numFmtId="0" fontId="2" fillId="0" borderId="0" xfId="0" applyFont="1" applyFill="1" applyBorder="1"/>
    <xf numFmtId="49" fontId="17" fillId="0" borderId="5" xfId="0" applyNumberFormat="1" applyFont="1" applyFill="1" applyBorder="1" applyAlignment="1">
      <alignment horizontal="center"/>
    </xf>
    <xf numFmtId="167" fontId="21" fillId="0" borderId="10" xfId="0" applyNumberFormat="1" applyFont="1" applyFill="1" applyBorder="1" applyAlignment="1" applyProtection="1">
      <alignment horizontal="center" wrapText="1"/>
      <protection locked="0"/>
    </xf>
    <xf numFmtId="167" fontId="21" fillId="0" borderId="5" xfId="0" applyNumberFormat="1" applyFont="1" applyFill="1" applyBorder="1" applyAlignment="1" applyProtection="1">
      <alignment horizontal="center" wrapText="1"/>
      <protection locked="0"/>
    </xf>
    <xf numFmtId="0" fontId="2" fillId="0" borderId="0" xfId="0" applyFont="1" applyFill="1" applyAlignment="1">
      <alignment wrapText="1"/>
    </xf>
    <xf numFmtId="0" fontId="2" fillId="0" borderId="0" xfId="0" applyFont="1" applyFill="1"/>
    <xf numFmtId="167" fontId="20" fillId="2" borderId="12" xfId="0" applyNumberFormat="1" applyFont="1" applyFill="1" applyBorder="1" applyAlignment="1">
      <alignment horizontal="center" wrapText="1"/>
    </xf>
    <xf numFmtId="167" fontId="20" fillId="2" borderId="13" xfId="0" applyNumberFormat="1" applyFont="1" applyFill="1" applyBorder="1" applyAlignment="1">
      <alignment horizontal="center" wrapText="1"/>
    </xf>
    <xf numFmtId="0" fontId="11" fillId="2" borderId="0" xfId="0" applyFont="1" applyFill="1" applyAlignment="1">
      <alignment horizontal="center"/>
    </xf>
    <xf numFmtId="167" fontId="22" fillId="2" borderId="12" xfId="0" applyNumberFormat="1" applyFont="1" applyFill="1" applyBorder="1" applyAlignment="1">
      <alignment horizontal="center" wrapText="1"/>
    </xf>
    <xf numFmtId="167" fontId="33" fillId="2" borderId="10" xfId="0" applyNumberFormat="1" applyFont="1" applyFill="1" applyBorder="1" applyAlignment="1" applyProtection="1">
      <alignment horizontal="center" wrapText="1"/>
      <protection locked="0"/>
    </xf>
    <xf numFmtId="165" fontId="22" fillId="2" borderId="13" xfId="0" applyNumberFormat="1" applyFont="1" applyFill="1" applyBorder="1" applyAlignment="1">
      <alignment horizontal="center" wrapText="1"/>
    </xf>
    <xf numFmtId="167" fontId="20" fillId="2" borderId="11" xfId="0" applyNumberFormat="1" applyFont="1" applyFill="1" applyBorder="1" applyAlignment="1">
      <alignment horizontal="center" wrapText="1"/>
    </xf>
    <xf numFmtId="0" fontId="7" fillId="2" borderId="7" xfId="0" applyFont="1" applyFill="1" applyBorder="1" applyAlignment="1">
      <alignment horizontal="center" vertical="center" wrapText="1"/>
    </xf>
    <xf numFmtId="0" fontId="17" fillId="2" borderId="15" xfId="0" applyFont="1" applyFill="1" applyBorder="1" applyAlignment="1"/>
    <xf numFmtId="165" fontId="20" fillId="2" borderId="16" xfId="0" applyNumberFormat="1" applyFont="1" applyFill="1" applyBorder="1" applyAlignment="1">
      <alignment horizontal="center" wrapText="1"/>
    </xf>
    <xf numFmtId="0" fontId="18" fillId="2" borderId="14" xfId="0" applyFont="1" applyFill="1" applyBorder="1" applyAlignment="1"/>
    <xf numFmtId="165" fontId="20" fillId="2" borderId="6" xfId="0" applyNumberFormat="1" applyFont="1" applyFill="1" applyBorder="1" applyAlignment="1">
      <alignment horizontal="center" wrapText="1"/>
    </xf>
    <xf numFmtId="0" fontId="17" fillId="2" borderId="14" xfId="0" applyFont="1" applyFill="1" applyBorder="1" applyAlignment="1"/>
    <xf numFmtId="165" fontId="21" fillId="2" borderId="6" xfId="0" applyNumberFormat="1" applyFont="1" applyFill="1" applyBorder="1" applyAlignment="1">
      <alignment horizontal="center" wrapText="1"/>
    </xf>
    <xf numFmtId="0" fontId="19" fillId="2" borderId="14" xfId="0" applyFont="1" applyFill="1" applyBorder="1" applyAlignment="1"/>
    <xf numFmtId="165" fontId="22" fillId="2" borderId="6" xfId="0" applyNumberFormat="1" applyFont="1" applyFill="1" applyBorder="1" applyAlignment="1">
      <alignment horizontal="center" wrapText="1"/>
    </xf>
    <xf numFmtId="0" fontId="19" fillId="2" borderId="14" xfId="0" applyFont="1" applyFill="1" applyBorder="1" applyAlignment="1">
      <alignment horizontal="center"/>
    </xf>
    <xf numFmtId="0" fontId="17" fillId="0" borderId="14" xfId="0" applyFont="1" applyFill="1" applyBorder="1" applyAlignment="1"/>
    <xf numFmtId="165" fontId="21" fillId="0" borderId="6" xfId="0" applyNumberFormat="1" applyFont="1" applyFill="1" applyBorder="1" applyAlignment="1">
      <alignment horizontal="center" wrapText="1"/>
    </xf>
    <xf numFmtId="0" fontId="18" fillId="0" borderId="14" xfId="0" applyFont="1" applyFill="1" applyBorder="1" applyAlignment="1"/>
    <xf numFmtId="165" fontId="20" fillId="0" borderId="6" xfId="0" applyNumberFormat="1" applyFont="1" applyFill="1" applyBorder="1" applyAlignment="1">
      <alignment horizontal="center" wrapText="1"/>
    </xf>
    <xf numFmtId="10" fontId="20" fillId="2" borderId="6" xfId="0" applyNumberFormat="1" applyFont="1" applyFill="1" applyBorder="1" applyAlignment="1">
      <alignment horizontal="center" wrapText="1"/>
    </xf>
    <xf numFmtId="0" fontId="8" fillId="2" borderId="17" xfId="0" applyFont="1" applyFill="1" applyBorder="1" applyAlignment="1"/>
    <xf numFmtId="0" fontId="8" fillId="2" borderId="18" xfId="0" applyFont="1" applyFill="1" applyBorder="1" applyAlignment="1">
      <alignment horizontal="center"/>
    </xf>
    <xf numFmtId="167" fontId="20" fillId="2" borderId="18" xfId="0" applyNumberFormat="1" applyFont="1" applyFill="1" applyBorder="1" applyAlignment="1" applyProtection="1">
      <alignment horizontal="center" wrapText="1"/>
    </xf>
    <xf numFmtId="165" fontId="20" fillId="2" borderId="18" xfId="0" applyNumberFormat="1" applyFont="1" applyFill="1" applyBorder="1" applyAlignment="1">
      <alignment horizontal="center" wrapText="1"/>
    </xf>
    <xf numFmtId="167" fontId="20" fillId="2" borderId="18" xfId="0" applyNumberFormat="1" applyFont="1" applyFill="1" applyBorder="1" applyAlignment="1">
      <alignment horizontal="center" wrapText="1"/>
    </xf>
    <xf numFmtId="165" fontId="20" fillId="2" borderId="19" xfId="0" applyNumberFormat="1" applyFont="1" applyFill="1" applyBorder="1" applyAlignment="1">
      <alignment horizontal="center" wrapText="1"/>
    </xf>
    <xf numFmtId="0" fontId="35" fillId="2" borderId="13" xfId="0" applyFont="1" applyFill="1" applyBorder="1" applyAlignment="1" applyProtection="1">
      <alignment horizontal="justify" wrapText="1"/>
      <protection locked="0"/>
    </xf>
    <xf numFmtId="0" fontId="35" fillId="2" borderId="13" xfId="0" applyFont="1" applyFill="1" applyBorder="1" applyAlignment="1">
      <alignment horizontal="justify" wrapText="1"/>
    </xf>
    <xf numFmtId="0" fontId="35" fillId="2" borderId="13" xfId="0" applyNumberFormat="1" applyFont="1" applyFill="1" applyBorder="1" applyAlignment="1" applyProtection="1">
      <alignment horizontal="justify" wrapText="1"/>
      <protection locked="0"/>
    </xf>
    <xf numFmtId="0" fontId="35" fillId="0" borderId="13" xfId="0" applyFont="1" applyFill="1" applyBorder="1" applyAlignment="1" applyProtection="1">
      <alignment horizontal="justify" wrapText="1"/>
      <protection locked="0"/>
    </xf>
    <xf numFmtId="0" fontId="32" fillId="2" borderId="13" xfId="0" applyFont="1" applyFill="1" applyBorder="1" applyAlignment="1" applyProtection="1">
      <alignment wrapText="1"/>
      <protection locked="0"/>
    </xf>
    <xf numFmtId="167" fontId="20" fillId="2" borderId="23" xfId="0" applyNumberFormat="1" applyFont="1" applyFill="1" applyBorder="1" applyAlignment="1">
      <alignment horizontal="center" wrapText="1"/>
    </xf>
    <xf numFmtId="167" fontId="21" fillId="2" borderId="11" xfId="0" applyNumberFormat="1" applyFont="1" applyFill="1" applyBorder="1" applyAlignment="1">
      <alignment horizontal="center" wrapText="1"/>
    </xf>
    <xf numFmtId="167" fontId="22" fillId="2" borderId="11" xfId="0" applyNumberFormat="1" applyFont="1" applyFill="1" applyBorder="1" applyAlignment="1">
      <alignment horizontal="center" wrapText="1"/>
    </xf>
    <xf numFmtId="164" fontId="22" fillId="2" borderId="11" xfId="0" applyNumberFormat="1" applyFont="1" applyFill="1" applyBorder="1" applyAlignment="1">
      <alignment horizontal="center" wrapText="1"/>
    </xf>
    <xf numFmtId="167" fontId="21" fillId="2" borderId="12" xfId="0" applyNumberFormat="1" applyFont="1" applyFill="1" applyBorder="1" applyAlignment="1">
      <alignment horizontal="center" wrapText="1"/>
    </xf>
    <xf numFmtId="167" fontId="29" fillId="2" borderId="11" xfId="0" applyNumberFormat="1" applyFont="1" applyFill="1" applyBorder="1" applyAlignment="1">
      <alignment horizontal="center" wrapText="1"/>
    </xf>
    <xf numFmtId="167" fontId="21" fillId="0" borderId="12" xfId="0" applyNumberFormat="1" applyFont="1" applyFill="1" applyBorder="1" applyAlignment="1">
      <alignment horizontal="center" wrapText="1"/>
    </xf>
    <xf numFmtId="167" fontId="20" fillId="0" borderId="12" xfId="0" applyNumberFormat="1" applyFont="1" applyFill="1" applyBorder="1" applyAlignment="1">
      <alignment horizontal="center" wrapText="1"/>
    </xf>
    <xf numFmtId="167" fontId="21" fillId="0" borderId="11" xfId="0" applyNumberFormat="1" applyFont="1" applyFill="1" applyBorder="1" applyAlignment="1">
      <alignment horizontal="center" wrapText="1"/>
    </xf>
    <xf numFmtId="167" fontId="20" fillId="2" borderId="12" xfId="0" applyNumberFormat="1" applyFont="1" applyFill="1" applyBorder="1" applyAlignment="1" applyProtection="1">
      <alignment horizontal="center" wrapText="1"/>
      <protection locked="0"/>
    </xf>
    <xf numFmtId="167" fontId="29" fillId="2" borderId="12" xfId="0" applyNumberFormat="1" applyFont="1" applyFill="1" applyBorder="1" applyAlignment="1">
      <alignment horizontal="center" wrapText="1"/>
    </xf>
    <xf numFmtId="167" fontId="20" fillId="2" borderId="25" xfId="0" applyNumberFormat="1" applyFont="1" applyFill="1" applyBorder="1" applyAlignment="1">
      <alignment horizontal="center" wrapText="1"/>
    </xf>
    <xf numFmtId="167" fontId="20" fillId="2" borderId="14" xfId="0" applyNumberFormat="1" applyFont="1" applyFill="1" applyBorder="1" applyAlignment="1">
      <alignment horizontal="center" wrapText="1"/>
    </xf>
    <xf numFmtId="165" fontId="20" fillId="2" borderId="21" xfId="0" applyNumberFormat="1" applyFont="1" applyFill="1" applyBorder="1" applyAlignment="1">
      <alignment horizontal="center" wrapText="1"/>
    </xf>
    <xf numFmtId="165" fontId="20" fillId="2" borderId="13" xfId="0" applyNumberFormat="1" applyFont="1" applyFill="1" applyBorder="1" applyAlignment="1">
      <alignment horizontal="center" wrapText="1"/>
    </xf>
    <xf numFmtId="165" fontId="21" fillId="2" borderId="13" xfId="0" applyNumberFormat="1" applyFont="1" applyFill="1" applyBorder="1" applyAlignment="1">
      <alignment horizontal="center" wrapText="1"/>
    </xf>
    <xf numFmtId="165" fontId="21" fillId="0" borderId="13" xfId="0" applyNumberFormat="1" applyFont="1" applyFill="1" applyBorder="1" applyAlignment="1">
      <alignment horizontal="center" wrapText="1"/>
    </xf>
    <xf numFmtId="165" fontId="20" fillId="2" borderId="22" xfId="0" applyNumberFormat="1" applyFont="1" applyFill="1" applyBorder="1" applyAlignment="1">
      <alignment horizontal="center" wrapText="1"/>
    </xf>
    <xf numFmtId="167" fontId="20" fillId="2" borderId="15" xfId="0" applyNumberFormat="1" applyFont="1" applyFill="1" applyBorder="1" applyAlignment="1">
      <alignment horizontal="center" wrapText="1"/>
    </xf>
    <xf numFmtId="167" fontId="21" fillId="2" borderId="14" xfId="0" applyNumberFormat="1" applyFont="1" applyFill="1" applyBorder="1" applyAlignment="1">
      <alignment horizontal="center" wrapText="1"/>
    </xf>
    <xf numFmtId="167" fontId="22" fillId="2" borderId="14" xfId="0" applyNumberFormat="1" applyFont="1" applyFill="1" applyBorder="1" applyAlignment="1">
      <alignment horizontal="center" wrapText="1"/>
    </xf>
    <xf numFmtId="164" fontId="22" fillId="2" borderId="14" xfId="0" applyNumberFormat="1" applyFont="1" applyFill="1" applyBorder="1" applyAlignment="1">
      <alignment horizontal="center" wrapText="1"/>
    </xf>
    <xf numFmtId="167" fontId="21" fillId="0" borderId="14" xfId="0" applyNumberFormat="1" applyFont="1" applyFill="1" applyBorder="1" applyAlignment="1">
      <alignment horizontal="center" wrapText="1"/>
    </xf>
    <xf numFmtId="167" fontId="37" fillId="2" borderId="10" xfId="0" applyNumberFormat="1" applyFont="1" applyFill="1" applyBorder="1" applyAlignment="1" applyProtection="1">
      <alignment horizontal="center" wrapText="1"/>
    </xf>
    <xf numFmtId="167" fontId="37" fillId="2" borderId="5" xfId="0" applyNumberFormat="1" applyFont="1" applyFill="1" applyBorder="1" applyAlignment="1" applyProtection="1">
      <alignment horizontal="center" wrapText="1"/>
    </xf>
    <xf numFmtId="4" fontId="38" fillId="2" borderId="0" xfId="0" applyNumberFormat="1" applyFont="1" applyFill="1" applyAlignment="1">
      <alignment horizontal="center" wrapText="1"/>
    </xf>
    <xf numFmtId="167" fontId="39" fillId="2" borderId="0" xfId="0" applyNumberFormat="1" applyFont="1" applyFill="1" applyAlignment="1">
      <alignment horizontal="center" wrapText="1"/>
    </xf>
    <xf numFmtId="0" fontId="5" fillId="3" borderId="0" xfId="0" applyFont="1" applyFill="1" applyAlignment="1">
      <alignment horizontal="center"/>
    </xf>
    <xf numFmtId="167" fontId="5" fillId="3" borderId="0" xfId="0" applyNumberFormat="1" applyFont="1" applyFill="1" applyBorder="1" applyAlignment="1">
      <alignment horizontal="center" wrapText="1"/>
    </xf>
    <xf numFmtId="0" fontId="5" fillId="3" borderId="0" xfId="0" applyFont="1" applyFill="1" applyBorder="1" applyAlignment="1">
      <alignment horizontal="right" wrapText="1"/>
    </xf>
    <xf numFmtId="0" fontId="5" fillId="3" borderId="0" xfId="0" applyFont="1" applyFill="1" applyBorder="1" applyAlignment="1">
      <alignment wrapText="1"/>
    </xf>
    <xf numFmtId="0" fontId="5" fillId="3" borderId="0" xfId="0" applyFont="1" applyFill="1" applyAlignment="1">
      <alignment wrapText="1"/>
    </xf>
    <xf numFmtId="0" fontId="5" fillId="3" borderId="0" xfId="0" applyFont="1" applyFill="1"/>
    <xf numFmtId="1" fontId="40" fillId="2" borderId="5" xfId="0" applyNumberFormat="1" applyFont="1" applyFill="1" applyBorder="1" applyAlignment="1">
      <alignment horizontal="center"/>
    </xf>
    <xf numFmtId="49" fontId="40" fillId="2" borderId="5" xfId="0" applyNumberFormat="1" applyFont="1" applyFill="1" applyBorder="1" applyAlignment="1">
      <alignment horizontal="center"/>
    </xf>
    <xf numFmtId="49" fontId="31" fillId="2" borderId="5" xfId="0" applyNumberFormat="1" applyFont="1" applyFill="1" applyBorder="1" applyAlignment="1">
      <alignment horizontal="center"/>
    </xf>
    <xf numFmtId="1" fontId="40" fillId="2" borderId="5" xfId="0" applyNumberFormat="1" applyFont="1" applyFill="1" applyBorder="1" applyAlignment="1" applyProtection="1">
      <alignment horizontal="center" wrapText="1"/>
      <protection locked="0"/>
    </xf>
    <xf numFmtId="49" fontId="40" fillId="2" borderId="5" xfId="0" applyNumberFormat="1" applyFont="1" applyFill="1" applyBorder="1" applyAlignment="1" applyProtection="1">
      <alignment horizontal="center" wrapText="1"/>
      <protection locked="0"/>
    </xf>
    <xf numFmtId="49" fontId="40" fillId="2" borderId="5" xfId="0" applyNumberFormat="1" applyFont="1" applyFill="1" applyBorder="1" applyAlignment="1">
      <alignment horizontal="center" wrapText="1"/>
    </xf>
    <xf numFmtId="49" fontId="31" fillId="2" borderId="5" xfId="0" applyNumberFormat="1" applyFont="1" applyFill="1" applyBorder="1" applyAlignment="1">
      <alignment horizontal="center" wrapText="1"/>
    </xf>
    <xf numFmtId="1" fontId="31" fillId="2" borderId="5" xfId="0" applyNumberFormat="1" applyFont="1" applyFill="1" applyBorder="1" applyAlignment="1" applyProtection="1">
      <alignment horizontal="center" wrapText="1"/>
      <protection locked="0"/>
    </xf>
    <xf numFmtId="49" fontId="31" fillId="2" borderId="5" xfId="0" applyNumberFormat="1" applyFont="1" applyFill="1" applyBorder="1" applyAlignment="1" applyProtection="1">
      <alignment horizontal="center" wrapText="1"/>
      <protection locked="0"/>
    </xf>
    <xf numFmtId="49" fontId="40" fillId="0" borderId="5" xfId="0" applyNumberFormat="1" applyFont="1" applyFill="1" applyBorder="1" applyAlignment="1">
      <alignment horizontal="center" wrapText="1"/>
    </xf>
    <xf numFmtId="164" fontId="28" fillId="2" borderId="0" xfId="0" applyNumberFormat="1" applyFont="1" applyFill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165" fontId="20" fillId="0" borderId="13" xfId="0" applyNumberFormat="1" applyFont="1" applyFill="1" applyBorder="1" applyAlignment="1">
      <alignment horizontal="center" wrapText="1"/>
    </xf>
    <xf numFmtId="167" fontId="33" fillId="2" borderId="11" xfId="0" applyNumberFormat="1" applyFont="1" applyFill="1" applyBorder="1" applyAlignment="1">
      <alignment horizontal="center" wrapText="1"/>
    </xf>
    <xf numFmtId="167" fontId="33" fillId="2" borderId="5" xfId="0" applyNumberFormat="1" applyFont="1" applyFill="1" applyBorder="1" applyAlignment="1" applyProtection="1">
      <alignment horizontal="center" wrapText="1"/>
    </xf>
    <xf numFmtId="167" fontId="20" fillId="2" borderId="20" xfId="0" applyNumberFormat="1" applyFont="1" applyFill="1" applyBorder="1" applyAlignment="1" applyProtection="1">
      <alignment horizontal="center" wrapText="1"/>
    </xf>
    <xf numFmtId="167" fontId="20" fillId="2" borderId="24" xfId="0" applyNumberFormat="1" applyFont="1" applyFill="1" applyBorder="1" applyAlignment="1" applyProtection="1">
      <alignment horizontal="center" wrapText="1"/>
    </xf>
    <xf numFmtId="167" fontId="20" fillId="2" borderId="17" xfId="0" applyNumberFormat="1" applyFont="1" applyFill="1" applyBorder="1" applyAlignment="1">
      <alignment horizontal="center" wrapText="1"/>
    </xf>
    <xf numFmtId="167" fontId="33" fillId="2" borderId="10" xfId="0" applyNumberFormat="1" applyFont="1" applyFill="1" applyBorder="1" applyAlignment="1" applyProtection="1">
      <alignment horizontal="center" wrapText="1"/>
    </xf>
    <xf numFmtId="0" fontId="21" fillId="2" borderId="11" xfId="0" applyFont="1" applyFill="1" applyBorder="1" applyAlignment="1">
      <alignment horizontal="center" wrapText="1"/>
    </xf>
    <xf numFmtId="0" fontId="21" fillId="2" borderId="5" xfId="0" applyFont="1" applyFill="1" applyBorder="1" applyAlignment="1">
      <alignment horizontal="center" wrapText="1"/>
    </xf>
    <xf numFmtId="164" fontId="21" fillId="2" borderId="10" xfId="0" applyNumberFormat="1" applyFont="1" applyFill="1" applyBorder="1" applyAlignment="1">
      <alignment horizontal="center" wrapText="1"/>
    </xf>
    <xf numFmtId="164" fontId="21" fillId="2" borderId="11" xfId="0" applyNumberFormat="1" applyFont="1" applyFill="1" applyBorder="1" applyAlignment="1">
      <alignment horizontal="center" wrapText="1"/>
    </xf>
    <xf numFmtId="164" fontId="21" fillId="2" borderId="14" xfId="0" applyNumberFormat="1" applyFont="1" applyFill="1" applyBorder="1" applyAlignment="1">
      <alignment horizontal="center" wrapText="1"/>
    </xf>
    <xf numFmtId="0" fontId="21" fillId="2" borderId="10" xfId="0" applyFont="1" applyFill="1" applyBorder="1" applyAlignment="1">
      <alignment horizontal="center" wrapText="1"/>
    </xf>
    <xf numFmtId="165" fontId="33" fillId="2" borderId="5" xfId="0" applyNumberFormat="1" applyFont="1" applyFill="1" applyBorder="1" applyAlignment="1">
      <alignment horizontal="center" wrapText="1"/>
    </xf>
    <xf numFmtId="167" fontId="33" fillId="2" borderId="5" xfId="0" applyNumberFormat="1" applyFont="1" applyFill="1" applyBorder="1" applyAlignment="1">
      <alignment horizontal="center" wrapText="1"/>
    </xf>
    <xf numFmtId="165" fontId="33" fillId="2" borderId="6" xfId="0" applyNumberFormat="1" applyFont="1" applyFill="1" applyBorder="1" applyAlignment="1">
      <alignment horizontal="center" wrapText="1"/>
    </xf>
    <xf numFmtId="167" fontId="33" fillId="2" borderId="14" xfId="0" applyNumberFormat="1" applyFont="1" applyFill="1" applyBorder="1" applyAlignment="1">
      <alignment horizontal="center" wrapText="1"/>
    </xf>
    <xf numFmtId="0" fontId="41" fillId="2" borderId="0" xfId="0" applyFont="1" applyFill="1" applyBorder="1" applyAlignment="1">
      <alignment horizontal="right" wrapText="1"/>
    </xf>
    <xf numFmtId="0" fontId="41" fillId="2" borderId="0" xfId="0" applyFont="1" applyFill="1" applyBorder="1" applyAlignment="1">
      <alignment wrapText="1"/>
    </xf>
    <xf numFmtId="0" fontId="41" fillId="2" borderId="0" xfId="0" applyFont="1" applyFill="1" applyBorder="1"/>
    <xf numFmtId="0" fontId="42" fillId="2" borderId="14" xfId="0" applyFont="1" applyFill="1" applyBorder="1" applyAlignment="1"/>
    <xf numFmtId="49" fontId="42" fillId="2" borderId="5" xfId="0" applyNumberFormat="1" applyFont="1" applyFill="1" applyBorder="1" applyAlignment="1">
      <alignment horizontal="center"/>
    </xf>
    <xf numFmtId="167" fontId="33" fillId="2" borderId="12" xfId="0" applyNumberFormat="1" applyFont="1" applyFill="1" applyBorder="1" applyAlignment="1" applyProtection="1">
      <alignment horizontal="center" wrapText="1"/>
      <protection locked="0"/>
    </xf>
    <xf numFmtId="0" fontId="40" fillId="2" borderId="14" xfId="0" applyFont="1" applyFill="1" applyBorder="1" applyAlignment="1"/>
    <xf numFmtId="0" fontId="27" fillId="2" borderId="0" xfId="0" applyFont="1" applyFill="1" applyBorder="1" applyAlignment="1">
      <alignment horizontal="right" wrapText="1"/>
    </xf>
    <xf numFmtId="0" fontId="27" fillId="2" borderId="0" xfId="0" applyFont="1" applyFill="1" applyBorder="1" applyAlignment="1">
      <alignment wrapText="1"/>
    </xf>
    <xf numFmtId="0" fontId="27" fillId="2" borderId="0" xfId="0" applyFont="1" applyFill="1" applyAlignment="1">
      <alignment wrapText="1"/>
    </xf>
    <xf numFmtId="0" fontId="27" fillId="2" borderId="0" xfId="0" applyFont="1" applyFill="1"/>
    <xf numFmtId="0" fontId="40" fillId="2" borderId="14" xfId="0" applyFont="1" applyFill="1" applyBorder="1" applyAlignment="1">
      <alignment horizontal="center"/>
    </xf>
    <xf numFmtId="0" fontId="40" fillId="2" borderId="0" xfId="0" applyFont="1" applyFill="1" applyBorder="1" applyAlignment="1">
      <alignment horizontal="center" wrapText="1"/>
    </xf>
    <xf numFmtId="0" fontId="40" fillId="2" borderId="0" xfId="0" applyFont="1" applyFill="1" applyAlignment="1">
      <alignment horizontal="center" wrapText="1"/>
    </xf>
    <xf numFmtId="0" fontId="40" fillId="2" borderId="0" xfId="0" applyFont="1" applyFill="1" applyAlignment="1">
      <alignment horizontal="center"/>
    </xf>
    <xf numFmtId="0" fontId="6" fillId="2" borderId="0" xfId="0" applyFont="1" applyFill="1" applyAlignment="1">
      <alignment wrapText="1"/>
    </xf>
    <xf numFmtId="167" fontId="6" fillId="2" borderId="0" xfId="0" applyNumberFormat="1" applyFont="1" applyFill="1" applyBorder="1" applyAlignment="1">
      <alignment horizontal="center" wrapText="1"/>
    </xf>
    <xf numFmtId="164" fontId="45" fillId="2" borderId="0" xfId="0" applyNumberFormat="1" applyFont="1" applyFill="1" applyAlignment="1">
      <alignment horizontal="center" wrapText="1"/>
    </xf>
    <xf numFmtId="0" fontId="45" fillId="2" borderId="0" xfId="0" applyFont="1" applyFill="1" applyAlignment="1">
      <alignment horizontal="center" wrapText="1"/>
    </xf>
    <xf numFmtId="165" fontId="45" fillId="2" borderId="0" xfId="0" applyNumberFormat="1" applyFont="1" applyFill="1" applyAlignment="1">
      <alignment wrapText="1"/>
    </xf>
    <xf numFmtId="0" fontId="45" fillId="2" borderId="0" xfId="0" applyFont="1" applyFill="1" applyAlignment="1">
      <alignment wrapText="1"/>
    </xf>
    <xf numFmtId="167" fontId="6" fillId="2" borderId="0" xfId="0" applyNumberFormat="1" applyFont="1" applyFill="1" applyAlignment="1">
      <alignment wrapText="1"/>
    </xf>
    <xf numFmtId="0" fontId="46" fillId="2" borderId="0" xfId="0" applyFont="1" applyFill="1" applyAlignment="1">
      <alignment wrapText="1"/>
    </xf>
    <xf numFmtId="165" fontId="6" fillId="2" borderId="0" xfId="0" applyNumberFormat="1" applyFont="1" applyFill="1" applyAlignment="1">
      <alignment wrapText="1"/>
    </xf>
    <xf numFmtId="167" fontId="47" fillId="2" borderId="5" xfId="0" applyNumberFormat="1" applyFont="1" applyFill="1" applyBorder="1" applyAlignment="1">
      <alignment horizontal="center" wrapText="1"/>
    </xf>
    <xf numFmtId="167" fontId="47" fillId="2" borderId="5" xfId="0" applyNumberFormat="1" applyFont="1" applyFill="1" applyBorder="1" applyAlignment="1">
      <alignment horizontal="center" vertical="center" wrapText="1"/>
    </xf>
    <xf numFmtId="0" fontId="47" fillId="3" borderId="0" xfId="0" applyFont="1" applyFill="1" applyAlignment="1">
      <alignment horizontal="center" wrapText="1"/>
    </xf>
    <xf numFmtId="0" fontId="47" fillId="2" borderId="0" xfId="0" applyFont="1" applyFill="1" applyAlignment="1">
      <alignment horizontal="center" wrapText="1"/>
    </xf>
    <xf numFmtId="4" fontId="48" fillId="2" borderId="0" xfId="0" applyNumberFormat="1" applyFont="1" applyFill="1" applyAlignment="1">
      <alignment horizontal="center" wrapText="1"/>
    </xf>
    <xf numFmtId="167" fontId="49" fillId="2" borderId="0" xfId="0" applyNumberFormat="1" applyFont="1" applyFill="1" applyAlignment="1">
      <alignment horizontal="center" wrapText="1"/>
    </xf>
    <xf numFmtId="165" fontId="6" fillId="2" borderId="0" xfId="0" applyNumberFormat="1" applyFont="1" applyFill="1" applyAlignment="1">
      <alignment horizontal="center" wrapText="1"/>
    </xf>
    <xf numFmtId="167" fontId="50" fillId="3" borderId="0" xfId="0" applyNumberFormat="1" applyFont="1" applyFill="1" applyBorder="1" applyAlignment="1">
      <alignment horizontal="center" wrapText="1"/>
    </xf>
    <xf numFmtId="167" fontId="50" fillId="2" borderId="0" xfId="0" applyNumberFormat="1" applyFont="1" applyFill="1" applyBorder="1" applyAlignment="1">
      <alignment horizontal="center" wrapText="1"/>
    </xf>
    <xf numFmtId="167" fontId="51" fillId="2" borderId="0" xfId="0" applyNumberFormat="1" applyFont="1" applyFill="1" applyBorder="1" applyAlignment="1">
      <alignment horizontal="center" wrapText="1"/>
    </xf>
    <xf numFmtId="167" fontId="52" fillId="2" borderId="0" xfId="0" applyNumberFormat="1" applyFont="1" applyFill="1" applyAlignment="1">
      <alignment horizontal="center" wrapText="1"/>
    </xf>
    <xf numFmtId="0" fontId="51" fillId="2" borderId="0" xfId="0" applyFont="1" applyFill="1" applyAlignment="1">
      <alignment horizontal="center" wrapText="1"/>
    </xf>
    <xf numFmtId="4" fontId="51" fillId="2" borderId="0" xfId="0" applyNumberFormat="1" applyFont="1" applyFill="1" applyAlignment="1">
      <alignment horizontal="center" wrapText="1"/>
    </xf>
    <xf numFmtId="0" fontId="53" fillId="2" borderId="0" xfId="0" applyFont="1" applyFill="1" applyAlignment="1">
      <alignment horizontal="center" wrapText="1"/>
    </xf>
    <xf numFmtId="165" fontId="53" fillId="2" borderId="0" xfId="0" applyNumberFormat="1" applyFont="1" applyFill="1" applyAlignment="1">
      <alignment horizontal="center" wrapText="1"/>
    </xf>
    <xf numFmtId="167" fontId="54" fillId="2" borderId="0" xfId="0" applyNumberFormat="1" applyFont="1" applyFill="1" applyAlignment="1">
      <alignment horizontal="center" wrapText="1"/>
    </xf>
    <xf numFmtId="165" fontId="20" fillId="0" borderId="5" xfId="0" applyNumberFormat="1" applyFont="1" applyFill="1" applyBorder="1" applyAlignment="1">
      <alignment horizontal="center" wrapText="1"/>
    </xf>
    <xf numFmtId="167" fontId="20" fillId="0" borderId="14" xfId="0" applyNumberFormat="1" applyFont="1" applyFill="1" applyBorder="1" applyAlignment="1">
      <alignment horizontal="center"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/>
    <xf numFmtId="167" fontId="36" fillId="0" borderId="5" xfId="0" applyNumberFormat="1" applyFont="1" applyFill="1" applyBorder="1" applyAlignment="1">
      <alignment horizontal="center" wrapText="1"/>
    </xf>
    <xf numFmtId="0" fontId="9" fillId="0" borderId="13" xfId="0" applyFont="1" applyFill="1" applyBorder="1" applyAlignment="1" applyProtection="1">
      <alignment horizontal="justify" wrapText="1"/>
      <protection locked="0"/>
    </xf>
    <xf numFmtId="167" fontId="20" fillId="2" borderId="13" xfId="0" applyNumberFormat="1" applyFont="1" applyFill="1" applyBorder="1" applyAlignment="1" applyProtection="1">
      <alignment horizontal="center" wrapText="1"/>
      <protection locked="0"/>
    </xf>
    <xf numFmtId="165" fontId="55" fillId="2" borderId="9" xfId="0" applyNumberFormat="1" applyFont="1" applyFill="1" applyBorder="1" applyAlignment="1">
      <alignment horizontal="center" wrapText="1"/>
    </xf>
    <xf numFmtId="49" fontId="56" fillId="2" borderId="13" xfId="0" applyNumberFormat="1" applyFont="1" applyFill="1" applyBorder="1" applyAlignment="1">
      <alignment horizontal="justify" wrapText="1"/>
    </xf>
    <xf numFmtId="49" fontId="57" fillId="2" borderId="13" xfId="0" applyNumberFormat="1" applyFont="1" applyFill="1" applyBorder="1" applyAlignment="1">
      <alignment horizontal="justify" wrapText="1"/>
    </xf>
    <xf numFmtId="0" fontId="56" fillId="0" borderId="6" xfId="0" applyFont="1" applyBorder="1" applyAlignment="1">
      <alignment horizontal="justify" wrapText="1"/>
    </xf>
    <xf numFmtId="0" fontId="56" fillId="0" borderId="0" xfId="0" applyFont="1" applyBorder="1" applyAlignment="1">
      <alignment horizontal="justify" wrapText="1"/>
    </xf>
    <xf numFmtId="0" fontId="57" fillId="2" borderId="13" xfId="0" applyFont="1" applyFill="1" applyBorder="1" applyAlignment="1" applyProtection="1">
      <alignment horizontal="justify" wrapText="1"/>
      <protection locked="0"/>
    </xf>
    <xf numFmtId="0" fontId="56" fillId="2" borderId="13" xfId="0" applyFont="1" applyFill="1" applyBorder="1" applyAlignment="1">
      <alignment horizontal="justify" wrapText="1"/>
    </xf>
    <xf numFmtId="49" fontId="56" fillId="2" borderId="13" xfId="0" applyNumberFormat="1" applyFont="1" applyFill="1" applyBorder="1" applyAlignment="1" applyProtection="1">
      <alignment horizontal="justify" wrapText="1"/>
      <protection locked="0"/>
    </xf>
    <xf numFmtId="0" fontId="56" fillId="2" borderId="13" xfId="0" applyFont="1" applyFill="1" applyBorder="1" applyAlignment="1" applyProtection="1">
      <alignment horizontal="justify" wrapText="1"/>
      <protection locked="0"/>
    </xf>
    <xf numFmtId="49" fontId="56" fillId="2" borderId="13" xfId="0" applyNumberFormat="1" applyFont="1" applyFill="1" applyBorder="1" applyAlignment="1" applyProtection="1">
      <alignment horizontal="right" wrapText="1"/>
      <protection locked="0"/>
    </xf>
    <xf numFmtId="49" fontId="57" fillId="2" borderId="13" xfId="0" applyNumberFormat="1" applyFont="1" applyFill="1" applyBorder="1" applyAlignment="1" applyProtection="1">
      <alignment horizontal="justify" wrapText="1"/>
      <protection locked="0"/>
    </xf>
    <xf numFmtId="0" fontId="57" fillId="2" borderId="13" xfId="0" applyFont="1" applyFill="1" applyBorder="1" applyAlignment="1">
      <alignment horizontal="justify" wrapText="1"/>
    </xf>
    <xf numFmtId="0" fontId="56" fillId="2" borderId="13" xfId="1" applyFont="1" applyFill="1" applyBorder="1" applyAlignment="1" applyProtection="1">
      <alignment horizontal="justify" wrapText="1"/>
    </xf>
    <xf numFmtId="3" fontId="56" fillId="2" borderId="13" xfId="0" applyNumberFormat="1" applyFont="1" applyFill="1" applyBorder="1" applyAlignment="1">
      <alignment horizontal="justify" wrapText="1"/>
    </xf>
    <xf numFmtId="3" fontId="57" fillId="2" borderId="13" xfId="0" applyNumberFormat="1" applyFont="1" applyFill="1" applyBorder="1" applyAlignment="1">
      <alignment horizontal="justify" wrapText="1"/>
    </xf>
    <xf numFmtId="0" fontId="57" fillId="3" borderId="13" xfId="0" applyFont="1" applyFill="1" applyBorder="1" applyAlignment="1" applyProtection="1">
      <alignment horizontal="justify" wrapText="1"/>
      <protection locked="0"/>
    </xf>
    <xf numFmtId="49" fontId="56" fillId="0" borderId="13" xfId="0" applyNumberFormat="1" applyFont="1" applyFill="1" applyBorder="1" applyAlignment="1">
      <alignment horizontal="justify" wrapText="1"/>
    </xf>
    <xf numFmtId="49" fontId="56" fillId="0" borderId="13" xfId="0" applyNumberFormat="1" applyFont="1" applyFill="1" applyBorder="1" applyAlignment="1" applyProtection="1">
      <alignment horizontal="justify" wrapText="1"/>
      <protection locked="0"/>
    </xf>
    <xf numFmtId="0" fontId="9" fillId="2" borderId="13" xfId="0" applyFont="1" applyFill="1" applyBorder="1" applyAlignment="1" applyProtection="1">
      <alignment wrapText="1"/>
      <protection locked="0"/>
    </xf>
    <xf numFmtId="0" fontId="56" fillId="2" borderId="14" xfId="0" applyFont="1" applyFill="1" applyBorder="1" applyAlignment="1"/>
    <xf numFmtId="49" fontId="56" fillId="2" borderId="5" xfId="0" applyNumberFormat="1" applyFont="1" applyFill="1" applyBorder="1" applyAlignment="1" applyProtection="1">
      <alignment horizontal="center" wrapText="1"/>
      <protection locked="0"/>
    </xf>
    <xf numFmtId="167" fontId="22" fillId="2" borderId="12" xfId="0" applyNumberFormat="1" applyFont="1" applyFill="1" applyBorder="1" applyAlignment="1" applyProtection="1">
      <alignment horizontal="center" wrapText="1"/>
      <protection locked="0"/>
    </xf>
    <xf numFmtId="167" fontId="33" fillId="2" borderId="12" xfId="0" applyNumberFormat="1" applyFont="1" applyFill="1" applyBorder="1" applyAlignment="1">
      <alignment horizontal="center" wrapText="1"/>
    </xf>
    <xf numFmtId="0" fontId="40" fillId="2" borderId="5" xfId="0" applyFont="1" applyFill="1" applyBorder="1" applyAlignment="1">
      <alignment wrapText="1"/>
    </xf>
    <xf numFmtId="0" fontId="40" fillId="2" borderId="5" xfId="0" applyFont="1" applyFill="1" applyBorder="1" applyAlignment="1" applyProtection="1">
      <alignment horizontal="left" wrapText="1"/>
      <protection locked="0"/>
    </xf>
    <xf numFmtId="0" fontId="40" fillId="2" borderId="5" xfId="0" applyFont="1" applyFill="1" applyBorder="1" applyAlignment="1">
      <alignment vertical="center" wrapText="1"/>
    </xf>
    <xf numFmtId="0" fontId="40" fillId="2" borderId="0" xfId="0" applyFont="1" applyFill="1" applyBorder="1" applyAlignment="1">
      <alignment wrapText="1"/>
    </xf>
    <xf numFmtId="0" fontId="34" fillId="2" borderId="22" xfId="0" applyFont="1" applyFill="1" applyBorder="1" applyAlignment="1">
      <alignment horizontal="center" wrapText="1"/>
    </xf>
    <xf numFmtId="0" fontId="34" fillId="2" borderId="21" xfId="0" applyFont="1" applyFill="1" applyBorder="1" applyAlignment="1">
      <alignment horizontal="center" wrapText="1"/>
    </xf>
    <xf numFmtId="167" fontId="22" fillId="2" borderId="13" xfId="0" applyNumberFormat="1" applyFont="1" applyFill="1" applyBorder="1" applyAlignment="1">
      <alignment horizontal="center" wrapText="1"/>
    </xf>
    <xf numFmtId="167" fontId="33" fillId="2" borderId="14" xfId="0" applyNumberFormat="1" applyFont="1" applyFill="1" applyBorder="1" applyAlignment="1" applyProtection="1">
      <alignment horizontal="center" wrapText="1"/>
      <protection locked="0"/>
    </xf>
    <xf numFmtId="167" fontId="20" fillId="2" borderId="14" xfId="0" applyNumberFormat="1" applyFont="1" applyFill="1" applyBorder="1" applyAlignment="1" applyProtection="1">
      <alignment horizontal="center" wrapText="1"/>
      <protection locked="0"/>
    </xf>
    <xf numFmtId="167" fontId="22" fillId="2" borderId="26" xfId="0" applyNumberFormat="1" applyFont="1" applyFill="1" applyBorder="1" applyAlignment="1">
      <alignment horizontal="center" wrapText="1"/>
    </xf>
    <xf numFmtId="167" fontId="33" fillId="2" borderId="27" xfId="0" applyNumberFormat="1" applyFont="1" applyFill="1" applyBorder="1" applyAlignment="1" applyProtection="1">
      <alignment horizontal="center" wrapText="1"/>
      <protection locked="0"/>
    </xf>
    <xf numFmtId="167" fontId="20" fillId="2" borderId="11" xfId="0" applyNumberFormat="1" applyFont="1" applyFill="1" applyBorder="1" applyAlignment="1" applyProtection="1">
      <alignment horizontal="center" wrapText="1"/>
      <protection locked="0"/>
    </xf>
    <xf numFmtId="167" fontId="22" fillId="2" borderId="14" xfId="0" applyNumberFormat="1" applyFont="1" applyFill="1" applyBorder="1" applyAlignment="1" applyProtection="1">
      <alignment horizontal="center" wrapText="1"/>
      <protection locked="0"/>
    </xf>
    <xf numFmtId="167" fontId="22" fillId="2" borderId="13" xfId="0" applyNumberFormat="1" applyFont="1" applyFill="1" applyBorder="1" applyAlignment="1" applyProtection="1">
      <alignment horizontal="center" wrapText="1"/>
      <protection locked="0"/>
    </xf>
    <xf numFmtId="167" fontId="36" fillId="2" borderId="18" xfId="0" applyNumberFormat="1" applyFont="1" applyFill="1" applyBorder="1" applyAlignment="1" applyProtection="1">
      <alignment horizontal="center" wrapText="1"/>
    </xf>
    <xf numFmtId="167" fontId="22" fillId="0" borderId="5" xfId="0" applyNumberFormat="1" applyFont="1" applyFill="1" applyBorder="1" applyAlignment="1" applyProtection="1">
      <alignment horizontal="center" wrapText="1"/>
    </xf>
    <xf numFmtId="165" fontId="22" fillId="0" borderId="13" xfId="0" applyNumberFormat="1" applyFont="1" applyFill="1" applyBorder="1" applyAlignment="1">
      <alignment horizontal="center" wrapText="1"/>
    </xf>
    <xf numFmtId="0" fontId="19" fillId="2" borderId="13" xfId="0" applyFont="1" applyFill="1" applyBorder="1" applyAlignment="1">
      <alignment horizontal="justify" wrapText="1"/>
    </xf>
    <xf numFmtId="0" fontId="19" fillId="0" borderId="13" xfId="0" applyFont="1" applyBorder="1" applyAlignment="1">
      <alignment horizontal="justify" wrapText="1"/>
    </xf>
    <xf numFmtId="0" fontId="42" fillId="0" borderId="13" xfId="0" applyFont="1" applyBorder="1" applyAlignment="1">
      <alignment horizontal="justify" wrapText="1"/>
    </xf>
    <xf numFmtId="0" fontId="19" fillId="2" borderId="0" xfId="0" applyFont="1" applyFill="1" applyBorder="1" applyAlignment="1">
      <alignment horizontal="justify" wrapText="1"/>
    </xf>
    <xf numFmtId="0" fontId="51" fillId="2" borderId="0" xfId="0" applyFont="1" applyFill="1" applyAlignment="1">
      <alignment wrapText="1"/>
    </xf>
    <xf numFmtId="167" fontId="21" fillId="2" borderId="26" xfId="0" applyNumberFormat="1" applyFont="1" applyFill="1" applyBorder="1" applyAlignment="1">
      <alignment horizontal="center" wrapText="1"/>
    </xf>
    <xf numFmtId="167" fontId="20" fillId="2" borderId="26" xfId="0" applyNumberFormat="1" applyFont="1" applyFill="1" applyBorder="1" applyAlignment="1">
      <alignment horizontal="center" wrapText="1"/>
    </xf>
    <xf numFmtId="167" fontId="21" fillId="2" borderId="0" xfId="0" applyNumberFormat="1" applyFont="1" applyFill="1" applyBorder="1" applyAlignment="1">
      <alignment horizontal="center" wrapText="1"/>
    </xf>
    <xf numFmtId="165" fontId="44" fillId="2" borderId="0" xfId="0" applyNumberFormat="1" applyFont="1" applyFill="1" applyBorder="1" applyAlignment="1">
      <alignment wrapText="1"/>
    </xf>
    <xf numFmtId="0" fontId="43" fillId="2" borderId="0" xfId="0" applyFont="1" applyFill="1" applyBorder="1" applyAlignment="1"/>
    <xf numFmtId="167" fontId="2" fillId="2" borderId="0" xfId="0" applyNumberFormat="1" applyFont="1" applyFill="1" applyBorder="1" applyAlignment="1">
      <alignment horizontal="center" wrapText="1"/>
    </xf>
    <xf numFmtId="167" fontId="20" fillId="2" borderId="0" xfId="0" applyNumberFormat="1" applyFont="1" applyFill="1" applyBorder="1" applyAlignment="1">
      <alignment horizontal="center" wrapText="1"/>
    </xf>
    <xf numFmtId="0" fontId="16" fillId="2" borderId="0" xfId="0" applyFont="1" applyFill="1" applyBorder="1" applyAlignment="1">
      <alignment horizontal="center" vertical="center"/>
    </xf>
    <xf numFmtId="0" fontId="26" fillId="2" borderId="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0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165" fontId="2" fillId="2" borderId="7" xfId="0" applyNumberFormat="1" applyFont="1" applyFill="1" applyBorder="1" applyAlignment="1">
      <alignment horizontal="center" vertical="center" wrapText="1"/>
    </xf>
    <xf numFmtId="0" fontId="43" fillId="2" borderId="0" xfId="0" applyFont="1" applyFill="1" applyBorder="1" applyAlignment="1">
      <alignment horizontal="left" wrapText="1"/>
    </xf>
    <xf numFmtId="0" fontId="34" fillId="2" borderId="14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center"/>
    </xf>
    <xf numFmtId="10" fontId="21" fillId="2" borderId="6" xfId="0" applyNumberFormat="1" applyFont="1" applyFill="1" applyBorder="1" applyAlignment="1">
      <alignment horizontal="center" wrapText="1"/>
    </xf>
  </cellXfs>
  <cellStyles count="5">
    <cellStyle name="Обычный" xfId="0" builtinId="0"/>
    <cellStyle name="Обычный 2" xfId="2"/>
    <cellStyle name="Обычный_ZV1PIV98" xfId="1"/>
    <cellStyle name="Процентный" xfId="4" builtinId="5"/>
    <cellStyle name="Финансовый" xfId="3" builtinId="3"/>
  </cellStyles>
  <dxfs count="0"/>
  <tableStyles count="0" defaultTableStyle="TableStyleMedium2" defaultPivotStyle="PivotStyleLight16"/>
  <colors>
    <mruColors>
      <color rgb="FFCCFFCC"/>
      <color rgb="FFD5C9E1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N2141"/>
  <sheetViews>
    <sheetView showZeros="0" tabSelected="1" showOutlineSymbols="0" view="pageBreakPreview" zoomScale="70" zoomScaleNormal="80" zoomScaleSheetLayoutView="7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Q169" sqref="Q169"/>
    </sheetView>
  </sheetViews>
  <sheetFormatPr defaultColWidth="9.140625" defaultRowHeight="12.75" x14ac:dyDescent="0.2"/>
  <cols>
    <col min="1" max="1" width="3.85546875" style="3" customWidth="1"/>
    <col min="2" max="2" width="8" style="100" hidden="1" customWidth="1"/>
    <col min="3" max="3" width="7.140625" style="100" customWidth="1"/>
    <col min="4" max="4" width="7.7109375" style="100" customWidth="1"/>
    <col min="5" max="5" width="70.140625" style="8" customWidth="1"/>
    <col min="6" max="6" width="15.28515625" style="8" customWidth="1"/>
    <col min="7" max="7" width="14.42578125" style="8" customWidth="1"/>
    <col min="8" max="8" width="13.28515625" style="8" customWidth="1"/>
    <col min="9" max="9" width="11.7109375" style="8" customWidth="1"/>
    <col min="10" max="10" width="14" style="8" customWidth="1"/>
    <col min="11" max="11" width="12.85546875" style="108" customWidth="1"/>
    <col min="12" max="12" width="16" style="8" customWidth="1"/>
    <col min="13" max="13" width="14.28515625" style="8" customWidth="1"/>
    <col min="14" max="15" width="13.28515625" style="8" customWidth="1"/>
    <col min="16" max="16" width="12.28515625" style="109" customWidth="1"/>
    <col min="17" max="17" width="11.85546875" style="8" customWidth="1"/>
    <col min="18" max="18" width="15.5703125" style="8" customWidth="1"/>
    <col min="19" max="19" width="15.7109375" style="8" customWidth="1"/>
    <col min="20" max="20" width="15" style="8" customWidth="1"/>
    <col min="21" max="21" width="13.28515625" style="8" customWidth="1"/>
    <col min="22" max="22" width="14.7109375" style="8" customWidth="1"/>
    <col min="23" max="23" width="11.7109375" style="8" customWidth="1"/>
    <col min="24" max="186" width="9.140625" style="6"/>
    <col min="187" max="196" width="9.140625" style="8"/>
    <col min="197" max="16384" width="9.140625" style="3"/>
  </cols>
  <sheetData>
    <row r="1" spans="1:196" s="1" customFormat="1" ht="70.150000000000006" customHeight="1" x14ac:dyDescent="0.3">
      <c r="A1" s="336" t="s">
        <v>372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10" t="s">
        <v>357</v>
      </c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</row>
    <row r="2" spans="1:196" s="2" customFormat="1" ht="25.5" customHeight="1" x14ac:dyDescent="0.2">
      <c r="A2" s="337" t="s">
        <v>0</v>
      </c>
      <c r="B2" s="337" t="s">
        <v>104</v>
      </c>
      <c r="C2" s="337" t="s">
        <v>302</v>
      </c>
      <c r="D2" s="337" t="s">
        <v>48</v>
      </c>
      <c r="E2" s="337" t="s">
        <v>52</v>
      </c>
      <c r="F2" s="338" t="s">
        <v>1</v>
      </c>
      <c r="G2" s="338"/>
      <c r="H2" s="338"/>
      <c r="I2" s="338"/>
      <c r="J2" s="338"/>
      <c r="K2" s="338"/>
      <c r="L2" s="338" t="s">
        <v>2</v>
      </c>
      <c r="M2" s="339"/>
      <c r="N2" s="339"/>
      <c r="O2" s="339"/>
      <c r="P2" s="339"/>
      <c r="Q2" s="339"/>
      <c r="R2" s="338" t="s">
        <v>3</v>
      </c>
      <c r="S2" s="338"/>
      <c r="T2" s="338"/>
      <c r="U2" s="338"/>
      <c r="V2" s="338"/>
      <c r="W2" s="338"/>
    </row>
    <row r="3" spans="1:196" s="2" customFormat="1" ht="12.75" customHeight="1" x14ac:dyDescent="0.2">
      <c r="A3" s="337"/>
      <c r="B3" s="337"/>
      <c r="C3" s="337"/>
      <c r="D3" s="337"/>
      <c r="E3" s="337"/>
      <c r="F3" s="340" t="s">
        <v>184</v>
      </c>
      <c r="G3" s="340" t="s">
        <v>373</v>
      </c>
      <c r="H3" s="340" t="s">
        <v>374</v>
      </c>
      <c r="I3" s="340" t="s">
        <v>4</v>
      </c>
      <c r="J3" s="340" t="s">
        <v>214</v>
      </c>
      <c r="K3" s="341" t="s">
        <v>36</v>
      </c>
      <c r="L3" s="340" t="s">
        <v>184</v>
      </c>
      <c r="M3" s="340" t="s">
        <v>281</v>
      </c>
      <c r="N3" s="340" t="str">
        <f>G3</f>
        <v>затверджено на 01.08.2023</v>
      </c>
      <c r="O3" s="340" t="str">
        <f>H3</f>
        <v>виконано станом на 01.08.2023</v>
      </c>
      <c r="P3" s="340" t="s">
        <v>215</v>
      </c>
      <c r="Q3" s="341" t="s">
        <v>36</v>
      </c>
      <c r="R3" s="340" t="s">
        <v>184</v>
      </c>
      <c r="S3" s="340" t="s">
        <v>281</v>
      </c>
      <c r="T3" s="340" t="str">
        <f>G3</f>
        <v>затверджено на 01.08.2023</v>
      </c>
      <c r="U3" s="340" t="str">
        <f>H3</f>
        <v>виконано станом на 01.08.2023</v>
      </c>
      <c r="V3" s="340" t="s">
        <v>216</v>
      </c>
      <c r="W3" s="341" t="s">
        <v>36</v>
      </c>
    </row>
    <row r="4" spans="1:196" s="2" customFormat="1" ht="53.25" customHeight="1" x14ac:dyDescent="0.2">
      <c r="A4" s="337"/>
      <c r="B4" s="337"/>
      <c r="C4" s="337"/>
      <c r="D4" s="337"/>
      <c r="E4" s="337"/>
      <c r="F4" s="340"/>
      <c r="G4" s="340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</row>
    <row r="5" spans="1:196" s="4" customFormat="1" ht="18.75" customHeight="1" x14ac:dyDescent="0.25">
      <c r="A5" s="149">
        <v>1</v>
      </c>
      <c r="B5" s="149">
        <v>2</v>
      </c>
      <c r="C5" s="149">
        <v>2</v>
      </c>
      <c r="D5" s="149">
        <v>3</v>
      </c>
      <c r="E5" s="149">
        <v>4</v>
      </c>
      <c r="F5" s="149">
        <v>5</v>
      </c>
      <c r="G5" s="149">
        <v>6</v>
      </c>
      <c r="H5" s="149">
        <v>7</v>
      </c>
      <c r="I5" s="149">
        <v>8</v>
      </c>
      <c r="J5" s="149">
        <v>9</v>
      </c>
      <c r="K5" s="149">
        <v>10</v>
      </c>
      <c r="L5" s="149">
        <v>11</v>
      </c>
      <c r="M5" s="149">
        <v>12</v>
      </c>
      <c r="N5" s="149">
        <v>13</v>
      </c>
      <c r="O5" s="149">
        <v>14</v>
      </c>
      <c r="P5" s="149">
        <v>15</v>
      </c>
      <c r="Q5" s="149">
        <v>16</v>
      </c>
      <c r="R5" s="149">
        <v>17</v>
      </c>
      <c r="S5" s="149">
        <v>18</v>
      </c>
      <c r="T5" s="149">
        <v>19</v>
      </c>
      <c r="U5" s="149">
        <v>20</v>
      </c>
      <c r="V5" s="149">
        <v>21</v>
      </c>
      <c r="W5" s="149">
        <v>22</v>
      </c>
    </row>
    <row r="6" spans="1:196" s="1" customFormat="1" ht="29.25" customHeight="1" x14ac:dyDescent="0.3">
      <c r="A6" s="150"/>
      <c r="B6" s="18"/>
      <c r="C6" s="18"/>
      <c r="D6" s="18"/>
      <c r="E6" s="312" t="s">
        <v>5</v>
      </c>
      <c r="F6" s="186">
        <f>SUM(F171)</f>
        <v>961028.49999999988</v>
      </c>
      <c r="G6" s="13">
        <f>SUM(G171)</f>
        <v>633966.19999999984</v>
      </c>
      <c r="H6" s="13">
        <f>SUM(H171)</f>
        <v>559785.19999999995</v>
      </c>
      <c r="I6" s="16">
        <v>1</v>
      </c>
      <c r="J6" s="13">
        <f>H6-G6</f>
        <v>-74180.999999999884</v>
      </c>
      <c r="K6" s="151">
        <f>IFERROR(100%*(H6/G6),"")</f>
        <v>0.8829890300145341</v>
      </c>
      <c r="L6" s="175">
        <f>SUM(L171)</f>
        <v>91434.299999999988</v>
      </c>
      <c r="M6" s="13">
        <f>SUM(M171)</f>
        <v>151566.39999999999</v>
      </c>
      <c r="N6" s="13">
        <f>SUM(N171)</f>
        <v>139234.19999999998</v>
      </c>
      <c r="O6" s="13">
        <f>SUM(O171)</f>
        <v>83690.900000000009</v>
      </c>
      <c r="P6" s="13">
        <f>O6-N6</f>
        <v>-55543.299999999974</v>
      </c>
      <c r="Q6" s="188">
        <f>IFERROR(100%*(O6/N6),"")</f>
        <v>0.60108005073466164</v>
      </c>
      <c r="R6" s="193">
        <f>SUM(R171)</f>
        <v>1052462.8</v>
      </c>
      <c r="S6" s="13">
        <f>SUM(S171)</f>
        <v>1112594.8999999999</v>
      </c>
      <c r="T6" s="13">
        <f>SUM(T171)</f>
        <v>773200.4</v>
      </c>
      <c r="U6" s="13">
        <f>SUM(U171)</f>
        <v>643476.09999999986</v>
      </c>
      <c r="V6" s="13">
        <f>U6-T6</f>
        <v>-129724.30000000016</v>
      </c>
      <c r="W6" s="151">
        <f>IFERROR(100%*(U6/T6),"")</f>
        <v>0.83222422026682841</v>
      </c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</row>
    <row r="7" spans="1:196" s="53" customFormat="1" ht="37.15" customHeight="1" x14ac:dyDescent="0.3">
      <c r="A7" s="152"/>
      <c r="B7" s="50"/>
      <c r="C7" s="50"/>
      <c r="D7" s="50"/>
      <c r="E7" s="170" t="s">
        <v>343</v>
      </c>
      <c r="F7" s="187">
        <f>SUM(F60,F66,F67,F18,F20,F28,F29,F31,F33,F34,F35,F38,F44,F78,F92,F93,F95,F101,F110,F111,F114)</f>
        <v>155001.1</v>
      </c>
      <c r="G7" s="14">
        <f>SUM(G60,G66,G67,G18,G20,G28,G29,G31,G33,G34,G35,G38,G44,G78,G92,G93,G95,G101,G108,G110,G111,G114)</f>
        <v>100997.8</v>
      </c>
      <c r="H7" s="14">
        <f>SUM(H60,H66,H67,H18,H20,H28,H29,H31,H33,H34,H35,H38,H44,H78,H92,H93,H95,H101,H108,H110,H111,H114)</f>
        <v>96932.700000000012</v>
      </c>
      <c r="I7" s="24">
        <f>H7/$H$6</f>
        <v>0.17316052657340711</v>
      </c>
      <c r="J7" s="14">
        <f>H7-G7</f>
        <v>-4065.0999999999913</v>
      </c>
      <c r="K7" s="153">
        <f t="shared" ref="K7:K8" si="0">IFERROR(100%*(H7/G7),"")</f>
        <v>0.95975060842909454</v>
      </c>
      <c r="L7" s="14">
        <f t="shared" ref="L7:O7" si="1">SUM(L60,L66,L67,L18,L20,L28,L29,L31,L33,L34,L35,L38,L44,L78,L92,L93,L95,L101,L108,L110,L111,L114)</f>
        <v>1936</v>
      </c>
      <c r="M7" s="14">
        <f t="shared" si="1"/>
        <v>1936</v>
      </c>
      <c r="N7" s="14">
        <f>SUM(N60,N66,N67,N18,N20,N28,N29,N31,N33,N34,N35,N38,N44,N78,N92,N93,N95,N101,N108,N110,N111,N114)</f>
        <v>1936</v>
      </c>
      <c r="O7" s="14">
        <f t="shared" si="1"/>
        <v>0</v>
      </c>
      <c r="P7" s="14">
        <f t="shared" ref="P7:P70" si="2">O7-N7</f>
        <v>-1936</v>
      </c>
      <c r="Q7" s="189">
        <f t="shared" ref="Q7" si="3">IFERROR(100%*(O7/N7),"")</f>
        <v>0</v>
      </c>
      <c r="R7" s="187">
        <f t="shared" ref="R7:R80" si="4">SUM(F7,L7)</f>
        <v>156937.1</v>
      </c>
      <c r="S7" s="14">
        <f t="shared" ref="S7:S80" si="5">SUM(F7,M7)</f>
        <v>156937.1</v>
      </c>
      <c r="T7" s="14">
        <f>SUM(G7,N7)</f>
        <v>102933.8</v>
      </c>
      <c r="U7" s="14">
        <f>SUM(H7,O7)</f>
        <v>96932.700000000012</v>
      </c>
      <c r="V7" s="14">
        <f t="shared" ref="V7:V80" si="6">U7-T7</f>
        <v>-6001.0999999999913</v>
      </c>
      <c r="W7" s="153">
        <f t="shared" ref="W7:W68" si="7">IFERROR(100%*(U7/T7),"")</f>
        <v>0.94169942234717852</v>
      </c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2"/>
      <c r="AS7" s="52"/>
      <c r="AT7" s="52"/>
      <c r="AU7" s="52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52"/>
      <c r="DO7" s="52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</row>
    <row r="8" spans="1:196" s="1" customFormat="1" ht="27.75" customHeight="1" x14ac:dyDescent="0.3">
      <c r="A8" s="154"/>
      <c r="B8" s="54"/>
      <c r="C8" s="54"/>
      <c r="D8" s="54"/>
      <c r="E8" s="171" t="s">
        <v>38</v>
      </c>
      <c r="F8" s="21">
        <f>SUM(F74,F69,F49,F36,F9)</f>
        <v>518046.70000000007</v>
      </c>
      <c r="G8" s="143">
        <f>SUM(G74,G69,G49,G36,G9)</f>
        <v>333927.89999999991</v>
      </c>
      <c r="H8" s="14">
        <f>SUM(H74,H69,H49,H36,H9)</f>
        <v>284612.5</v>
      </c>
      <c r="I8" s="24">
        <f t="shared" ref="I8:I80" si="8">H8/$H$6</f>
        <v>0.50843162698835198</v>
      </c>
      <c r="J8" s="14">
        <f t="shared" ref="J8:J71" si="9">H8-G8</f>
        <v>-49315.399999999907</v>
      </c>
      <c r="K8" s="153">
        <f t="shared" si="0"/>
        <v>0.85231722177152636</v>
      </c>
      <c r="L8" s="142">
        <f>SUM(L74,L69,L49,L36,L9)</f>
        <v>23181.3</v>
      </c>
      <c r="M8" s="143">
        <f>SUM(M74,M69,M49,M36,M9)</f>
        <v>82011.5</v>
      </c>
      <c r="N8" s="14">
        <f>SUM(N74,N69,N49,N36,N9)</f>
        <v>76982.7</v>
      </c>
      <c r="O8" s="14">
        <f>SUM(O74,O69,O49,O36,O9)</f>
        <v>65863.3</v>
      </c>
      <c r="P8" s="14">
        <f t="shared" si="2"/>
        <v>-11119.399999999994</v>
      </c>
      <c r="Q8" s="189">
        <f t="shared" ref="Q8:Q68" si="10">IFERROR(100%*(O8/N8),"")</f>
        <v>0.85555975563340858</v>
      </c>
      <c r="R8" s="187">
        <f t="shared" si="4"/>
        <v>541228.00000000012</v>
      </c>
      <c r="S8" s="14">
        <f t="shared" si="5"/>
        <v>600058.20000000007</v>
      </c>
      <c r="T8" s="14">
        <f t="shared" ref="T8:U80" si="11">SUM(G8,N8)</f>
        <v>410910.59999999992</v>
      </c>
      <c r="U8" s="14">
        <f t="shared" ref="U8:U9" si="12">SUM(H8,O8)</f>
        <v>350475.8</v>
      </c>
      <c r="V8" s="14">
        <f t="shared" si="6"/>
        <v>-60434.79999999993</v>
      </c>
      <c r="W8" s="153">
        <f t="shared" si="7"/>
        <v>0.85292469943583848</v>
      </c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</row>
    <row r="9" spans="1:196" ht="30.75" customHeight="1" x14ac:dyDescent="0.3">
      <c r="A9" s="152">
        <v>1</v>
      </c>
      <c r="B9" s="50" t="s">
        <v>13</v>
      </c>
      <c r="C9" s="50" t="s">
        <v>53</v>
      </c>
      <c r="D9" s="50"/>
      <c r="E9" s="170" t="s">
        <v>303</v>
      </c>
      <c r="F9" s="187">
        <f>F10+F11+F18+F19+F21+F24+F25+F26+F27+F29+F30+F32+F33+F34+F35</f>
        <v>434546.60000000009</v>
      </c>
      <c r="G9" s="14">
        <f>G10+G11+G18+G19+G21+G24+G25+G26+G27+G29+G30+G32+G33+G34+G35</f>
        <v>278908.79999999993</v>
      </c>
      <c r="H9" s="14">
        <f>H10+H11+H18+H19+H21+H24+H25+H26+H27+H29+H30+H32+H33+H34+H35</f>
        <v>241400.69999999998</v>
      </c>
      <c r="I9" s="24">
        <f t="shared" si="8"/>
        <v>0.43123808918135026</v>
      </c>
      <c r="J9" s="14">
        <f t="shared" si="9"/>
        <v>-37508.099999999948</v>
      </c>
      <c r="K9" s="153">
        <f>IFERROR(100%*(H9/G9),"")</f>
        <v>0.86551840601659047</v>
      </c>
      <c r="L9" s="14">
        <f>L10+L11+L18+L19+L21+L24+L25+L26+L27+L29+L30+L32+L33+L34+L35</f>
        <v>10897.7</v>
      </c>
      <c r="M9" s="14">
        <f>M10+M11+M18+M19+M21+M24+M25+M26+M27+M29+M30+M32+M33+M34+M35</f>
        <v>68660.5</v>
      </c>
      <c r="N9" s="14">
        <f>N10+N11+N18+N19+N21+N24+N25+N26+N27+N29+N30+N32+N33+N34+N35</f>
        <v>65671.399999999994</v>
      </c>
      <c r="O9" s="14">
        <f>O10+O11+O18+O19+O21+O24+O25+O26+O27+O29+O30+O32+O33+O34+O35</f>
        <v>60377.900000000009</v>
      </c>
      <c r="P9" s="14">
        <f t="shared" si="2"/>
        <v>-5293.4999999999854</v>
      </c>
      <c r="Q9" s="189">
        <f t="shared" si="10"/>
        <v>0.91939413504204281</v>
      </c>
      <c r="R9" s="187">
        <f t="shared" ref="R9" si="13">SUM(F9,L9)</f>
        <v>445444.3000000001</v>
      </c>
      <c r="S9" s="14">
        <f t="shared" ref="S9" si="14">SUM(F9,M9)</f>
        <v>503207.10000000009</v>
      </c>
      <c r="T9" s="14">
        <f t="shared" ref="T9" si="15">SUM(G9,N9)</f>
        <v>344580.19999999995</v>
      </c>
      <c r="U9" s="14">
        <f t="shared" si="12"/>
        <v>301778.59999999998</v>
      </c>
      <c r="V9" s="14">
        <f t="shared" si="6"/>
        <v>-42801.599999999977</v>
      </c>
      <c r="W9" s="153">
        <f t="shared" si="7"/>
        <v>0.8757862465690136</v>
      </c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196" ht="30.75" customHeight="1" x14ac:dyDescent="0.3">
      <c r="A10" s="154"/>
      <c r="B10" s="55">
        <v>70101</v>
      </c>
      <c r="C10" s="208">
        <v>1010</v>
      </c>
      <c r="D10" s="209" t="s">
        <v>54</v>
      </c>
      <c r="E10" s="291" t="s">
        <v>126</v>
      </c>
      <c r="F10" s="22">
        <v>136142.70000000001</v>
      </c>
      <c r="G10" s="17">
        <v>82735.899999999994</v>
      </c>
      <c r="H10" s="17">
        <v>68819.8</v>
      </c>
      <c r="I10" s="19">
        <f t="shared" si="8"/>
        <v>0.12293965613953353</v>
      </c>
      <c r="J10" s="15">
        <f t="shared" si="9"/>
        <v>-13916.099999999991</v>
      </c>
      <c r="K10" s="155">
        <f t="shared" ref="K10:K71" si="16">IFERROR(100%*(H10/G10),"")</f>
        <v>0.83180094735175425</v>
      </c>
      <c r="L10" s="176">
        <v>3653.8</v>
      </c>
      <c r="M10" s="15">
        <v>3919</v>
      </c>
      <c r="N10" s="15">
        <v>1622.4</v>
      </c>
      <c r="O10" s="15">
        <v>1622.4</v>
      </c>
      <c r="P10" s="15">
        <f t="shared" si="2"/>
        <v>0</v>
      </c>
      <c r="Q10" s="190">
        <f t="shared" si="10"/>
        <v>1</v>
      </c>
      <c r="R10" s="194">
        <f t="shared" si="4"/>
        <v>139796.5</v>
      </c>
      <c r="S10" s="15">
        <f t="shared" si="5"/>
        <v>140061.70000000001</v>
      </c>
      <c r="T10" s="15">
        <f>SUM(G10,N10)</f>
        <v>84358.299999999988</v>
      </c>
      <c r="U10" s="15">
        <f>SUM(H10,O10)</f>
        <v>70442.2</v>
      </c>
      <c r="V10" s="15">
        <f t="shared" si="6"/>
        <v>-13916.099999999991</v>
      </c>
      <c r="W10" s="155">
        <f t="shared" si="7"/>
        <v>0.83503579375117809</v>
      </c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</row>
    <row r="11" spans="1:196" s="247" customFormat="1" ht="42.75" customHeight="1" x14ac:dyDescent="0.3">
      <c r="A11" s="243"/>
      <c r="B11" s="212" t="s">
        <v>22</v>
      </c>
      <c r="C11" s="211">
        <v>1021</v>
      </c>
      <c r="D11" s="212" t="s">
        <v>55</v>
      </c>
      <c r="E11" s="291" t="s">
        <v>329</v>
      </c>
      <c r="F11" s="22">
        <v>114624.7</v>
      </c>
      <c r="G11" s="17">
        <v>77001.5</v>
      </c>
      <c r="H11" s="17">
        <v>59961.5</v>
      </c>
      <c r="I11" s="19">
        <f t="shared" si="8"/>
        <v>0.10711519347063839</v>
      </c>
      <c r="J11" s="15">
        <f t="shared" si="9"/>
        <v>-17040</v>
      </c>
      <c r="K11" s="155">
        <f t="shared" si="16"/>
        <v>0.77870560963098123</v>
      </c>
      <c r="L11" s="176">
        <v>6964.3</v>
      </c>
      <c r="M11" s="15">
        <v>64457.5</v>
      </c>
      <c r="N11" s="15">
        <v>63902.3</v>
      </c>
      <c r="O11" s="15">
        <v>58608.800000000003</v>
      </c>
      <c r="P11" s="15">
        <f t="shared" si="2"/>
        <v>-5293.5</v>
      </c>
      <c r="Q11" s="190">
        <f t="shared" si="10"/>
        <v>0.91716260604078415</v>
      </c>
      <c r="R11" s="194">
        <f t="shared" si="4"/>
        <v>121589</v>
      </c>
      <c r="S11" s="15">
        <f t="shared" si="5"/>
        <v>179082.2</v>
      </c>
      <c r="T11" s="15">
        <f t="shared" si="11"/>
        <v>140903.79999999999</v>
      </c>
      <c r="U11" s="15">
        <f t="shared" ref="U11:U72" si="17">SUM(H11,O11)</f>
        <v>118570.3</v>
      </c>
      <c r="V11" s="15">
        <f t="shared" si="6"/>
        <v>-22333.499999999985</v>
      </c>
      <c r="W11" s="155">
        <f t="shared" si="7"/>
        <v>0.8414982420630247</v>
      </c>
      <c r="X11" s="244"/>
      <c r="Y11" s="244"/>
      <c r="Z11" s="244"/>
      <c r="AA11" s="244"/>
      <c r="AB11" s="244"/>
      <c r="AC11" s="244"/>
      <c r="AD11" s="244"/>
      <c r="AE11" s="244"/>
      <c r="AF11" s="244"/>
      <c r="AG11" s="244"/>
      <c r="AH11" s="244"/>
      <c r="AI11" s="244"/>
      <c r="AJ11" s="244"/>
      <c r="AK11" s="244"/>
      <c r="AL11" s="244"/>
      <c r="AM11" s="244"/>
      <c r="AN11" s="244"/>
      <c r="AO11" s="244"/>
      <c r="AP11" s="244"/>
      <c r="AQ11" s="244"/>
      <c r="AR11" s="245"/>
      <c r="AS11" s="245"/>
      <c r="AT11" s="245"/>
      <c r="AU11" s="245"/>
      <c r="AV11" s="245"/>
      <c r="AW11" s="245"/>
      <c r="AX11" s="245"/>
      <c r="AY11" s="245"/>
      <c r="AZ11" s="245"/>
      <c r="BA11" s="245"/>
      <c r="BB11" s="245"/>
      <c r="BC11" s="245"/>
      <c r="BD11" s="245"/>
      <c r="BE11" s="245"/>
      <c r="BF11" s="245"/>
      <c r="BG11" s="245"/>
      <c r="BH11" s="245"/>
      <c r="BI11" s="245"/>
      <c r="BJ11" s="245"/>
      <c r="BK11" s="245"/>
      <c r="BL11" s="245"/>
      <c r="BM11" s="245"/>
      <c r="BN11" s="245"/>
      <c r="BO11" s="245"/>
      <c r="BP11" s="245"/>
      <c r="BQ11" s="245"/>
      <c r="BR11" s="245"/>
      <c r="BS11" s="245"/>
      <c r="BT11" s="245"/>
      <c r="BU11" s="245"/>
      <c r="BV11" s="245"/>
      <c r="BW11" s="245"/>
      <c r="BX11" s="245"/>
      <c r="BY11" s="245"/>
      <c r="BZ11" s="245"/>
      <c r="CA11" s="245"/>
      <c r="CB11" s="245"/>
      <c r="CC11" s="245"/>
      <c r="CD11" s="245"/>
      <c r="CE11" s="245"/>
      <c r="CF11" s="245"/>
      <c r="CG11" s="245"/>
      <c r="CH11" s="245"/>
      <c r="CI11" s="245"/>
      <c r="CJ11" s="245"/>
      <c r="CK11" s="245"/>
      <c r="CL11" s="245"/>
      <c r="CM11" s="245"/>
      <c r="CN11" s="245"/>
      <c r="CO11" s="245"/>
      <c r="CP11" s="245"/>
      <c r="CQ11" s="245"/>
      <c r="CR11" s="245"/>
      <c r="CS11" s="245"/>
      <c r="CT11" s="245"/>
      <c r="CU11" s="245"/>
      <c r="CV11" s="245"/>
      <c r="CW11" s="245"/>
      <c r="CX11" s="245"/>
      <c r="CY11" s="245"/>
      <c r="CZ11" s="245"/>
      <c r="DA11" s="245"/>
      <c r="DB11" s="245"/>
      <c r="DC11" s="245"/>
      <c r="DD11" s="245"/>
      <c r="DE11" s="245"/>
      <c r="DF11" s="245"/>
      <c r="DG11" s="245"/>
      <c r="DH11" s="245"/>
      <c r="DI11" s="245"/>
      <c r="DJ11" s="245"/>
      <c r="DK11" s="245"/>
      <c r="DL11" s="245"/>
      <c r="DM11" s="245"/>
      <c r="DN11" s="245"/>
      <c r="DO11" s="245"/>
      <c r="DP11" s="245"/>
      <c r="DQ11" s="245"/>
      <c r="DR11" s="245"/>
      <c r="DS11" s="245"/>
      <c r="DT11" s="245"/>
      <c r="DU11" s="245"/>
      <c r="DV11" s="245"/>
      <c r="DW11" s="245"/>
      <c r="DX11" s="245"/>
      <c r="DY11" s="245"/>
      <c r="DZ11" s="245"/>
      <c r="EA11" s="245"/>
      <c r="EB11" s="245"/>
      <c r="EC11" s="245"/>
      <c r="ED11" s="245"/>
      <c r="EE11" s="245"/>
      <c r="EF11" s="245"/>
      <c r="EG11" s="245"/>
      <c r="EH11" s="245"/>
      <c r="EI11" s="245"/>
      <c r="EJ11" s="245"/>
      <c r="EK11" s="245"/>
      <c r="EL11" s="245"/>
      <c r="EM11" s="245"/>
      <c r="EN11" s="245"/>
      <c r="EO11" s="245"/>
      <c r="EP11" s="245"/>
      <c r="EQ11" s="245"/>
      <c r="ER11" s="245"/>
      <c r="ES11" s="245"/>
      <c r="ET11" s="245"/>
      <c r="EU11" s="245"/>
      <c r="EV11" s="245"/>
      <c r="EW11" s="245"/>
      <c r="EX11" s="245"/>
      <c r="EY11" s="245"/>
      <c r="EZ11" s="245"/>
      <c r="FA11" s="245"/>
      <c r="FB11" s="245"/>
      <c r="FC11" s="245"/>
      <c r="FD11" s="245"/>
      <c r="FE11" s="245"/>
      <c r="FF11" s="245"/>
      <c r="FG11" s="245"/>
      <c r="FH11" s="245"/>
      <c r="FI11" s="245"/>
      <c r="FJ11" s="245"/>
      <c r="FK11" s="245"/>
      <c r="FL11" s="245"/>
      <c r="FM11" s="245"/>
      <c r="FN11" s="245"/>
      <c r="FO11" s="245"/>
      <c r="FP11" s="245"/>
      <c r="FQ11" s="245"/>
      <c r="FR11" s="245"/>
      <c r="FS11" s="245"/>
      <c r="FT11" s="245"/>
      <c r="FU11" s="245"/>
      <c r="FV11" s="245"/>
      <c r="FW11" s="245"/>
      <c r="FX11" s="245"/>
      <c r="FY11" s="245"/>
      <c r="FZ11" s="245"/>
      <c r="GA11" s="245"/>
      <c r="GB11" s="245"/>
      <c r="GC11" s="245"/>
      <c r="GD11" s="245"/>
      <c r="GE11" s="246"/>
      <c r="GF11" s="246"/>
      <c r="GG11" s="246"/>
      <c r="GH11" s="246"/>
      <c r="GI11" s="246"/>
      <c r="GJ11" s="246"/>
      <c r="GK11" s="246"/>
      <c r="GL11" s="246"/>
      <c r="GM11" s="246"/>
      <c r="GN11" s="246"/>
    </row>
    <row r="12" spans="1:196" s="247" customFormat="1" ht="67.150000000000006" hidden="1" customHeight="1" x14ac:dyDescent="0.3">
      <c r="A12" s="243"/>
      <c r="B12" s="212"/>
      <c r="C12" s="211"/>
      <c r="D12" s="212"/>
      <c r="E12" s="292" t="s">
        <v>213</v>
      </c>
      <c r="F12" s="22"/>
      <c r="G12" s="17"/>
      <c r="H12" s="17"/>
      <c r="I12" s="19">
        <f t="shared" si="8"/>
        <v>0</v>
      </c>
      <c r="J12" s="15">
        <f t="shared" si="9"/>
        <v>0</v>
      </c>
      <c r="K12" s="155" t="str">
        <f t="shared" si="16"/>
        <v/>
      </c>
      <c r="L12" s="176"/>
      <c r="M12" s="15"/>
      <c r="N12" s="15"/>
      <c r="O12" s="15"/>
      <c r="P12" s="14">
        <f t="shared" si="2"/>
        <v>0</v>
      </c>
      <c r="Q12" s="190" t="str">
        <f t="shared" si="10"/>
        <v/>
      </c>
      <c r="R12" s="194">
        <f t="shared" si="4"/>
        <v>0</v>
      </c>
      <c r="S12" s="15">
        <f t="shared" si="5"/>
        <v>0</v>
      </c>
      <c r="T12" s="15">
        <f t="shared" si="11"/>
        <v>0</v>
      </c>
      <c r="U12" s="15">
        <f t="shared" si="17"/>
        <v>0</v>
      </c>
      <c r="V12" s="15">
        <f t="shared" si="6"/>
        <v>0</v>
      </c>
      <c r="W12" s="155" t="str">
        <f t="shared" si="7"/>
        <v/>
      </c>
      <c r="X12" s="244"/>
      <c r="Y12" s="244"/>
      <c r="Z12" s="244"/>
      <c r="AA12" s="244"/>
      <c r="AB12" s="244"/>
      <c r="AC12" s="244"/>
      <c r="AD12" s="244"/>
      <c r="AE12" s="244"/>
      <c r="AF12" s="244"/>
      <c r="AG12" s="244"/>
      <c r="AH12" s="244"/>
      <c r="AI12" s="244"/>
      <c r="AJ12" s="244"/>
      <c r="AK12" s="244"/>
      <c r="AL12" s="244"/>
      <c r="AM12" s="244"/>
      <c r="AN12" s="244"/>
      <c r="AO12" s="244"/>
      <c r="AP12" s="244"/>
      <c r="AQ12" s="244"/>
      <c r="AR12" s="245"/>
      <c r="AS12" s="245"/>
      <c r="AT12" s="245"/>
      <c r="AU12" s="245"/>
      <c r="AV12" s="245"/>
      <c r="AW12" s="245"/>
      <c r="AX12" s="245"/>
      <c r="AY12" s="245"/>
      <c r="AZ12" s="245"/>
      <c r="BA12" s="245"/>
      <c r="BB12" s="245"/>
      <c r="BC12" s="245"/>
      <c r="BD12" s="245"/>
      <c r="BE12" s="245"/>
      <c r="BF12" s="245"/>
      <c r="BG12" s="245"/>
      <c r="BH12" s="245"/>
      <c r="BI12" s="245"/>
      <c r="BJ12" s="245"/>
      <c r="BK12" s="245"/>
      <c r="BL12" s="245"/>
      <c r="BM12" s="245"/>
      <c r="BN12" s="245"/>
      <c r="BO12" s="245"/>
      <c r="BP12" s="245"/>
      <c r="BQ12" s="245"/>
      <c r="BR12" s="245"/>
      <c r="BS12" s="245"/>
      <c r="BT12" s="245"/>
      <c r="BU12" s="245"/>
      <c r="BV12" s="245"/>
      <c r="BW12" s="245"/>
      <c r="BX12" s="245"/>
      <c r="BY12" s="245"/>
      <c r="BZ12" s="245"/>
      <c r="CA12" s="245"/>
      <c r="CB12" s="245"/>
      <c r="CC12" s="245"/>
      <c r="CD12" s="245"/>
      <c r="CE12" s="245"/>
      <c r="CF12" s="245"/>
      <c r="CG12" s="245"/>
      <c r="CH12" s="245"/>
      <c r="CI12" s="245"/>
      <c r="CJ12" s="245"/>
      <c r="CK12" s="245"/>
      <c r="CL12" s="245"/>
      <c r="CM12" s="245"/>
      <c r="CN12" s="245"/>
      <c r="CO12" s="245"/>
      <c r="CP12" s="245"/>
      <c r="CQ12" s="245"/>
      <c r="CR12" s="245"/>
      <c r="CS12" s="245"/>
      <c r="CT12" s="245"/>
      <c r="CU12" s="245"/>
      <c r="CV12" s="245"/>
      <c r="CW12" s="245"/>
      <c r="CX12" s="245"/>
      <c r="CY12" s="245"/>
      <c r="CZ12" s="245"/>
      <c r="DA12" s="245"/>
      <c r="DB12" s="245"/>
      <c r="DC12" s="245"/>
      <c r="DD12" s="245"/>
      <c r="DE12" s="245"/>
      <c r="DF12" s="245"/>
      <c r="DG12" s="245"/>
      <c r="DH12" s="245"/>
      <c r="DI12" s="245"/>
      <c r="DJ12" s="245"/>
      <c r="DK12" s="245"/>
      <c r="DL12" s="245"/>
      <c r="DM12" s="245"/>
      <c r="DN12" s="245"/>
      <c r="DO12" s="245"/>
      <c r="DP12" s="245"/>
      <c r="DQ12" s="245"/>
      <c r="DR12" s="245"/>
      <c r="DS12" s="245"/>
      <c r="DT12" s="245"/>
      <c r="DU12" s="245"/>
      <c r="DV12" s="245"/>
      <c r="DW12" s="245"/>
      <c r="DX12" s="245"/>
      <c r="DY12" s="245"/>
      <c r="DZ12" s="245"/>
      <c r="EA12" s="245"/>
      <c r="EB12" s="245"/>
      <c r="EC12" s="245"/>
      <c r="ED12" s="245"/>
      <c r="EE12" s="245"/>
      <c r="EF12" s="245"/>
      <c r="EG12" s="245"/>
      <c r="EH12" s="245"/>
      <c r="EI12" s="245"/>
      <c r="EJ12" s="245"/>
      <c r="EK12" s="245"/>
      <c r="EL12" s="245"/>
      <c r="EM12" s="245"/>
      <c r="EN12" s="245"/>
      <c r="EO12" s="245"/>
      <c r="EP12" s="245"/>
      <c r="EQ12" s="245"/>
      <c r="ER12" s="245"/>
      <c r="ES12" s="245"/>
      <c r="ET12" s="245"/>
      <c r="EU12" s="245"/>
      <c r="EV12" s="245"/>
      <c r="EW12" s="245"/>
      <c r="EX12" s="245"/>
      <c r="EY12" s="245"/>
      <c r="EZ12" s="245"/>
      <c r="FA12" s="245"/>
      <c r="FB12" s="245"/>
      <c r="FC12" s="245"/>
      <c r="FD12" s="245"/>
      <c r="FE12" s="245"/>
      <c r="FF12" s="245"/>
      <c r="FG12" s="245"/>
      <c r="FH12" s="245"/>
      <c r="FI12" s="245"/>
      <c r="FJ12" s="245"/>
      <c r="FK12" s="245"/>
      <c r="FL12" s="245"/>
      <c r="FM12" s="245"/>
      <c r="FN12" s="245"/>
      <c r="FO12" s="245"/>
      <c r="FP12" s="245"/>
      <c r="FQ12" s="245"/>
      <c r="FR12" s="245"/>
      <c r="FS12" s="245"/>
      <c r="FT12" s="245"/>
      <c r="FU12" s="245"/>
      <c r="FV12" s="245"/>
      <c r="FW12" s="245"/>
      <c r="FX12" s="245"/>
      <c r="FY12" s="245"/>
      <c r="FZ12" s="245"/>
      <c r="GA12" s="245"/>
      <c r="GB12" s="245"/>
      <c r="GC12" s="245"/>
      <c r="GD12" s="245"/>
      <c r="GE12" s="246"/>
      <c r="GF12" s="246"/>
      <c r="GG12" s="246"/>
      <c r="GH12" s="246"/>
      <c r="GI12" s="246"/>
      <c r="GJ12" s="246"/>
      <c r="GK12" s="246"/>
      <c r="GL12" s="246"/>
      <c r="GM12" s="246"/>
      <c r="GN12" s="246"/>
    </row>
    <row r="13" spans="1:196" s="247" customFormat="1" ht="81.599999999999994" hidden="1" customHeight="1" x14ac:dyDescent="0.3">
      <c r="A13" s="243"/>
      <c r="B13" s="212"/>
      <c r="C13" s="211"/>
      <c r="D13" s="212"/>
      <c r="E13" s="292" t="s">
        <v>212</v>
      </c>
      <c r="F13" s="22"/>
      <c r="G13" s="17"/>
      <c r="H13" s="17"/>
      <c r="I13" s="19">
        <f t="shared" si="8"/>
        <v>0</v>
      </c>
      <c r="J13" s="15">
        <f t="shared" si="9"/>
        <v>0</v>
      </c>
      <c r="K13" s="155" t="str">
        <f t="shared" si="16"/>
        <v/>
      </c>
      <c r="L13" s="176"/>
      <c r="M13" s="15"/>
      <c r="N13" s="15"/>
      <c r="O13" s="15"/>
      <c r="P13" s="14">
        <f t="shared" si="2"/>
        <v>0</v>
      </c>
      <c r="Q13" s="190" t="str">
        <f t="shared" si="10"/>
        <v/>
      </c>
      <c r="R13" s="194">
        <f t="shared" si="4"/>
        <v>0</v>
      </c>
      <c r="S13" s="15">
        <f t="shared" si="5"/>
        <v>0</v>
      </c>
      <c r="T13" s="15">
        <f t="shared" si="11"/>
        <v>0</v>
      </c>
      <c r="U13" s="15">
        <f t="shared" si="17"/>
        <v>0</v>
      </c>
      <c r="V13" s="15">
        <f t="shared" si="6"/>
        <v>0</v>
      </c>
      <c r="W13" s="155" t="str">
        <f t="shared" si="7"/>
        <v/>
      </c>
      <c r="X13" s="244"/>
      <c r="Y13" s="244"/>
      <c r="Z13" s="244"/>
      <c r="AA13" s="244"/>
      <c r="AB13" s="244"/>
      <c r="AC13" s="244"/>
      <c r="AD13" s="244"/>
      <c r="AE13" s="244"/>
      <c r="AF13" s="244"/>
      <c r="AG13" s="244"/>
      <c r="AH13" s="244"/>
      <c r="AI13" s="244"/>
      <c r="AJ13" s="244"/>
      <c r="AK13" s="244"/>
      <c r="AL13" s="244"/>
      <c r="AM13" s="244"/>
      <c r="AN13" s="244"/>
      <c r="AO13" s="244"/>
      <c r="AP13" s="244"/>
      <c r="AQ13" s="244"/>
      <c r="AR13" s="245"/>
      <c r="AS13" s="245"/>
      <c r="AT13" s="245"/>
      <c r="AU13" s="245"/>
      <c r="AV13" s="245"/>
      <c r="AW13" s="245"/>
      <c r="AX13" s="245"/>
      <c r="AY13" s="245"/>
      <c r="AZ13" s="245"/>
      <c r="BA13" s="245"/>
      <c r="BB13" s="245"/>
      <c r="BC13" s="245"/>
      <c r="BD13" s="245"/>
      <c r="BE13" s="245"/>
      <c r="BF13" s="245"/>
      <c r="BG13" s="245"/>
      <c r="BH13" s="245"/>
      <c r="BI13" s="245"/>
      <c r="BJ13" s="245"/>
      <c r="BK13" s="245"/>
      <c r="BL13" s="245"/>
      <c r="BM13" s="245"/>
      <c r="BN13" s="245"/>
      <c r="BO13" s="245"/>
      <c r="BP13" s="245"/>
      <c r="BQ13" s="245"/>
      <c r="BR13" s="245"/>
      <c r="BS13" s="245"/>
      <c r="BT13" s="245"/>
      <c r="BU13" s="245"/>
      <c r="BV13" s="245"/>
      <c r="BW13" s="245"/>
      <c r="BX13" s="245"/>
      <c r="BY13" s="245"/>
      <c r="BZ13" s="245"/>
      <c r="CA13" s="245"/>
      <c r="CB13" s="245"/>
      <c r="CC13" s="245"/>
      <c r="CD13" s="245"/>
      <c r="CE13" s="245"/>
      <c r="CF13" s="245"/>
      <c r="CG13" s="245"/>
      <c r="CH13" s="245"/>
      <c r="CI13" s="245"/>
      <c r="CJ13" s="245"/>
      <c r="CK13" s="245"/>
      <c r="CL13" s="245"/>
      <c r="CM13" s="245"/>
      <c r="CN13" s="245"/>
      <c r="CO13" s="245"/>
      <c r="CP13" s="245"/>
      <c r="CQ13" s="245"/>
      <c r="CR13" s="245"/>
      <c r="CS13" s="245"/>
      <c r="CT13" s="245"/>
      <c r="CU13" s="245"/>
      <c r="CV13" s="245"/>
      <c r="CW13" s="245"/>
      <c r="CX13" s="245"/>
      <c r="CY13" s="245"/>
      <c r="CZ13" s="245"/>
      <c r="DA13" s="245"/>
      <c r="DB13" s="245"/>
      <c r="DC13" s="245"/>
      <c r="DD13" s="245"/>
      <c r="DE13" s="245"/>
      <c r="DF13" s="245"/>
      <c r="DG13" s="245"/>
      <c r="DH13" s="245"/>
      <c r="DI13" s="245"/>
      <c r="DJ13" s="245"/>
      <c r="DK13" s="245"/>
      <c r="DL13" s="245"/>
      <c r="DM13" s="245"/>
      <c r="DN13" s="245"/>
      <c r="DO13" s="245"/>
      <c r="DP13" s="245"/>
      <c r="DQ13" s="245"/>
      <c r="DR13" s="245"/>
      <c r="DS13" s="245"/>
      <c r="DT13" s="245"/>
      <c r="DU13" s="245"/>
      <c r="DV13" s="245"/>
      <c r="DW13" s="245"/>
      <c r="DX13" s="245"/>
      <c r="DY13" s="245"/>
      <c r="DZ13" s="245"/>
      <c r="EA13" s="245"/>
      <c r="EB13" s="245"/>
      <c r="EC13" s="245"/>
      <c r="ED13" s="245"/>
      <c r="EE13" s="245"/>
      <c r="EF13" s="245"/>
      <c r="EG13" s="245"/>
      <c r="EH13" s="245"/>
      <c r="EI13" s="245"/>
      <c r="EJ13" s="245"/>
      <c r="EK13" s="245"/>
      <c r="EL13" s="245"/>
      <c r="EM13" s="245"/>
      <c r="EN13" s="245"/>
      <c r="EO13" s="245"/>
      <c r="EP13" s="245"/>
      <c r="EQ13" s="245"/>
      <c r="ER13" s="245"/>
      <c r="ES13" s="245"/>
      <c r="ET13" s="245"/>
      <c r="EU13" s="245"/>
      <c r="EV13" s="245"/>
      <c r="EW13" s="245"/>
      <c r="EX13" s="245"/>
      <c r="EY13" s="245"/>
      <c r="EZ13" s="245"/>
      <c r="FA13" s="245"/>
      <c r="FB13" s="245"/>
      <c r="FC13" s="245"/>
      <c r="FD13" s="245"/>
      <c r="FE13" s="245"/>
      <c r="FF13" s="245"/>
      <c r="FG13" s="245"/>
      <c r="FH13" s="245"/>
      <c r="FI13" s="245"/>
      <c r="FJ13" s="245"/>
      <c r="FK13" s="245"/>
      <c r="FL13" s="245"/>
      <c r="FM13" s="245"/>
      <c r="FN13" s="245"/>
      <c r="FO13" s="245"/>
      <c r="FP13" s="245"/>
      <c r="FQ13" s="245"/>
      <c r="FR13" s="245"/>
      <c r="FS13" s="245"/>
      <c r="FT13" s="245"/>
      <c r="FU13" s="245"/>
      <c r="FV13" s="245"/>
      <c r="FW13" s="245"/>
      <c r="FX13" s="245"/>
      <c r="FY13" s="245"/>
      <c r="FZ13" s="245"/>
      <c r="GA13" s="245"/>
      <c r="GB13" s="245"/>
      <c r="GC13" s="245"/>
      <c r="GD13" s="245"/>
      <c r="GE13" s="246"/>
      <c r="GF13" s="246"/>
      <c r="GG13" s="246"/>
      <c r="GH13" s="246"/>
      <c r="GI13" s="246"/>
      <c r="GJ13" s="246"/>
      <c r="GK13" s="246"/>
      <c r="GL13" s="246"/>
      <c r="GM13" s="246"/>
      <c r="GN13" s="246"/>
    </row>
    <row r="14" spans="1:196" s="251" customFormat="1" ht="66" hidden="1" customHeight="1" x14ac:dyDescent="0.3">
      <c r="A14" s="248"/>
      <c r="B14" s="212"/>
      <c r="C14" s="211"/>
      <c r="D14" s="212"/>
      <c r="E14" s="292" t="s">
        <v>193</v>
      </c>
      <c r="F14" s="23"/>
      <c r="G14" s="48"/>
      <c r="H14" s="48"/>
      <c r="I14" s="19">
        <f t="shared" si="8"/>
        <v>0</v>
      </c>
      <c r="J14" s="15">
        <f t="shared" si="9"/>
        <v>0</v>
      </c>
      <c r="K14" s="155" t="str">
        <f t="shared" si="16"/>
        <v/>
      </c>
      <c r="L14" s="227"/>
      <c r="M14" s="228"/>
      <c r="N14" s="228"/>
      <c r="O14" s="228"/>
      <c r="P14" s="14">
        <f t="shared" si="2"/>
        <v>0</v>
      </c>
      <c r="Q14" s="190" t="str">
        <f t="shared" si="10"/>
        <v/>
      </c>
      <c r="R14" s="194">
        <f t="shared" si="4"/>
        <v>0</v>
      </c>
      <c r="S14" s="15">
        <f t="shared" si="5"/>
        <v>0</v>
      </c>
      <c r="T14" s="15">
        <f t="shared" si="11"/>
        <v>0</v>
      </c>
      <c r="U14" s="15">
        <f t="shared" si="17"/>
        <v>0</v>
      </c>
      <c r="V14" s="15">
        <f t="shared" si="6"/>
        <v>0</v>
      </c>
      <c r="W14" s="155" t="str">
        <f t="shared" si="7"/>
        <v/>
      </c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249"/>
      <c r="AY14" s="249"/>
      <c r="AZ14" s="249"/>
      <c r="BA14" s="249"/>
      <c r="BB14" s="249"/>
      <c r="BC14" s="249"/>
      <c r="BD14" s="249"/>
      <c r="BE14" s="249"/>
      <c r="BF14" s="249"/>
      <c r="BG14" s="249"/>
      <c r="BH14" s="249"/>
      <c r="BI14" s="249"/>
      <c r="BJ14" s="249"/>
      <c r="BK14" s="249"/>
      <c r="BL14" s="249"/>
      <c r="BM14" s="249"/>
      <c r="BN14" s="249"/>
      <c r="BO14" s="249"/>
      <c r="BP14" s="249"/>
      <c r="BQ14" s="249"/>
      <c r="BR14" s="249"/>
      <c r="BS14" s="249"/>
      <c r="BT14" s="249"/>
      <c r="BU14" s="249"/>
      <c r="BV14" s="249"/>
      <c r="BW14" s="249"/>
      <c r="BX14" s="249"/>
      <c r="BY14" s="249"/>
      <c r="BZ14" s="249"/>
      <c r="CA14" s="249"/>
      <c r="CB14" s="249"/>
      <c r="CC14" s="249"/>
      <c r="CD14" s="249"/>
      <c r="CE14" s="249"/>
      <c r="CF14" s="249"/>
      <c r="CG14" s="249"/>
      <c r="CH14" s="249"/>
      <c r="CI14" s="249"/>
      <c r="CJ14" s="249"/>
      <c r="CK14" s="249"/>
      <c r="CL14" s="249"/>
      <c r="CM14" s="249"/>
      <c r="CN14" s="249"/>
      <c r="CO14" s="249"/>
      <c r="CP14" s="249"/>
      <c r="CQ14" s="249"/>
      <c r="CR14" s="249"/>
      <c r="CS14" s="249"/>
      <c r="CT14" s="249"/>
      <c r="CU14" s="249"/>
      <c r="CV14" s="249"/>
      <c r="CW14" s="249"/>
      <c r="CX14" s="249"/>
      <c r="CY14" s="249"/>
      <c r="CZ14" s="249"/>
      <c r="DA14" s="249"/>
      <c r="DB14" s="249"/>
      <c r="DC14" s="249"/>
      <c r="DD14" s="249"/>
      <c r="DE14" s="249"/>
      <c r="DF14" s="249"/>
      <c r="DG14" s="249"/>
      <c r="DH14" s="249"/>
      <c r="DI14" s="249"/>
      <c r="DJ14" s="249"/>
      <c r="DK14" s="249"/>
      <c r="DL14" s="249"/>
      <c r="DM14" s="249"/>
      <c r="DN14" s="249"/>
      <c r="DO14" s="249"/>
      <c r="DP14" s="249"/>
      <c r="DQ14" s="249"/>
      <c r="DR14" s="249"/>
      <c r="DS14" s="249"/>
      <c r="DT14" s="249"/>
      <c r="DU14" s="249"/>
      <c r="DV14" s="249"/>
      <c r="DW14" s="249"/>
      <c r="DX14" s="249"/>
      <c r="DY14" s="249"/>
      <c r="DZ14" s="249"/>
      <c r="EA14" s="249"/>
      <c r="EB14" s="249"/>
      <c r="EC14" s="249"/>
      <c r="ED14" s="249"/>
      <c r="EE14" s="249"/>
      <c r="EF14" s="249"/>
      <c r="EG14" s="249"/>
      <c r="EH14" s="249"/>
      <c r="EI14" s="249"/>
      <c r="EJ14" s="249"/>
      <c r="EK14" s="249"/>
      <c r="EL14" s="249"/>
      <c r="EM14" s="249"/>
      <c r="EN14" s="249"/>
      <c r="EO14" s="249"/>
      <c r="EP14" s="249"/>
      <c r="EQ14" s="249"/>
      <c r="ER14" s="249"/>
      <c r="ES14" s="249"/>
      <c r="ET14" s="249"/>
      <c r="EU14" s="249"/>
      <c r="EV14" s="249"/>
      <c r="EW14" s="249"/>
      <c r="EX14" s="249"/>
      <c r="EY14" s="249"/>
      <c r="EZ14" s="249"/>
      <c r="FA14" s="249"/>
      <c r="FB14" s="249"/>
      <c r="FC14" s="249"/>
      <c r="FD14" s="249"/>
      <c r="FE14" s="249"/>
      <c r="FF14" s="249"/>
      <c r="FG14" s="249"/>
      <c r="FH14" s="249"/>
      <c r="FI14" s="249"/>
      <c r="FJ14" s="249"/>
      <c r="FK14" s="249"/>
      <c r="FL14" s="249"/>
      <c r="FM14" s="249"/>
      <c r="FN14" s="249"/>
      <c r="FO14" s="249"/>
      <c r="FP14" s="249"/>
      <c r="FQ14" s="249"/>
      <c r="FR14" s="249"/>
      <c r="FS14" s="249"/>
      <c r="FT14" s="249"/>
      <c r="FU14" s="249"/>
      <c r="FV14" s="249"/>
      <c r="FW14" s="249"/>
      <c r="FX14" s="249"/>
      <c r="FY14" s="249"/>
      <c r="FZ14" s="249"/>
      <c r="GA14" s="249"/>
      <c r="GB14" s="249"/>
      <c r="GC14" s="249"/>
      <c r="GD14" s="249"/>
      <c r="GE14" s="250"/>
      <c r="GF14" s="250"/>
      <c r="GG14" s="250"/>
      <c r="GH14" s="250"/>
      <c r="GI14" s="250"/>
      <c r="GJ14" s="250"/>
      <c r="GK14" s="250"/>
      <c r="GL14" s="250"/>
      <c r="GM14" s="250"/>
      <c r="GN14" s="250"/>
    </row>
    <row r="15" spans="1:196" s="251" customFormat="1" ht="81" hidden="1" customHeight="1" x14ac:dyDescent="0.3">
      <c r="A15" s="248"/>
      <c r="B15" s="212"/>
      <c r="C15" s="211"/>
      <c r="D15" s="212"/>
      <c r="E15" s="292" t="s">
        <v>209</v>
      </c>
      <c r="F15" s="229"/>
      <c r="G15" s="228"/>
      <c r="H15" s="48"/>
      <c r="I15" s="19">
        <f t="shared" si="8"/>
        <v>0</v>
      </c>
      <c r="J15" s="15">
        <f t="shared" si="9"/>
        <v>0</v>
      </c>
      <c r="K15" s="155" t="str">
        <f t="shared" si="16"/>
        <v/>
      </c>
      <c r="L15" s="230"/>
      <c r="M15" s="48"/>
      <c r="N15" s="48"/>
      <c r="O15" s="48"/>
      <c r="P15" s="14">
        <f t="shared" si="2"/>
        <v>0</v>
      </c>
      <c r="Q15" s="190" t="str">
        <f t="shared" si="10"/>
        <v/>
      </c>
      <c r="R15" s="231">
        <f t="shared" si="4"/>
        <v>0</v>
      </c>
      <c r="S15" s="48">
        <f t="shared" si="5"/>
        <v>0</v>
      </c>
      <c r="T15" s="48">
        <f t="shared" si="11"/>
        <v>0</v>
      </c>
      <c r="U15" s="15">
        <f t="shared" si="17"/>
        <v>0</v>
      </c>
      <c r="V15" s="15">
        <f t="shared" si="6"/>
        <v>0</v>
      </c>
      <c r="W15" s="155" t="str">
        <f t="shared" si="7"/>
        <v/>
      </c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49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49"/>
      <c r="BX15" s="249"/>
      <c r="BY15" s="249"/>
      <c r="BZ15" s="249"/>
      <c r="CA15" s="249"/>
      <c r="CB15" s="249"/>
      <c r="CC15" s="249"/>
      <c r="CD15" s="249"/>
      <c r="CE15" s="249"/>
      <c r="CF15" s="249"/>
      <c r="CG15" s="249"/>
      <c r="CH15" s="249"/>
      <c r="CI15" s="249"/>
      <c r="CJ15" s="249"/>
      <c r="CK15" s="249"/>
      <c r="CL15" s="249"/>
      <c r="CM15" s="249"/>
      <c r="CN15" s="249"/>
      <c r="CO15" s="249"/>
      <c r="CP15" s="249"/>
      <c r="CQ15" s="249"/>
      <c r="CR15" s="249"/>
      <c r="CS15" s="249"/>
      <c r="CT15" s="249"/>
      <c r="CU15" s="249"/>
      <c r="CV15" s="249"/>
      <c r="CW15" s="249"/>
      <c r="CX15" s="249"/>
      <c r="CY15" s="249"/>
      <c r="CZ15" s="249"/>
      <c r="DA15" s="249"/>
      <c r="DB15" s="249"/>
      <c r="DC15" s="249"/>
      <c r="DD15" s="249"/>
      <c r="DE15" s="249"/>
      <c r="DF15" s="249"/>
      <c r="DG15" s="249"/>
      <c r="DH15" s="249"/>
      <c r="DI15" s="249"/>
      <c r="DJ15" s="249"/>
      <c r="DK15" s="249"/>
      <c r="DL15" s="249"/>
      <c r="DM15" s="249"/>
      <c r="DN15" s="249"/>
      <c r="DO15" s="249"/>
      <c r="DP15" s="249"/>
      <c r="DQ15" s="249"/>
      <c r="DR15" s="249"/>
      <c r="DS15" s="249"/>
      <c r="DT15" s="249"/>
      <c r="DU15" s="249"/>
      <c r="DV15" s="249"/>
      <c r="DW15" s="249"/>
      <c r="DX15" s="249"/>
      <c r="DY15" s="249"/>
      <c r="DZ15" s="249"/>
      <c r="EA15" s="249"/>
      <c r="EB15" s="249"/>
      <c r="EC15" s="249"/>
      <c r="ED15" s="249"/>
      <c r="EE15" s="249"/>
      <c r="EF15" s="249"/>
      <c r="EG15" s="249"/>
      <c r="EH15" s="249"/>
      <c r="EI15" s="249"/>
      <c r="EJ15" s="249"/>
      <c r="EK15" s="249"/>
      <c r="EL15" s="249"/>
      <c r="EM15" s="249"/>
      <c r="EN15" s="249"/>
      <c r="EO15" s="249"/>
      <c r="EP15" s="249"/>
      <c r="EQ15" s="249"/>
      <c r="ER15" s="249"/>
      <c r="ES15" s="249"/>
      <c r="ET15" s="249"/>
      <c r="EU15" s="249"/>
      <c r="EV15" s="249"/>
      <c r="EW15" s="249"/>
      <c r="EX15" s="249"/>
      <c r="EY15" s="249"/>
      <c r="EZ15" s="249"/>
      <c r="FA15" s="249"/>
      <c r="FB15" s="249"/>
      <c r="FC15" s="249"/>
      <c r="FD15" s="249"/>
      <c r="FE15" s="249"/>
      <c r="FF15" s="249"/>
      <c r="FG15" s="249"/>
      <c r="FH15" s="249"/>
      <c r="FI15" s="249"/>
      <c r="FJ15" s="249"/>
      <c r="FK15" s="249"/>
      <c r="FL15" s="249"/>
      <c r="FM15" s="249"/>
      <c r="FN15" s="249"/>
      <c r="FO15" s="249"/>
      <c r="FP15" s="249"/>
      <c r="FQ15" s="249"/>
      <c r="FR15" s="249"/>
      <c r="FS15" s="249"/>
      <c r="FT15" s="249"/>
      <c r="FU15" s="249"/>
      <c r="FV15" s="249"/>
      <c r="FW15" s="249"/>
      <c r="FX15" s="249"/>
      <c r="FY15" s="249"/>
      <c r="FZ15" s="249"/>
      <c r="GA15" s="249"/>
      <c r="GB15" s="249"/>
      <c r="GC15" s="249"/>
      <c r="GD15" s="249"/>
      <c r="GE15" s="250"/>
      <c r="GF15" s="250"/>
      <c r="GG15" s="250"/>
      <c r="GH15" s="250"/>
      <c r="GI15" s="250"/>
      <c r="GJ15" s="250"/>
      <c r="GK15" s="250"/>
      <c r="GL15" s="250"/>
      <c r="GM15" s="250"/>
      <c r="GN15" s="250"/>
    </row>
    <row r="16" spans="1:196" s="251" customFormat="1" ht="81.599999999999994" hidden="1" customHeight="1" x14ac:dyDescent="0.3">
      <c r="A16" s="248"/>
      <c r="B16" s="212"/>
      <c r="C16" s="211"/>
      <c r="D16" s="212"/>
      <c r="E16" s="292" t="s">
        <v>208</v>
      </c>
      <c r="F16" s="232"/>
      <c r="G16" s="228"/>
      <c r="H16" s="228"/>
      <c r="I16" s="40">
        <f t="shared" si="8"/>
        <v>0</v>
      </c>
      <c r="J16" s="15">
        <f t="shared" si="9"/>
        <v>0</v>
      </c>
      <c r="K16" s="155" t="str">
        <f t="shared" si="16"/>
        <v/>
      </c>
      <c r="L16" s="230"/>
      <c r="M16" s="48"/>
      <c r="N16" s="48"/>
      <c r="O16" s="48"/>
      <c r="P16" s="14">
        <f t="shared" si="2"/>
        <v>0</v>
      </c>
      <c r="Q16" s="190" t="str">
        <f t="shared" si="10"/>
        <v/>
      </c>
      <c r="R16" s="231">
        <f t="shared" si="4"/>
        <v>0</v>
      </c>
      <c r="S16" s="48">
        <f t="shared" si="5"/>
        <v>0</v>
      </c>
      <c r="T16" s="48">
        <f t="shared" si="11"/>
        <v>0</v>
      </c>
      <c r="U16" s="15">
        <f t="shared" si="17"/>
        <v>0</v>
      </c>
      <c r="V16" s="15">
        <f t="shared" si="6"/>
        <v>0</v>
      </c>
      <c r="W16" s="155" t="str">
        <f t="shared" si="7"/>
        <v/>
      </c>
      <c r="X16" s="249"/>
      <c r="Y16" s="249"/>
      <c r="Z16" s="249"/>
      <c r="AA16" s="249"/>
      <c r="AB16" s="249"/>
      <c r="AC16" s="249"/>
      <c r="AD16" s="249"/>
      <c r="AE16" s="249"/>
      <c r="AF16" s="249"/>
      <c r="AG16" s="249"/>
      <c r="AH16" s="249"/>
      <c r="AI16" s="249"/>
      <c r="AJ16" s="249"/>
      <c r="AK16" s="249"/>
      <c r="AL16" s="249"/>
      <c r="AM16" s="249"/>
      <c r="AN16" s="249"/>
      <c r="AO16" s="249"/>
      <c r="AP16" s="249"/>
      <c r="AQ16" s="249"/>
      <c r="AR16" s="249"/>
      <c r="AS16" s="249"/>
      <c r="AT16" s="249"/>
      <c r="AU16" s="249"/>
      <c r="AV16" s="249"/>
      <c r="AW16" s="249"/>
      <c r="AX16" s="249"/>
      <c r="AY16" s="249"/>
      <c r="AZ16" s="249"/>
      <c r="BA16" s="249"/>
      <c r="BB16" s="249"/>
      <c r="BC16" s="249"/>
      <c r="BD16" s="249"/>
      <c r="BE16" s="249"/>
      <c r="BF16" s="249"/>
      <c r="BG16" s="249"/>
      <c r="BH16" s="249"/>
      <c r="BI16" s="249"/>
      <c r="BJ16" s="249"/>
      <c r="BK16" s="249"/>
      <c r="BL16" s="249"/>
      <c r="BM16" s="249"/>
      <c r="BN16" s="249"/>
      <c r="BO16" s="249"/>
      <c r="BP16" s="249"/>
      <c r="BQ16" s="249"/>
      <c r="BR16" s="249"/>
      <c r="BS16" s="249"/>
      <c r="BT16" s="249"/>
      <c r="BU16" s="249"/>
      <c r="BV16" s="249"/>
      <c r="BW16" s="249"/>
      <c r="BX16" s="249"/>
      <c r="BY16" s="249"/>
      <c r="BZ16" s="249"/>
      <c r="CA16" s="249"/>
      <c r="CB16" s="249"/>
      <c r="CC16" s="249"/>
      <c r="CD16" s="249"/>
      <c r="CE16" s="249"/>
      <c r="CF16" s="249"/>
      <c r="CG16" s="249"/>
      <c r="CH16" s="249"/>
      <c r="CI16" s="249"/>
      <c r="CJ16" s="249"/>
      <c r="CK16" s="249"/>
      <c r="CL16" s="249"/>
      <c r="CM16" s="249"/>
      <c r="CN16" s="249"/>
      <c r="CO16" s="249"/>
      <c r="CP16" s="249"/>
      <c r="CQ16" s="249"/>
      <c r="CR16" s="249"/>
      <c r="CS16" s="249"/>
      <c r="CT16" s="249"/>
      <c r="CU16" s="249"/>
      <c r="CV16" s="249"/>
      <c r="CW16" s="249"/>
      <c r="CX16" s="249"/>
      <c r="CY16" s="249"/>
      <c r="CZ16" s="249"/>
      <c r="DA16" s="249"/>
      <c r="DB16" s="249"/>
      <c r="DC16" s="249"/>
      <c r="DD16" s="249"/>
      <c r="DE16" s="249"/>
      <c r="DF16" s="249"/>
      <c r="DG16" s="249"/>
      <c r="DH16" s="249"/>
      <c r="DI16" s="249"/>
      <c r="DJ16" s="249"/>
      <c r="DK16" s="249"/>
      <c r="DL16" s="249"/>
      <c r="DM16" s="249"/>
      <c r="DN16" s="249"/>
      <c r="DO16" s="249"/>
      <c r="DP16" s="249"/>
      <c r="DQ16" s="249"/>
      <c r="DR16" s="249"/>
      <c r="DS16" s="249"/>
      <c r="DT16" s="249"/>
      <c r="DU16" s="249"/>
      <c r="DV16" s="249"/>
      <c r="DW16" s="249"/>
      <c r="DX16" s="249"/>
      <c r="DY16" s="249"/>
      <c r="DZ16" s="249"/>
      <c r="EA16" s="249"/>
      <c r="EB16" s="249"/>
      <c r="EC16" s="249"/>
      <c r="ED16" s="249"/>
      <c r="EE16" s="249"/>
      <c r="EF16" s="249"/>
      <c r="EG16" s="249"/>
      <c r="EH16" s="249"/>
      <c r="EI16" s="249"/>
      <c r="EJ16" s="249"/>
      <c r="EK16" s="249"/>
      <c r="EL16" s="249"/>
      <c r="EM16" s="249"/>
      <c r="EN16" s="249"/>
      <c r="EO16" s="249"/>
      <c r="EP16" s="249"/>
      <c r="EQ16" s="249"/>
      <c r="ER16" s="249"/>
      <c r="ES16" s="249"/>
      <c r="ET16" s="249"/>
      <c r="EU16" s="249"/>
      <c r="EV16" s="249"/>
      <c r="EW16" s="249"/>
      <c r="EX16" s="249"/>
      <c r="EY16" s="249"/>
      <c r="EZ16" s="249"/>
      <c r="FA16" s="249"/>
      <c r="FB16" s="249"/>
      <c r="FC16" s="249"/>
      <c r="FD16" s="249"/>
      <c r="FE16" s="249"/>
      <c r="FF16" s="249"/>
      <c r="FG16" s="249"/>
      <c r="FH16" s="249"/>
      <c r="FI16" s="249"/>
      <c r="FJ16" s="249"/>
      <c r="FK16" s="249"/>
      <c r="FL16" s="249"/>
      <c r="FM16" s="249"/>
      <c r="FN16" s="249"/>
      <c r="FO16" s="249"/>
      <c r="FP16" s="249"/>
      <c r="FQ16" s="249"/>
      <c r="FR16" s="249"/>
      <c r="FS16" s="249"/>
      <c r="FT16" s="249"/>
      <c r="FU16" s="249"/>
      <c r="FV16" s="249"/>
      <c r="FW16" s="249"/>
      <c r="FX16" s="249"/>
      <c r="FY16" s="249"/>
      <c r="FZ16" s="249"/>
      <c r="GA16" s="249"/>
      <c r="GB16" s="249"/>
      <c r="GC16" s="249"/>
      <c r="GD16" s="249"/>
      <c r="GE16" s="250"/>
      <c r="GF16" s="250"/>
      <c r="GG16" s="250"/>
      <c r="GH16" s="250"/>
      <c r="GI16" s="250"/>
      <c r="GJ16" s="250"/>
      <c r="GK16" s="250"/>
      <c r="GL16" s="250"/>
      <c r="GM16" s="250"/>
      <c r="GN16" s="250"/>
    </row>
    <row r="17" spans="1:196" s="251" customFormat="1" ht="78" hidden="1" customHeight="1" x14ac:dyDescent="0.3">
      <c r="A17" s="248"/>
      <c r="B17" s="212"/>
      <c r="C17" s="211"/>
      <c r="D17" s="212"/>
      <c r="E17" s="292" t="s">
        <v>243</v>
      </c>
      <c r="F17" s="23"/>
      <c r="G17" s="15"/>
      <c r="H17" s="15"/>
      <c r="I17" s="19">
        <f t="shared" si="8"/>
        <v>0</v>
      </c>
      <c r="J17" s="15">
        <f t="shared" si="9"/>
        <v>0</v>
      </c>
      <c r="K17" s="155" t="str">
        <f t="shared" si="16"/>
        <v/>
      </c>
      <c r="L17" s="230"/>
      <c r="M17" s="48"/>
      <c r="N17" s="48"/>
      <c r="O17" s="48"/>
      <c r="P17" s="14">
        <f t="shared" si="2"/>
        <v>0</v>
      </c>
      <c r="Q17" s="190" t="str">
        <f t="shared" si="10"/>
        <v/>
      </c>
      <c r="R17" s="194">
        <f t="shared" si="4"/>
        <v>0</v>
      </c>
      <c r="S17" s="15">
        <f t="shared" si="5"/>
        <v>0</v>
      </c>
      <c r="T17" s="15">
        <f t="shared" si="11"/>
        <v>0</v>
      </c>
      <c r="U17" s="15">
        <f t="shared" si="17"/>
        <v>0</v>
      </c>
      <c r="V17" s="15">
        <f t="shared" si="6"/>
        <v>0</v>
      </c>
      <c r="W17" s="155" t="str">
        <f t="shared" si="7"/>
        <v/>
      </c>
      <c r="X17" s="249"/>
      <c r="Y17" s="249"/>
      <c r="Z17" s="249"/>
      <c r="AA17" s="249"/>
      <c r="AB17" s="249"/>
      <c r="AC17" s="249"/>
      <c r="AD17" s="249"/>
      <c r="AE17" s="249"/>
      <c r="AF17" s="249"/>
      <c r="AG17" s="249"/>
      <c r="AH17" s="249"/>
      <c r="AI17" s="249"/>
      <c r="AJ17" s="249"/>
      <c r="AK17" s="249"/>
      <c r="AL17" s="249"/>
      <c r="AM17" s="249"/>
      <c r="AN17" s="249"/>
      <c r="AO17" s="249"/>
      <c r="AP17" s="249"/>
      <c r="AQ17" s="249"/>
      <c r="AR17" s="249"/>
      <c r="AS17" s="249"/>
      <c r="AT17" s="249"/>
      <c r="AU17" s="249"/>
      <c r="AV17" s="249"/>
      <c r="AW17" s="249"/>
      <c r="AX17" s="249"/>
      <c r="AY17" s="249"/>
      <c r="AZ17" s="249"/>
      <c r="BA17" s="249"/>
      <c r="BB17" s="249"/>
      <c r="BC17" s="249"/>
      <c r="BD17" s="249"/>
      <c r="BE17" s="249"/>
      <c r="BF17" s="249"/>
      <c r="BG17" s="249"/>
      <c r="BH17" s="249"/>
      <c r="BI17" s="249"/>
      <c r="BJ17" s="249"/>
      <c r="BK17" s="249"/>
      <c r="BL17" s="249"/>
      <c r="BM17" s="249"/>
      <c r="BN17" s="249"/>
      <c r="BO17" s="249"/>
      <c r="BP17" s="249"/>
      <c r="BQ17" s="249"/>
      <c r="BR17" s="249"/>
      <c r="BS17" s="249"/>
      <c r="BT17" s="249"/>
      <c r="BU17" s="249"/>
      <c r="BV17" s="249"/>
      <c r="BW17" s="249"/>
      <c r="BX17" s="249"/>
      <c r="BY17" s="249"/>
      <c r="BZ17" s="249"/>
      <c r="CA17" s="249"/>
      <c r="CB17" s="249"/>
      <c r="CC17" s="249"/>
      <c r="CD17" s="249"/>
      <c r="CE17" s="249"/>
      <c r="CF17" s="249"/>
      <c r="CG17" s="249"/>
      <c r="CH17" s="249"/>
      <c r="CI17" s="249"/>
      <c r="CJ17" s="249"/>
      <c r="CK17" s="249"/>
      <c r="CL17" s="249"/>
      <c r="CM17" s="249"/>
      <c r="CN17" s="249"/>
      <c r="CO17" s="249"/>
      <c r="CP17" s="249"/>
      <c r="CQ17" s="249"/>
      <c r="CR17" s="249"/>
      <c r="CS17" s="249"/>
      <c r="CT17" s="249"/>
      <c r="CU17" s="249"/>
      <c r="CV17" s="249"/>
      <c r="CW17" s="249"/>
      <c r="CX17" s="249"/>
      <c r="CY17" s="249"/>
      <c r="CZ17" s="249"/>
      <c r="DA17" s="249"/>
      <c r="DB17" s="249"/>
      <c r="DC17" s="249"/>
      <c r="DD17" s="249"/>
      <c r="DE17" s="249"/>
      <c r="DF17" s="249"/>
      <c r="DG17" s="249"/>
      <c r="DH17" s="249"/>
      <c r="DI17" s="249"/>
      <c r="DJ17" s="249"/>
      <c r="DK17" s="249"/>
      <c r="DL17" s="249"/>
      <c r="DM17" s="249"/>
      <c r="DN17" s="249"/>
      <c r="DO17" s="249"/>
      <c r="DP17" s="249"/>
      <c r="DQ17" s="249"/>
      <c r="DR17" s="249"/>
      <c r="DS17" s="249"/>
      <c r="DT17" s="249"/>
      <c r="DU17" s="249"/>
      <c r="DV17" s="249"/>
      <c r="DW17" s="249"/>
      <c r="DX17" s="249"/>
      <c r="DY17" s="249"/>
      <c r="DZ17" s="249"/>
      <c r="EA17" s="249"/>
      <c r="EB17" s="249"/>
      <c r="EC17" s="249"/>
      <c r="ED17" s="249"/>
      <c r="EE17" s="249"/>
      <c r="EF17" s="249"/>
      <c r="EG17" s="249"/>
      <c r="EH17" s="249"/>
      <c r="EI17" s="249"/>
      <c r="EJ17" s="249"/>
      <c r="EK17" s="249"/>
      <c r="EL17" s="249"/>
      <c r="EM17" s="249"/>
      <c r="EN17" s="249"/>
      <c r="EO17" s="249"/>
      <c r="EP17" s="249"/>
      <c r="EQ17" s="249"/>
      <c r="ER17" s="249"/>
      <c r="ES17" s="249"/>
      <c r="ET17" s="249"/>
      <c r="EU17" s="249"/>
      <c r="EV17" s="249"/>
      <c r="EW17" s="249"/>
      <c r="EX17" s="249"/>
      <c r="EY17" s="249"/>
      <c r="EZ17" s="249"/>
      <c r="FA17" s="249"/>
      <c r="FB17" s="249"/>
      <c r="FC17" s="249"/>
      <c r="FD17" s="249"/>
      <c r="FE17" s="249"/>
      <c r="FF17" s="249"/>
      <c r="FG17" s="249"/>
      <c r="FH17" s="249"/>
      <c r="FI17" s="249"/>
      <c r="FJ17" s="249"/>
      <c r="FK17" s="249"/>
      <c r="FL17" s="249"/>
      <c r="FM17" s="249"/>
      <c r="FN17" s="249"/>
      <c r="FO17" s="249"/>
      <c r="FP17" s="249"/>
      <c r="FQ17" s="249"/>
      <c r="FR17" s="249"/>
      <c r="FS17" s="249"/>
      <c r="FT17" s="249"/>
      <c r="FU17" s="249"/>
      <c r="FV17" s="249"/>
      <c r="FW17" s="249"/>
      <c r="FX17" s="249"/>
      <c r="FY17" s="249"/>
      <c r="FZ17" s="249"/>
      <c r="GA17" s="249"/>
      <c r="GB17" s="249"/>
      <c r="GC17" s="249"/>
      <c r="GD17" s="249"/>
      <c r="GE17" s="250"/>
      <c r="GF17" s="250"/>
      <c r="GG17" s="250"/>
      <c r="GH17" s="250"/>
      <c r="GI17" s="250"/>
      <c r="GJ17" s="250"/>
      <c r="GK17" s="250"/>
      <c r="GL17" s="250"/>
      <c r="GM17" s="250"/>
      <c r="GN17" s="250"/>
    </row>
    <row r="18" spans="1:196" s="247" customFormat="1" ht="36" customHeight="1" x14ac:dyDescent="0.3">
      <c r="A18" s="243"/>
      <c r="B18" s="212" t="s">
        <v>22</v>
      </c>
      <c r="C18" s="211">
        <v>1031</v>
      </c>
      <c r="D18" s="212" t="s">
        <v>55</v>
      </c>
      <c r="E18" s="291" t="s">
        <v>330</v>
      </c>
      <c r="F18" s="22">
        <v>152205.9</v>
      </c>
      <c r="G18" s="17">
        <v>99140.2</v>
      </c>
      <c r="H18" s="17">
        <v>95538</v>
      </c>
      <c r="I18" s="19">
        <f t="shared" si="8"/>
        <v>0.17066903519421381</v>
      </c>
      <c r="J18" s="15">
        <f t="shared" si="9"/>
        <v>-3602.1999999999971</v>
      </c>
      <c r="K18" s="155">
        <f t="shared" si="16"/>
        <v>0.9636655968012976</v>
      </c>
      <c r="L18" s="176"/>
      <c r="M18" s="15"/>
      <c r="N18" s="15"/>
      <c r="O18" s="15"/>
      <c r="P18" s="14">
        <f t="shared" si="2"/>
        <v>0</v>
      </c>
      <c r="Q18" s="190" t="str">
        <f t="shared" si="10"/>
        <v/>
      </c>
      <c r="R18" s="194">
        <f t="shared" si="4"/>
        <v>152205.9</v>
      </c>
      <c r="S18" s="15">
        <f t="shared" si="5"/>
        <v>152205.9</v>
      </c>
      <c r="T18" s="15">
        <f t="shared" si="11"/>
        <v>99140.2</v>
      </c>
      <c r="U18" s="15">
        <f t="shared" si="17"/>
        <v>95538</v>
      </c>
      <c r="V18" s="15">
        <f t="shared" si="6"/>
        <v>-3602.1999999999971</v>
      </c>
      <c r="W18" s="155">
        <f t="shared" si="7"/>
        <v>0.9636655968012976</v>
      </c>
      <c r="X18" s="244"/>
      <c r="Y18" s="244"/>
      <c r="Z18" s="244"/>
      <c r="AA18" s="244"/>
      <c r="AB18" s="244"/>
      <c r="AC18" s="244"/>
      <c r="AD18" s="244"/>
      <c r="AE18" s="244"/>
      <c r="AF18" s="244"/>
      <c r="AG18" s="244"/>
      <c r="AH18" s="244"/>
      <c r="AI18" s="244"/>
      <c r="AJ18" s="244"/>
      <c r="AK18" s="244"/>
      <c r="AL18" s="244"/>
      <c r="AM18" s="244"/>
      <c r="AN18" s="244"/>
      <c r="AO18" s="244"/>
      <c r="AP18" s="244"/>
      <c r="AQ18" s="244"/>
      <c r="AR18" s="245"/>
      <c r="AS18" s="245"/>
      <c r="AT18" s="245"/>
      <c r="AU18" s="245"/>
      <c r="AV18" s="245"/>
      <c r="AW18" s="245"/>
      <c r="AX18" s="245"/>
      <c r="AY18" s="245"/>
      <c r="AZ18" s="245"/>
      <c r="BA18" s="245"/>
      <c r="BB18" s="245"/>
      <c r="BC18" s="245"/>
      <c r="BD18" s="245"/>
      <c r="BE18" s="245"/>
      <c r="BF18" s="245"/>
      <c r="BG18" s="245"/>
      <c r="BH18" s="245"/>
      <c r="BI18" s="245"/>
      <c r="BJ18" s="245"/>
      <c r="BK18" s="245"/>
      <c r="BL18" s="245"/>
      <c r="BM18" s="245"/>
      <c r="BN18" s="245"/>
      <c r="BO18" s="245"/>
      <c r="BP18" s="245"/>
      <c r="BQ18" s="245"/>
      <c r="BR18" s="245"/>
      <c r="BS18" s="245"/>
      <c r="BT18" s="245"/>
      <c r="BU18" s="245"/>
      <c r="BV18" s="245"/>
      <c r="BW18" s="245"/>
      <c r="BX18" s="245"/>
      <c r="BY18" s="245"/>
      <c r="BZ18" s="245"/>
      <c r="CA18" s="245"/>
      <c r="CB18" s="245"/>
      <c r="CC18" s="245"/>
      <c r="CD18" s="245"/>
      <c r="CE18" s="245"/>
      <c r="CF18" s="245"/>
      <c r="CG18" s="245"/>
      <c r="CH18" s="245"/>
      <c r="CI18" s="245"/>
      <c r="CJ18" s="245"/>
      <c r="CK18" s="245"/>
      <c r="CL18" s="245"/>
      <c r="CM18" s="245"/>
      <c r="CN18" s="245"/>
      <c r="CO18" s="245"/>
      <c r="CP18" s="245"/>
      <c r="CQ18" s="245"/>
      <c r="CR18" s="245"/>
      <c r="CS18" s="245"/>
      <c r="CT18" s="245"/>
      <c r="CU18" s="245"/>
      <c r="CV18" s="245"/>
      <c r="CW18" s="245"/>
      <c r="CX18" s="245"/>
      <c r="CY18" s="245"/>
      <c r="CZ18" s="245"/>
      <c r="DA18" s="245"/>
      <c r="DB18" s="245"/>
      <c r="DC18" s="245"/>
      <c r="DD18" s="245"/>
      <c r="DE18" s="245"/>
      <c r="DF18" s="245"/>
      <c r="DG18" s="245"/>
      <c r="DH18" s="245"/>
      <c r="DI18" s="245"/>
      <c r="DJ18" s="245"/>
      <c r="DK18" s="245"/>
      <c r="DL18" s="245"/>
      <c r="DM18" s="245"/>
      <c r="DN18" s="245"/>
      <c r="DO18" s="245"/>
      <c r="DP18" s="245"/>
      <c r="DQ18" s="245"/>
      <c r="DR18" s="245"/>
      <c r="DS18" s="245"/>
      <c r="DT18" s="245"/>
      <c r="DU18" s="245"/>
      <c r="DV18" s="245"/>
      <c r="DW18" s="245"/>
      <c r="DX18" s="245"/>
      <c r="DY18" s="245"/>
      <c r="DZ18" s="245"/>
      <c r="EA18" s="245"/>
      <c r="EB18" s="245"/>
      <c r="EC18" s="245"/>
      <c r="ED18" s="245"/>
      <c r="EE18" s="245"/>
      <c r="EF18" s="245"/>
      <c r="EG18" s="245"/>
      <c r="EH18" s="245"/>
      <c r="EI18" s="245"/>
      <c r="EJ18" s="245"/>
      <c r="EK18" s="245"/>
      <c r="EL18" s="245"/>
      <c r="EM18" s="245"/>
      <c r="EN18" s="245"/>
      <c r="EO18" s="245"/>
      <c r="EP18" s="245"/>
      <c r="EQ18" s="245"/>
      <c r="ER18" s="245"/>
      <c r="ES18" s="245"/>
      <c r="ET18" s="245"/>
      <c r="EU18" s="245"/>
      <c r="EV18" s="245"/>
      <c r="EW18" s="245"/>
      <c r="EX18" s="245"/>
      <c r="EY18" s="245"/>
      <c r="EZ18" s="245"/>
      <c r="FA18" s="245"/>
      <c r="FB18" s="245"/>
      <c r="FC18" s="245"/>
      <c r="FD18" s="245"/>
      <c r="FE18" s="245"/>
      <c r="FF18" s="245"/>
      <c r="FG18" s="245"/>
      <c r="FH18" s="245"/>
      <c r="FI18" s="245"/>
      <c r="FJ18" s="245"/>
      <c r="FK18" s="245"/>
      <c r="FL18" s="245"/>
      <c r="FM18" s="245"/>
      <c r="FN18" s="245"/>
      <c r="FO18" s="245"/>
      <c r="FP18" s="245"/>
      <c r="FQ18" s="245"/>
      <c r="FR18" s="245"/>
      <c r="FS18" s="245"/>
      <c r="FT18" s="245"/>
      <c r="FU18" s="245"/>
      <c r="FV18" s="245"/>
      <c r="FW18" s="245"/>
      <c r="FX18" s="245"/>
      <c r="FY18" s="245"/>
      <c r="FZ18" s="245"/>
      <c r="GA18" s="245"/>
      <c r="GB18" s="245"/>
      <c r="GC18" s="245"/>
      <c r="GD18" s="245"/>
      <c r="GE18" s="246"/>
      <c r="GF18" s="246"/>
      <c r="GG18" s="246"/>
      <c r="GH18" s="246"/>
      <c r="GI18" s="246"/>
      <c r="GJ18" s="246"/>
      <c r="GK18" s="246"/>
      <c r="GL18" s="246"/>
      <c r="GM18" s="246"/>
      <c r="GN18" s="246"/>
    </row>
    <row r="19" spans="1:196" ht="136.9" hidden="1" customHeight="1" x14ac:dyDescent="0.3">
      <c r="A19" s="154"/>
      <c r="B19" s="61" t="s">
        <v>22</v>
      </c>
      <c r="C19" s="62">
        <v>1060</v>
      </c>
      <c r="D19" s="61"/>
      <c r="E19" s="293" t="s">
        <v>252</v>
      </c>
      <c r="F19" s="22"/>
      <c r="G19" s="17"/>
      <c r="H19" s="17"/>
      <c r="I19" s="19">
        <f t="shared" ref="I19" si="18">H19/$H$6</f>
        <v>0</v>
      </c>
      <c r="J19" s="15">
        <f t="shared" si="9"/>
        <v>0</v>
      </c>
      <c r="K19" s="155" t="str">
        <f t="shared" si="16"/>
        <v/>
      </c>
      <c r="L19" s="176"/>
      <c r="M19" s="15"/>
      <c r="N19" s="15"/>
      <c r="O19" s="15"/>
      <c r="P19" s="14">
        <f t="shared" si="2"/>
        <v>0</v>
      </c>
      <c r="Q19" s="190" t="str">
        <f t="shared" si="10"/>
        <v/>
      </c>
      <c r="R19" s="194">
        <f t="shared" ref="R19" si="19">SUM(F19,L19)</f>
        <v>0</v>
      </c>
      <c r="S19" s="15">
        <f t="shared" ref="S19" si="20">SUM(F19,M19)</f>
        <v>0</v>
      </c>
      <c r="T19" s="15">
        <f t="shared" ref="T19" si="21">SUM(G19,N19)</f>
        <v>0</v>
      </c>
      <c r="U19" s="15">
        <f t="shared" si="17"/>
        <v>0</v>
      </c>
      <c r="V19" s="15">
        <f t="shared" ref="V19" si="22">U19-T19</f>
        <v>0</v>
      </c>
      <c r="W19" s="155" t="str">
        <f t="shared" si="7"/>
        <v/>
      </c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196" s="60" customFormat="1" ht="37.9" hidden="1" customHeight="1" x14ac:dyDescent="0.3">
      <c r="A20" s="156"/>
      <c r="B20" s="63" t="s">
        <v>22</v>
      </c>
      <c r="C20" s="64">
        <v>1061</v>
      </c>
      <c r="D20" s="63" t="s">
        <v>55</v>
      </c>
      <c r="E20" s="294" t="s">
        <v>253</v>
      </c>
      <c r="F20" s="25"/>
      <c r="G20" s="26"/>
      <c r="H20" s="26"/>
      <c r="I20" s="41">
        <f t="shared" ref="I20" si="23">H20/$H$6</f>
        <v>0</v>
      </c>
      <c r="J20" s="15">
        <f t="shared" si="9"/>
        <v>0</v>
      </c>
      <c r="K20" s="155" t="str">
        <f t="shared" si="16"/>
        <v/>
      </c>
      <c r="L20" s="177"/>
      <c r="M20" s="28"/>
      <c r="N20" s="28"/>
      <c r="O20" s="28"/>
      <c r="P20" s="14">
        <f t="shared" si="2"/>
        <v>0</v>
      </c>
      <c r="Q20" s="190" t="str">
        <f t="shared" si="10"/>
        <v/>
      </c>
      <c r="R20" s="195">
        <f t="shared" ref="R20" si="24">SUM(F20,L20)</f>
        <v>0</v>
      </c>
      <c r="S20" s="28">
        <f t="shared" ref="S20" si="25">SUM(F20,M20)</f>
        <v>0</v>
      </c>
      <c r="T20" s="28">
        <f t="shared" ref="T20" si="26">SUM(G20,N20)</f>
        <v>0</v>
      </c>
      <c r="U20" s="15">
        <f t="shared" si="17"/>
        <v>0</v>
      </c>
      <c r="V20" s="28">
        <f t="shared" ref="V20" si="27">U20-T20</f>
        <v>0</v>
      </c>
      <c r="W20" s="155" t="str">
        <f t="shared" si="7"/>
        <v/>
      </c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8"/>
      <c r="EH20" s="58"/>
      <c r="EI20" s="58"/>
      <c r="EJ20" s="58"/>
      <c r="EK20" s="58"/>
      <c r="EL20" s="58"/>
      <c r="EM20" s="58"/>
      <c r="EN20" s="58"/>
      <c r="EO20" s="58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8"/>
      <c r="FF20" s="58"/>
      <c r="FG20" s="58"/>
      <c r="FH20" s="58"/>
      <c r="FI20" s="58"/>
      <c r="FJ20" s="58"/>
      <c r="FK20" s="58"/>
      <c r="FL20" s="58"/>
      <c r="FM20" s="58"/>
      <c r="FN20" s="58"/>
      <c r="FO20" s="58"/>
      <c r="FP20" s="58"/>
      <c r="FQ20" s="58"/>
      <c r="FR20" s="58"/>
      <c r="FS20" s="58"/>
      <c r="FT20" s="58"/>
      <c r="FU20" s="58"/>
      <c r="FV20" s="58"/>
      <c r="FW20" s="58"/>
      <c r="FX20" s="58"/>
      <c r="FY20" s="58"/>
      <c r="FZ20" s="58"/>
      <c r="GA20" s="58"/>
      <c r="GB20" s="58"/>
      <c r="GC20" s="58"/>
      <c r="GD20" s="58"/>
      <c r="GE20" s="59"/>
      <c r="GF20" s="59"/>
      <c r="GG20" s="59"/>
      <c r="GH20" s="59"/>
      <c r="GI20" s="59"/>
      <c r="GJ20" s="59"/>
      <c r="GK20" s="59"/>
      <c r="GL20" s="59"/>
      <c r="GM20" s="59"/>
      <c r="GN20" s="59"/>
    </row>
    <row r="21" spans="1:196" ht="39.75" customHeight="1" x14ac:dyDescent="0.3">
      <c r="A21" s="154"/>
      <c r="B21" s="61" t="s">
        <v>23</v>
      </c>
      <c r="C21" s="211">
        <v>1070</v>
      </c>
      <c r="D21" s="212" t="s">
        <v>59</v>
      </c>
      <c r="E21" s="291" t="s">
        <v>223</v>
      </c>
      <c r="F21" s="22">
        <v>6874.2</v>
      </c>
      <c r="G21" s="17">
        <v>4285.3999999999996</v>
      </c>
      <c r="H21" s="17">
        <v>3098.3</v>
      </c>
      <c r="I21" s="19">
        <f t="shared" si="8"/>
        <v>5.5348015631710174E-3</v>
      </c>
      <c r="J21" s="15">
        <f t="shared" si="9"/>
        <v>-1187.0999999999995</v>
      </c>
      <c r="K21" s="155">
        <f t="shared" si="16"/>
        <v>0.72298968591030022</v>
      </c>
      <c r="L21" s="176"/>
      <c r="M21" s="15"/>
      <c r="N21" s="15"/>
      <c r="O21" s="15"/>
      <c r="P21" s="14">
        <f t="shared" si="2"/>
        <v>0</v>
      </c>
      <c r="Q21" s="190" t="str">
        <f t="shared" si="10"/>
        <v/>
      </c>
      <c r="R21" s="194">
        <f t="shared" si="4"/>
        <v>6874.2</v>
      </c>
      <c r="S21" s="15">
        <f t="shared" si="5"/>
        <v>6874.2</v>
      </c>
      <c r="T21" s="15">
        <f t="shared" si="11"/>
        <v>4285.3999999999996</v>
      </c>
      <c r="U21" s="15">
        <f t="shared" si="17"/>
        <v>3098.3</v>
      </c>
      <c r="V21" s="15">
        <f t="shared" si="6"/>
        <v>-1187.0999999999995</v>
      </c>
      <c r="W21" s="155">
        <f t="shared" si="7"/>
        <v>0.72298968591030022</v>
      </c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196" s="60" customFormat="1" ht="49.9" hidden="1" customHeight="1" x14ac:dyDescent="0.3">
      <c r="A22" s="156"/>
      <c r="B22" s="63"/>
      <c r="C22" s="64"/>
      <c r="D22" s="63"/>
      <c r="E22" s="289" t="s">
        <v>205</v>
      </c>
      <c r="F22" s="25"/>
      <c r="G22" s="26"/>
      <c r="H22" s="26"/>
      <c r="I22" s="41">
        <f t="shared" si="8"/>
        <v>0</v>
      </c>
      <c r="J22" s="15">
        <f t="shared" si="9"/>
        <v>0</v>
      </c>
      <c r="K22" s="155" t="str">
        <f t="shared" si="16"/>
        <v/>
      </c>
      <c r="L22" s="177"/>
      <c r="M22" s="28"/>
      <c r="N22" s="28"/>
      <c r="O22" s="28"/>
      <c r="P22" s="14">
        <f t="shared" si="2"/>
        <v>0</v>
      </c>
      <c r="Q22" s="190" t="str">
        <f t="shared" si="10"/>
        <v/>
      </c>
      <c r="R22" s="195">
        <f t="shared" si="4"/>
        <v>0</v>
      </c>
      <c r="S22" s="28">
        <f t="shared" si="5"/>
        <v>0</v>
      </c>
      <c r="T22" s="28">
        <f t="shared" si="11"/>
        <v>0</v>
      </c>
      <c r="U22" s="15">
        <f t="shared" si="17"/>
        <v>0</v>
      </c>
      <c r="V22" s="28">
        <f t="shared" si="6"/>
        <v>0</v>
      </c>
      <c r="W22" s="155" t="str">
        <f t="shared" si="7"/>
        <v/>
      </c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9"/>
      <c r="GF22" s="59"/>
      <c r="GG22" s="59"/>
      <c r="GH22" s="59"/>
      <c r="GI22" s="59"/>
      <c r="GJ22" s="59"/>
      <c r="GK22" s="59"/>
      <c r="GL22" s="59"/>
      <c r="GM22" s="59"/>
      <c r="GN22" s="59"/>
    </row>
    <row r="23" spans="1:196" s="60" customFormat="1" ht="80.45" hidden="1" customHeight="1" x14ac:dyDescent="0.3">
      <c r="A23" s="156"/>
      <c r="B23" s="63"/>
      <c r="C23" s="64"/>
      <c r="D23" s="63"/>
      <c r="E23" s="289" t="s">
        <v>195</v>
      </c>
      <c r="F23" s="25"/>
      <c r="G23" s="26"/>
      <c r="H23" s="26"/>
      <c r="I23" s="41">
        <f t="shared" si="8"/>
        <v>0</v>
      </c>
      <c r="J23" s="15">
        <f t="shared" si="9"/>
        <v>0</v>
      </c>
      <c r="K23" s="155" t="str">
        <f t="shared" si="16"/>
        <v/>
      </c>
      <c r="L23" s="177"/>
      <c r="M23" s="28"/>
      <c r="N23" s="28"/>
      <c r="O23" s="28"/>
      <c r="P23" s="14">
        <f t="shared" si="2"/>
        <v>0</v>
      </c>
      <c r="Q23" s="190" t="str">
        <f t="shared" si="10"/>
        <v/>
      </c>
      <c r="R23" s="195">
        <f t="shared" si="4"/>
        <v>0</v>
      </c>
      <c r="S23" s="28">
        <f t="shared" si="5"/>
        <v>0</v>
      </c>
      <c r="T23" s="28">
        <f t="shared" si="11"/>
        <v>0</v>
      </c>
      <c r="U23" s="15">
        <f t="shared" si="17"/>
        <v>0</v>
      </c>
      <c r="V23" s="28">
        <f t="shared" si="6"/>
        <v>0</v>
      </c>
      <c r="W23" s="155" t="str">
        <f t="shared" si="7"/>
        <v/>
      </c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9"/>
      <c r="GF23" s="59"/>
      <c r="GG23" s="59"/>
      <c r="GH23" s="59"/>
      <c r="GI23" s="59"/>
      <c r="GJ23" s="59"/>
      <c r="GK23" s="59"/>
      <c r="GL23" s="59"/>
      <c r="GM23" s="59"/>
      <c r="GN23" s="59"/>
    </row>
    <row r="24" spans="1:196" ht="30.75" customHeight="1" x14ac:dyDescent="0.3">
      <c r="A24" s="154"/>
      <c r="B24" s="61" t="s">
        <v>23</v>
      </c>
      <c r="C24" s="211">
        <v>1080</v>
      </c>
      <c r="D24" s="212" t="s">
        <v>58</v>
      </c>
      <c r="E24" s="291" t="s">
        <v>300</v>
      </c>
      <c r="F24" s="22">
        <v>10758.4</v>
      </c>
      <c r="G24" s="17">
        <v>6955.6</v>
      </c>
      <c r="H24" s="17">
        <v>6480.3</v>
      </c>
      <c r="I24" s="19">
        <f t="shared" si="8"/>
        <v>1.1576404663788897E-2</v>
      </c>
      <c r="J24" s="15">
        <f t="shared" si="9"/>
        <v>-475.30000000000018</v>
      </c>
      <c r="K24" s="155">
        <f t="shared" si="16"/>
        <v>0.93166657082063375</v>
      </c>
      <c r="L24" s="176">
        <v>279.60000000000002</v>
      </c>
      <c r="M24" s="15">
        <v>279.60000000000002</v>
      </c>
      <c r="N24" s="15">
        <v>142.30000000000001</v>
      </c>
      <c r="O24" s="15">
        <v>142.30000000000001</v>
      </c>
      <c r="P24" s="15">
        <f t="shared" si="2"/>
        <v>0</v>
      </c>
      <c r="Q24" s="190">
        <f t="shared" si="10"/>
        <v>1</v>
      </c>
      <c r="R24" s="194">
        <f t="shared" si="4"/>
        <v>11038</v>
      </c>
      <c r="S24" s="15">
        <f t="shared" si="5"/>
        <v>11038</v>
      </c>
      <c r="T24" s="15">
        <f t="shared" si="11"/>
        <v>7097.9000000000005</v>
      </c>
      <c r="U24" s="15">
        <f t="shared" si="17"/>
        <v>6622.6</v>
      </c>
      <c r="V24" s="15">
        <f t="shared" si="6"/>
        <v>-475.30000000000018</v>
      </c>
      <c r="W24" s="155">
        <f t="shared" si="7"/>
        <v>0.93303653193197988</v>
      </c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</row>
    <row r="25" spans="1:196" ht="28.5" customHeight="1" x14ac:dyDescent="0.3">
      <c r="A25" s="154"/>
      <c r="B25" s="61" t="s">
        <v>24</v>
      </c>
      <c r="C25" s="213" t="s">
        <v>231</v>
      </c>
      <c r="D25" s="213" t="s">
        <v>56</v>
      </c>
      <c r="E25" s="291" t="s">
        <v>232</v>
      </c>
      <c r="F25" s="22">
        <v>8150.2</v>
      </c>
      <c r="G25" s="17">
        <v>5001.8999999999996</v>
      </c>
      <c r="H25" s="17">
        <v>4561</v>
      </c>
      <c r="I25" s="19">
        <f t="shared" si="8"/>
        <v>8.1477681081957871E-3</v>
      </c>
      <c r="J25" s="15">
        <f t="shared" si="9"/>
        <v>-440.89999999999964</v>
      </c>
      <c r="K25" s="155">
        <f t="shared" si="16"/>
        <v>0.91185349567164486</v>
      </c>
      <c r="L25" s="176"/>
      <c r="M25" s="15"/>
      <c r="N25" s="15"/>
      <c r="O25" s="15"/>
      <c r="P25" s="14">
        <f t="shared" si="2"/>
        <v>0</v>
      </c>
      <c r="Q25" s="190" t="str">
        <f t="shared" si="10"/>
        <v/>
      </c>
      <c r="R25" s="194">
        <f t="shared" si="4"/>
        <v>8150.2</v>
      </c>
      <c r="S25" s="15">
        <f t="shared" si="5"/>
        <v>8150.2</v>
      </c>
      <c r="T25" s="15">
        <f t="shared" si="11"/>
        <v>5001.8999999999996</v>
      </c>
      <c r="U25" s="15">
        <f t="shared" si="17"/>
        <v>4561</v>
      </c>
      <c r="V25" s="15">
        <f t="shared" si="6"/>
        <v>-440.89999999999964</v>
      </c>
      <c r="W25" s="155">
        <f t="shared" si="7"/>
        <v>0.91185349567164486</v>
      </c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</row>
    <row r="26" spans="1:196" ht="27" customHeight="1" x14ac:dyDescent="0.3">
      <c r="A26" s="154"/>
      <c r="B26" s="61"/>
      <c r="C26" s="213" t="s">
        <v>233</v>
      </c>
      <c r="D26" s="213" t="s">
        <v>56</v>
      </c>
      <c r="E26" s="290" t="s">
        <v>151</v>
      </c>
      <c r="F26" s="22">
        <v>10.9</v>
      </c>
      <c r="G26" s="17">
        <v>9.1</v>
      </c>
      <c r="H26" s="17">
        <v>9.1</v>
      </c>
      <c r="I26" s="40">
        <f t="shared" si="8"/>
        <v>1.6256235427446101E-5</v>
      </c>
      <c r="J26" s="15">
        <f t="shared" si="9"/>
        <v>0</v>
      </c>
      <c r="K26" s="155">
        <f t="shared" si="16"/>
        <v>1</v>
      </c>
      <c r="L26" s="176"/>
      <c r="M26" s="15"/>
      <c r="N26" s="15"/>
      <c r="O26" s="15"/>
      <c r="P26" s="14">
        <f t="shared" si="2"/>
        <v>0</v>
      </c>
      <c r="Q26" s="190" t="str">
        <f t="shared" si="10"/>
        <v/>
      </c>
      <c r="R26" s="194">
        <f t="shared" si="4"/>
        <v>10.9</v>
      </c>
      <c r="S26" s="15">
        <f t="shared" si="5"/>
        <v>10.9</v>
      </c>
      <c r="T26" s="15">
        <f t="shared" si="11"/>
        <v>9.1</v>
      </c>
      <c r="U26" s="15">
        <f t="shared" si="17"/>
        <v>9.1</v>
      </c>
      <c r="V26" s="15">
        <f t="shared" si="6"/>
        <v>0</v>
      </c>
      <c r="W26" s="155">
        <f t="shared" si="7"/>
        <v>1</v>
      </c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196" ht="42" customHeight="1" x14ac:dyDescent="0.3">
      <c r="A27" s="154"/>
      <c r="B27" s="61" t="s">
        <v>25</v>
      </c>
      <c r="C27" s="213" t="s">
        <v>234</v>
      </c>
      <c r="D27" s="213" t="s">
        <v>56</v>
      </c>
      <c r="E27" s="291" t="s">
        <v>235</v>
      </c>
      <c r="F27" s="22">
        <v>600.20000000000005</v>
      </c>
      <c r="G27" s="17">
        <v>450.1</v>
      </c>
      <c r="H27" s="17">
        <v>256.7</v>
      </c>
      <c r="I27" s="40">
        <f t="shared" si="8"/>
        <v>4.5856875101378173E-4</v>
      </c>
      <c r="J27" s="15">
        <f t="shared" si="9"/>
        <v>-193.40000000000003</v>
      </c>
      <c r="K27" s="155">
        <f t="shared" si="16"/>
        <v>0.57031770717618302</v>
      </c>
      <c r="L27" s="176"/>
      <c r="M27" s="15">
        <v>4.4000000000000004</v>
      </c>
      <c r="N27" s="15">
        <v>4.4000000000000004</v>
      </c>
      <c r="O27" s="15">
        <v>4.4000000000000004</v>
      </c>
      <c r="P27" s="14">
        <f t="shared" si="2"/>
        <v>0</v>
      </c>
      <c r="Q27" s="190">
        <f t="shared" si="10"/>
        <v>1</v>
      </c>
      <c r="R27" s="194">
        <f t="shared" si="4"/>
        <v>600.20000000000005</v>
      </c>
      <c r="S27" s="15">
        <f t="shared" si="5"/>
        <v>604.6</v>
      </c>
      <c r="T27" s="15">
        <f t="shared" si="11"/>
        <v>454.5</v>
      </c>
      <c r="U27" s="15">
        <f t="shared" si="17"/>
        <v>261.09999999999997</v>
      </c>
      <c r="V27" s="15">
        <f t="shared" si="6"/>
        <v>-193.40000000000003</v>
      </c>
      <c r="W27" s="155">
        <f t="shared" si="7"/>
        <v>0.57447744774477438</v>
      </c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196" s="60" customFormat="1" ht="59.25" customHeight="1" x14ac:dyDescent="0.3">
      <c r="A28" s="156"/>
      <c r="B28" s="63"/>
      <c r="C28" s="73"/>
      <c r="D28" s="73"/>
      <c r="E28" s="294" t="s">
        <v>325</v>
      </c>
      <c r="F28" s="25">
        <v>52</v>
      </c>
      <c r="G28" s="222">
        <v>52</v>
      </c>
      <c r="H28" s="26">
        <v>9.1999999999999993</v>
      </c>
      <c r="I28" s="43">
        <f t="shared" ref="I28" si="28">H28/$H$6</f>
        <v>1.6434875377198255E-5</v>
      </c>
      <c r="J28" s="15">
        <f t="shared" si="9"/>
        <v>-42.8</v>
      </c>
      <c r="K28" s="157">
        <f t="shared" si="16"/>
        <v>0.17692307692307691</v>
      </c>
      <c r="L28" s="177"/>
      <c r="M28" s="28"/>
      <c r="N28" s="28"/>
      <c r="O28" s="28"/>
      <c r="P28" s="14">
        <f t="shared" si="2"/>
        <v>0</v>
      </c>
      <c r="Q28" s="190" t="str">
        <f t="shared" si="10"/>
        <v/>
      </c>
      <c r="R28" s="195">
        <f t="shared" ref="R28" si="29">SUM(F28,L28)</f>
        <v>52</v>
      </c>
      <c r="S28" s="28">
        <f t="shared" ref="S28" si="30">SUM(F28,M28)</f>
        <v>52</v>
      </c>
      <c r="T28" s="28">
        <f t="shared" ref="T28" si="31">SUM(G28,N28)</f>
        <v>52</v>
      </c>
      <c r="U28" s="28">
        <f t="shared" si="17"/>
        <v>9.1999999999999993</v>
      </c>
      <c r="V28" s="28">
        <f t="shared" si="6"/>
        <v>-42.8</v>
      </c>
      <c r="W28" s="157">
        <f t="shared" si="7"/>
        <v>0.17692307692307691</v>
      </c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9"/>
      <c r="GF28" s="59"/>
      <c r="GG28" s="59"/>
      <c r="GH28" s="59"/>
      <c r="GI28" s="59"/>
      <c r="GJ28" s="59"/>
      <c r="GK28" s="59"/>
      <c r="GL28" s="59"/>
      <c r="GM28" s="59"/>
      <c r="GN28" s="59"/>
    </row>
    <row r="29" spans="1:196" ht="40.5" customHeight="1" x14ac:dyDescent="0.3">
      <c r="A29" s="154"/>
      <c r="B29" s="61"/>
      <c r="C29" s="213" t="s">
        <v>240</v>
      </c>
      <c r="D29" s="213" t="s">
        <v>56</v>
      </c>
      <c r="E29" s="291" t="s">
        <v>358</v>
      </c>
      <c r="F29" s="198">
        <v>1743.6</v>
      </c>
      <c r="G29" s="199">
        <v>1136.8</v>
      </c>
      <c r="H29" s="17">
        <v>1067.0999999999999</v>
      </c>
      <c r="I29" s="19">
        <f t="shared" si="8"/>
        <v>1.9062669038052453E-3</v>
      </c>
      <c r="J29" s="15">
        <f t="shared" si="9"/>
        <v>-69.700000000000045</v>
      </c>
      <c r="K29" s="155">
        <f t="shared" si="16"/>
        <v>0.9386875439831105</v>
      </c>
      <c r="L29" s="176"/>
      <c r="M29" s="15"/>
      <c r="N29" s="15"/>
      <c r="O29" s="15"/>
      <c r="P29" s="14">
        <f t="shared" si="2"/>
        <v>0</v>
      </c>
      <c r="Q29" s="190" t="str">
        <f t="shared" si="10"/>
        <v/>
      </c>
      <c r="R29" s="194">
        <f t="shared" si="4"/>
        <v>1743.6</v>
      </c>
      <c r="S29" s="15">
        <f t="shared" si="5"/>
        <v>1743.6</v>
      </c>
      <c r="T29" s="15">
        <f t="shared" si="11"/>
        <v>1136.8</v>
      </c>
      <c r="U29" s="15">
        <f t="shared" si="17"/>
        <v>1067.0999999999999</v>
      </c>
      <c r="V29" s="15">
        <f t="shared" ref="V29" si="32">U29-T29</f>
        <v>-69.700000000000045</v>
      </c>
      <c r="W29" s="155">
        <f t="shared" si="7"/>
        <v>0.9386875439831105</v>
      </c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196" ht="40.5" customHeight="1" x14ac:dyDescent="0.3">
      <c r="A30" s="154"/>
      <c r="B30" s="61" t="s">
        <v>26</v>
      </c>
      <c r="C30" s="213" t="s">
        <v>236</v>
      </c>
      <c r="D30" s="213" t="s">
        <v>56</v>
      </c>
      <c r="E30" s="291" t="s">
        <v>237</v>
      </c>
      <c r="F30" s="198">
        <v>2534.3000000000002</v>
      </c>
      <c r="G30" s="199">
        <v>1572.5</v>
      </c>
      <c r="H30" s="17">
        <v>1310.0999999999999</v>
      </c>
      <c r="I30" s="19">
        <f t="shared" si="8"/>
        <v>2.3403619817029819E-3</v>
      </c>
      <c r="J30" s="15">
        <f t="shared" si="9"/>
        <v>-262.40000000000009</v>
      </c>
      <c r="K30" s="155">
        <f t="shared" si="16"/>
        <v>0.8331319554848966</v>
      </c>
      <c r="L30" s="176"/>
      <c r="M30" s="15"/>
      <c r="N30" s="15"/>
      <c r="O30" s="15"/>
      <c r="P30" s="14">
        <f t="shared" si="2"/>
        <v>0</v>
      </c>
      <c r="Q30" s="190" t="str">
        <f t="shared" si="10"/>
        <v/>
      </c>
      <c r="R30" s="194">
        <f t="shared" si="4"/>
        <v>2534.3000000000002</v>
      </c>
      <c r="S30" s="15">
        <f t="shared" si="5"/>
        <v>2534.3000000000002</v>
      </c>
      <c r="T30" s="15">
        <f t="shared" si="11"/>
        <v>1572.5</v>
      </c>
      <c r="U30" s="15">
        <f t="shared" si="17"/>
        <v>1310.0999999999999</v>
      </c>
      <c r="V30" s="15">
        <f t="shared" si="6"/>
        <v>-262.40000000000009</v>
      </c>
      <c r="W30" s="155">
        <f t="shared" si="7"/>
        <v>0.8331319554848966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s="60" customFormat="1" ht="66" hidden="1" customHeight="1" x14ac:dyDescent="0.3">
      <c r="A31" s="156"/>
      <c r="B31" s="63"/>
      <c r="C31" s="73"/>
      <c r="D31" s="73"/>
      <c r="E31" s="294" t="s">
        <v>326</v>
      </c>
      <c r="F31" s="226"/>
      <c r="G31" s="222"/>
      <c r="H31" s="26"/>
      <c r="I31" s="41">
        <f>H31/$H$6</f>
        <v>0</v>
      </c>
      <c r="J31" s="15">
        <f t="shared" si="9"/>
        <v>0</v>
      </c>
      <c r="K31" s="157" t="str">
        <f>IFERROR(100%*(H31/G31),"")</f>
        <v/>
      </c>
      <c r="L31" s="177"/>
      <c r="M31" s="28"/>
      <c r="N31" s="28"/>
      <c r="O31" s="28"/>
      <c r="P31" s="14">
        <f t="shared" si="2"/>
        <v>0</v>
      </c>
      <c r="Q31" s="147"/>
      <c r="R31" s="195">
        <f>SUM(F31,L31)</f>
        <v>0</v>
      </c>
      <c r="S31" s="28">
        <f>SUM(F31,M31)</f>
        <v>0</v>
      </c>
      <c r="T31" s="28">
        <f>SUM(G31,N31)</f>
        <v>0</v>
      </c>
      <c r="U31" s="28">
        <f>SUM(H31,O31)</f>
        <v>0</v>
      </c>
      <c r="V31" s="28">
        <f>U31-T31</f>
        <v>0</v>
      </c>
      <c r="W31" s="157" t="str">
        <f>IFERROR(100%*(U31/T31),"")</f>
        <v/>
      </c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8"/>
      <c r="GE31" s="59"/>
      <c r="GF31" s="59"/>
      <c r="GG31" s="59"/>
      <c r="GH31" s="59"/>
      <c r="GI31" s="59"/>
      <c r="GJ31" s="59"/>
      <c r="GK31" s="59"/>
      <c r="GL31" s="59"/>
      <c r="GM31" s="59"/>
      <c r="GN31" s="59"/>
    </row>
    <row r="32" spans="1:196" ht="18.75" hidden="1" customHeight="1" x14ac:dyDescent="0.3">
      <c r="A32" s="154"/>
      <c r="B32" s="61"/>
      <c r="C32" s="72" t="s">
        <v>254</v>
      </c>
      <c r="D32" s="72" t="s">
        <v>56</v>
      </c>
      <c r="E32" s="291" t="s">
        <v>256</v>
      </c>
      <c r="F32" s="22"/>
      <c r="G32" s="17"/>
      <c r="H32" s="17"/>
      <c r="I32" s="40">
        <f t="shared" si="8"/>
        <v>0</v>
      </c>
      <c r="J32" s="15">
        <f t="shared" si="9"/>
        <v>0</v>
      </c>
      <c r="K32" s="155" t="str">
        <f t="shared" si="16"/>
        <v/>
      </c>
      <c r="L32" s="176"/>
      <c r="M32" s="15"/>
      <c r="N32" s="15"/>
      <c r="O32" s="15"/>
      <c r="P32" s="14">
        <f t="shared" si="2"/>
        <v>0</v>
      </c>
      <c r="Q32" s="190" t="str">
        <f t="shared" si="10"/>
        <v/>
      </c>
      <c r="R32" s="194">
        <f t="shared" si="4"/>
        <v>0</v>
      </c>
      <c r="S32" s="15">
        <f t="shared" si="5"/>
        <v>0</v>
      </c>
      <c r="T32" s="15">
        <f t="shared" si="11"/>
        <v>0</v>
      </c>
      <c r="U32" s="15">
        <f t="shared" si="17"/>
        <v>0</v>
      </c>
      <c r="V32" s="15">
        <f t="shared" si="6"/>
        <v>0</v>
      </c>
      <c r="W32" s="155" t="str">
        <f t="shared" si="7"/>
        <v/>
      </c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</row>
    <row r="33" spans="1:196" s="60" customFormat="1" ht="3" hidden="1" customHeight="1" x14ac:dyDescent="0.3">
      <c r="A33" s="156"/>
      <c r="B33" s="63"/>
      <c r="C33" s="73" t="s">
        <v>255</v>
      </c>
      <c r="D33" s="73" t="s">
        <v>56</v>
      </c>
      <c r="E33" s="294" t="s">
        <v>259</v>
      </c>
      <c r="F33" s="25"/>
      <c r="G33" s="26"/>
      <c r="H33" s="26"/>
      <c r="I33" s="41">
        <f t="shared" si="8"/>
        <v>0</v>
      </c>
      <c r="J33" s="15">
        <f t="shared" si="9"/>
        <v>0</v>
      </c>
      <c r="K33" s="155" t="str">
        <f t="shared" si="16"/>
        <v/>
      </c>
      <c r="L33" s="177"/>
      <c r="M33" s="28"/>
      <c r="N33" s="28"/>
      <c r="O33" s="28"/>
      <c r="P33" s="14">
        <f t="shared" si="2"/>
        <v>0</v>
      </c>
      <c r="Q33" s="190" t="str">
        <f t="shared" si="10"/>
        <v/>
      </c>
      <c r="R33" s="195">
        <f t="shared" si="4"/>
        <v>0</v>
      </c>
      <c r="S33" s="28">
        <f t="shared" si="5"/>
        <v>0</v>
      </c>
      <c r="T33" s="28">
        <f t="shared" si="11"/>
        <v>0</v>
      </c>
      <c r="U33" s="15">
        <f t="shared" si="17"/>
        <v>0</v>
      </c>
      <c r="V33" s="28">
        <f t="shared" si="6"/>
        <v>0</v>
      </c>
      <c r="W33" s="155" t="str">
        <f t="shared" si="7"/>
        <v/>
      </c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9"/>
      <c r="GF33" s="59"/>
      <c r="GG33" s="59"/>
      <c r="GH33" s="59"/>
      <c r="GI33" s="59"/>
      <c r="GJ33" s="59"/>
      <c r="GK33" s="59"/>
      <c r="GL33" s="59"/>
      <c r="GM33" s="59"/>
      <c r="GN33" s="59"/>
    </row>
    <row r="34" spans="1:196" ht="73.5" customHeight="1" x14ac:dyDescent="0.3">
      <c r="A34" s="154"/>
      <c r="B34" s="61"/>
      <c r="C34" s="213" t="s">
        <v>241</v>
      </c>
      <c r="D34" s="213" t="s">
        <v>56</v>
      </c>
      <c r="E34" s="291" t="s">
        <v>359</v>
      </c>
      <c r="F34" s="22">
        <v>592.4</v>
      </c>
      <c r="G34" s="17">
        <v>345.6</v>
      </c>
      <c r="H34" s="17">
        <v>280.5</v>
      </c>
      <c r="I34" s="19">
        <f t="shared" si="8"/>
        <v>5.0108505905479466E-4</v>
      </c>
      <c r="J34" s="15">
        <f t="shared" si="9"/>
        <v>-65.100000000000023</v>
      </c>
      <c r="K34" s="155">
        <f t="shared" si="16"/>
        <v>0.81163194444444442</v>
      </c>
      <c r="L34" s="176"/>
      <c r="M34" s="15"/>
      <c r="N34" s="15"/>
      <c r="O34" s="15"/>
      <c r="P34" s="14">
        <f t="shared" si="2"/>
        <v>0</v>
      </c>
      <c r="Q34" s="190" t="str">
        <f t="shared" si="10"/>
        <v/>
      </c>
      <c r="R34" s="194">
        <f t="shared" si="4"/>
        <v>592.4</v>
      </c>
      <c r="S34" s="15">
        <f t="shared" si="5"/>
        <v>592.4</v>
      </c>
      <c r="T34" s="15">
        <f t="shared" si="11"/>
        <v>345.6</v>
      </c>
      <c r="U34" s="15">
        <f t="shared" si="17"/>
        <v>280.5</v>
      </c>
      <c r="V34" s="15">
        <f t="shared" si="6"/>
        <v>-65.100000000000023</v>
      </c>
      <c r="W34" s="155">
        <f t="shared" si="7"/>
        <v>0.81163194444444442</v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ht="75.75" customHeight="1" x14ac:dyDescent="0.3">
      <c r="A35" s="303"/>
      <c r="B35" s="304"/>
      <c r="C35" s="213" t="s">
        <v>250</v>
      </c>
      <c r="D35" s="213" t="s">
        <v>56</v>
      </c>
      <c r="E35" s="291" t="s">
        <v>360</v>
      </c>
      <c r="F35" s="22">
        <v>309.10000000000002</v>
      </c>
      <c r="G35" s="17">
        <v>274.2</v>
      </c>
      <c r="H35" s="17">
        <v>18.3</v>
      </c>
      <c r="I35" s="19">
        <f t="shared" ref="I35" si="33">H35/$H$6</f>
        <v>3.2691110804644359E-5</v>
      </c>
      <c r="J35" s="15">
        <f t="shared" si="9"/>
        <v>-255.89999999999998</v>
      </c>
      <c r="K35" s="155">
        <f t="shared" si="16"/>
        <v>6.6739606126914666E-2</v>
      </c>
      <c r="L35" s="176"/>
      <c r="M35" s="15"/>
      <c r="N35" s="15"/>
      <c r="O35" s="15"/>
      <c r="P35" s="14">
        <f t="shared" si="2"/>
        <v>0</v>
      </c>
      <c r="Q35" s="190" t="str">
        <f t="shared" si="10"/>
        <v/>
      </c>
      <c r="R35" s="194">
        <f t="shared" ref="R35" si="34">SUM(F35,L35)</f>
        <v>309.10000000000002</v>
      </c>
      <c r="S35" s="15">
        <f t="shared" ref="S35" si="35">SUM(F35,M35)</f>
        <v>309.10000000000002</v>
      </c>
      <c r="T35" s="15">
        <f t="shared" ref="T35" si="36">SUM(G35,N35)</f>
        <v>274.2</v>
      </c>
      <c r="U35" s="15">
        <f t="shared" si="17"/>
        <v>18.3</v>
      </c>
      <c r="V35" s="15">
        <f t="shared" ref="V35" si="37">U35-T35</f>
        <v>-255.89999999999998</v>
      </c>
      <c r="W35" s="155">
        <f t="shared" si="7"/>
        <v>6.6739606126914666E-2</v>
      </c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</row>
    <row r="36" spans="1:196" s="75" customFormat="1" ht="32.25" customHeight="1" x14ac:dyDescent="0.3">
      <c r="A36" s="152">
        <v>2</v>
      </c>
      <c r="B36" s="50" t="s">
        <v>39</v>
      </c>
      <c r="C36" s="50" t="s">
        <v>107</v>
      </c>
      <c r="D36" s="50"/>
      <c r="E36" s="171" t="s">
        <v>40</v>
      </c>
      <c r="F36" s="21">
        <f>F37+F39+F40+F41+F42+F43+F46+F48</f>
        <v>20332.2</v>
      </c>
      <c r="G36" s="14">
        <f>G37+G39+G40+G41+G42+G43+G46+G48</f>
        <v>13855.300000000001</v>
      </c>
      <c r="H36" s="14">
        <f>H37+H39+H40+H41+H42+H43+H46+H48</f>
        <v>8587.0999999999985</v>
      </c>
      <c r="I36" s="24">
        <f t="shared" si="8"/>
        <v>1.5339991125167296E-2</v>
      </c>
      <c r="J36" s="14">
        <f t="shared" si="9"/>
        <v>-5268.2000000000025</v>
      </c>
      <c r="K36" s="153">
        <f t="shared" si="16"/>
        <v>0.6197700518934991</v>
      </c>
      <c r="L36" s="148">
        <f>SUM(L37:L48)</f>
        <v>8891.9</v>
      </c>
      <c r="M36" s="14">
        <f>SUM(M37:M48)</f>
        <v>8891.9</v>
      </c>
      <c r="N36" s="14">
        <f>SUM(N37:N48)</f>
        <v>7391.9</v>
      </c>
      <c r="O36" s="14">
        <f>SUM(O37:O48)</f>
        <v>2972.1</v>
      </c>
      <c r="P36" s="14">
        <f t="shared" si="2"/>
        <v>-4419.7999999999993</v>
      </c>
      <c r="Q36" s="189">
        <f t="shared" si="10"/>
        <v>0.40207524452441185</v>
      </c>
      <c r="R36" s="187">
        <f>R37+R39+R40+R41+R42+R43+R46+R48</f>
        <v>29224.1</v>
      </c>
      <c r="S36" s="14">
        <f>S37+S39+S40+S41+S42+S43+S46+S48</f>
        <v>29224.1</v>
      </c>
      <c r="T36" s="14">
        <f>T37+T39+T40+T41+T42+T43+T46+T48</f>
        <v>21247.199999999997</v>
      </c>
      <c r="U36" s="14">
        <f t="shared" si="17"/>
        <v>11559.199999999999</v>
      </c>
      <c r="V36" s="14">
        <f t="shared" si="6"/>
        <v>-9687.9999999999982</v>
      </c>
      <c r="W36" s="153">
        <f t="shared" si="7"/>
        <v>0.5440340374261079</v>
      </c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/>
      <c r="BL36" s="52"/>
      <c r="BM36" s="52"/>
      <c r="BN36" s="52"/>
      <c r="BO36" s="52"/>
      <c r="BP36" s="52"/>
      <c r="BQ36" s="52"/>
      <c r="BR36" s="52"/>
      <c r="BS36" s="52"/>
      <c r="BT36" s="52"/>
      <c r="BU36" s="52"/>
      <c r="BV36" s="52"/>
      <c r="BW36" s="52"/>
      <c r="BX36" s="52"/>
      <c r="BY36" s="52"/>
      <c r="BZ36" s="52"/>
      <c r="CA36" s="52"/>
      <c r="CB36" s="52"/>
      <c r="CC36" s="52"/>
      <c r="CD36" s="52"/>
      <c r="CE36" s="52"/>
      <c r="CF36" s="52"/>
      <c r="CG36" s="52"/>
      <c r="CH36" s="52"/>
      <c r="CI36" s="52"/>
      <c r="CJ36" s="52"/>
      <c r="CK36" s="52"/>
      <c r="CL36" s="52"/>
      <c r="CM36" s="52"/>
      <c r="CN36" s="52"/>
      <c r="CO36" s="52"/>
      <c r="CP36" s="52"/>
      <c r="CQ36" s="52"/>
      <c r="CR36" s="52"/>
      <c r="CS36" s="52"/>
      <c r="CT36" s="52"/>
      <c r="CU36" s="52"/>
      <c r="CV36" s="52"/>
      <c r="CW36" s="52"/>
      <c r="CX36" s="52"/>
      <c r="CY36" s="52"/>
      <c r="CZ36" s="52"/>
      <c r="DA36" s="52"/>
      <c r="DB36" s="52"/>
      <c r="DC36" s="52"/>
      <c r="DD36" s="52"/>
      <c r="DE36" s="52"/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/>
      <c r="DS36" s="52"/>
      <c r="DT36" s="52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  <c r="EK36" s="52"/>
      <c r="EL36" s="52"/>
      <c r="EM36" s="52"/>
      <c r="EN36" s="52"/>
      <c r="EO36" s="52"/>
      <c r="EP36" s="52"/>
      <c r="EQ36" s="52"/>
      <c r="ER36" s="52"/>
      <c r="ES36" s="52"/>
      <c r="ET36" s="52"/>
      <c r="EU36" s="52"/>
      <c r="EV36" s="52"/>
      <c r="EW36" s="52"/>
      <c r="EX36" s="52"/>
      <c r="EY36" s="52"/>
      <c r="EZ36" s="52"/>
      <c r="FA36" s="52"/>
      <c r="FB36" s="52"/>
      <c r="FC36" s="52"/>
      <c r="FD36" s="52"/>
      <c r="FE36" s="52"/>
      <c r="FF36" s="52"/>
      <c r="FG36" s="52"/>
      <c r="FH36" s="52"/>
      <c r="FI36" s="52"/>
      <c r="FJ36" s="52"/>
      <c r="FK36" s="52"/>
      <c r="FL36" s="52"/>
      <c r="FM36" s="52"/>
      <c r="FN36" s="52"/>
      <c r="FO36" s="52"/>
      <c r="FP36" s="52"/>
      <c r="FQ36" s="52"/>
      <c r="FR36" s="52"/>
      <c r="FS36" s="52"/>
      <c r="FT36" s="52"/>
      <c r="FU36" s="52"/>
      <c r="FV36" s="52"/>
      <c r="FW36" s="52"/>
      <c r="FX36" s="52"/>
      <c r="FY36" s="52"/>
      <c r="FZ36" s="52"/>
      <c r="GA36" s="52"/>
      <c r="GB36" s="52"/>
      <c r="GC36" s="52"/>
      <c r="GD36" s="52"/>
      <c r="GE36" s="74"/>
      <c r="GF36" s="74"/>
      <c r="GG36" s="74"/>
      <c r="GH36" s="74"/>
      <c r="GI36" s="74"/>
      <c r="GJ36" s="74"/>
      <c r="GK36" s="74"/>
      <c r="GL36" s="74"/>
      <c r="GM36" s="74"/>
      <c r="GN36" s="74"/>
    </row>
    <row r="37" spans="1:196" ht="39" customHeight="1" x14ac:dyDescent="0.3">
      <c r="A37" s="154"/>
      <c r="B37" s="54" t="s">
        <v>41</v>
      </c>
      <c r="C37" s="213" t="s">
        <v>219</v>
      </c>
      <c r="D37" s="213" t="s">
        <v>226</v>
      </c>
      <c r="E37" s="285" t="s">
        <v>220</v>
      </c>
      <c r="F37" s="23">
        <v>11664.2</v>
      </c>
      <c r="G37" s="15">
        <v>7927.6</v>
      </c>
      <c r="H37" s="125">
        <v>4740.3999999999996</v>
      </c>
      <c r="I37" s="19">
        <f t="shared" si="8"/>
        <v>8.4682481780511531E-3</v>
      </c>
      <c r="J37" s="15">
        <f t="shared" si="9"/>
        <v>-3187.2000000000007</v>
      </c>
      <c r="K37" s="155">
        <f t="shared" si="16"/>
        <v>0.59796155204601642</v>
      </c>
      <c r="L37" s="176">
        <v>8311.9</v>
      </c>
      <c r="M37" s="15">
        <v>8311.9</v>
      </c>
      <c r="N37" s="15">
        <v>7311.9</v>
      </c>
      <c r="O37" s="15">
        <v>2972.1</v>
      </c>
      <c r="P37" s="15">
        <f t="shared" si="2"/>
        <v>-4339.7999999999993</v>
      </c>
      <c r="Q37" s="190">
        <f t="shared" si="10"/>
        <v>0.40647437738481107</v>
      </c>
      <c r="R37" s="194">
        <f t="shared" si="4"/>
        <v>19976.099999999999</v>
      </c>
      <c r="S37" s="15">
        <f t="shared" si="5"/>
        <v>19976.099999999999</v>
      </c>
      <c r="T37" s="15">
        <f t="shared" si="11"/>
        <v>15239.5</v>
      </c>
      <c r="U37" s="15">
        <f t="shared" si="17"/>
        <v>7712.5</v>
      </c>
      <c r="V37" s="15">
        <f t="shared" si="6"/>
        <v>-7527</v>
      </c>
      <c r="W37" s="155">
        <f t="shared" si="7"/>
        <v>0.50608615768233867</v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</row>
    <row r="38" spans="1:196" s="68" customFormat="1" ht="84" hidden="1" customHeight="1" x14ac:dyDescent="0.3">
      <c r="A38" s="156"/>
      <c r="B38" s="56"/>
      <c r="C38" s="214"/>
      <c r="D38" s="214"/>
      <c r="E38" s="286" t="s">
        <v>288</v>
      </c>
      <c r="F38" s="27"/>
      <c r="G38" s="28"/>
      <c r="H38" s="28"/>
      <c r="I38" s="41">
        <f t="shared" si="8"/>
        <v>0</v>
      </c>
      <c r="J38" s="15">
        <f t="shared" si="9"/>
        <v>0</v>
      </c>
      <c r="K38" s="155" t="str">
        <f t="shared" si="16"/>
        <v/>
      </c>
      <c r="L38" s="177"/>
      <c r="M38" s="28"/>
      <c r="N38" s="28"/>
      <c r="O38" s="28"/>
      <c r="P38" s="14">
        <f t="shared" si="2"/>
        <v>0</v>
      </c>
      <c r="Q38" s="190" t="str">
        <f t="shared" si="10"/>
        <v/>
      </c>
      <c r="R38" s="194">
        <f t="shared" si="4"/>
        <v>0</v>
      </c>
      <c r="S38" s="15">
        <f t="shared" si="5"/>
        <v>0</v>
      </c>
      <c r="T38" s="15">
        <f t="shared" si="11"/>
        <v>0</v>
      </c>
      <c r="U38" s="15">
        <f t="shared" si="17"/>
        <v>0</v>
      </c>
      <c r="V38" s="15">
        <f t="shared" si="6"/>
        <v>0</v>
      </c>
      <c r="W38" s="155" t="str">
        <f t="shared" si="7"/>
        <v/>
      </c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  <c r="CL38" s="66"/>
      <c r="CM38" s="66"/>
      <c r="CN38" s="66"/>
      <c r="CO38" s="66"/>
      <c r="CP38" s="66"/>
      <c r="CQ38" s="66"/>
      <c r="CR38" s="66"/>
      <c r="CS38" s="66"/>
      <c r="CT38" s="66"/>
      <c r="CU38" s="66"/>
      <c r="CV38" s="66"/>
      <c r="CW38" s="66"/>
      <c r="CX38" s="66"/>
      <c r="CY38" s="66"/>
      <c r="CZ38" s="66"/>
      <c r="DA38" s="66"/>
      <c r="DB38" s="66"/>
      <c r="DC38" s="66"/>
      <c r="DD38" s="66"/>
      <c r="DE38" s="66"/>
      <c r="DF38" s="66"/>
      <c r="DG38" s="66"/>
      <c r="DH38" s="66"/>
      <c r="DI38" s="66"/>
      <c r="DJ38" s="66"/>
      <c r="DK38" s="66"/>
      <c r="DL38" s="66"/>
      <c r="DM38" s="66"/>
      <c r="DN38" s="66"/>
      <c r="DO38" s="66"/>
      <c r="DP38" s="66"/>
      <c r="DQ38" s="66"/>
      <c r="DR38" s="66"/>
      <c r="DS38" s="66"/>
      <c r="DT38" s="66"/>
      <c r="DU38" s="66"/>
      <c r="DV38" s="66"/>
      <c r="DW38" s="66"/>
      <c r="DX38" s="66"/>
      <c r="DY38" s="66"/>
      <c r="DZ38" s="66"/>
      <c r="EA38" s="66"/>
      <c r="EB38" s="66"/>
      <c r="EC38" s="66"/>
      <c r="ED38" s="66"/>
      <c r="EE38" s="66"/>
      <c r="EF38" s="66"/>
      <c r="EG38" s="66"/>
      <c r="EH38" s="66"/>
      <c r="EI38" s="66"/>
      <c r="EJ38" s="66"/>
      <c r="EK38" s="66"/>
      <c r="EL38" s="66"/>
      <c r="EM38" s="66"/>
      <c r="EN38" s="66"/>
      <c r="EO38" s="66"/>
      <c r="EP38" s="66"/>
      <c r="EQ38" s="66"/>
      <c r="ER38" s="66"/>
      <c r="ES38" s="66"/>
      <c r="ET38" s="66"/>
      <c r="EU38" s="66"/>
      <c r="EV38" s="66"/>
      <c r="EW38" s="66"/>
      <c r="EX38" s="66"/>
      <c r="EY38" s="66"/>
      <c r="EZ38" s="66"/>
      <c r="FA38" s="66"/>
      <c r="FB38" s="66"/>
      <c r="FC38" s="66"/>
      <c r="FD38" s="66"/>
      <c r="FE38" s="66"/>
      <c r="FF38" s="66"/>
      <c r="FG38" s="66"/>
      <c r="FH38" s="66"/>
      <c r="FI38" s="66"/>
      <c r="FJ38" s="66"/>
      <c r="FK38" s="66"/>
      <c r="FL38" s="66"/>
      <c r="FM38" s="66"/>
      <c r="FN38" s="66"/>
      <c r="FO38" s="66"/>
      <c r="FP38" s="66"/>
      <c r="FQ38" s="66"/>
      <c r="FR38" s="66"/>
      <c r="FS38" s="66"/>
      <c r="FT38" s="66"/>
      <c r="FU38" s="66"/>
      <c r="FV38" s="66"/>
      <c r="FW38" s="66"/>
      <c r="FX38" s="66"/>
      <c r="FY38" s="66"/>
      <c r="FZ38" s="66"/>
      <c r="GA38" s="66"/>
      <c r="GB38" s="66"/>
      <c r="GC38" s="66"/>
      <c r="GD38" s="66"/>
      <c r="GE38" s="67"/>
      <c r="GF38" s="67"/>
      <c r="GG38" s="67"/>
      <c r="GH38" s="67"/>
      <c r="GI38" s="67"/>
      <c r="GJ38" s="67"/>
      <c r="GK38" s="67"/>
      <c r="GL38" s="67"/>
      <c r="GM38" s="67"/>
      <c r="GN38" s="67"/>
    </row>
    <row r="39" spans="1:196" ht="54.75" customHeight="1" x14ac:dyDescent="0.3">
      <c r="A39" s="154"/>
      <c r="B39" s="54" t="s">
        <v>43</v>
      </c>
      <c r="C39" s="209" t="s">
        <v>172</v>
      </c>
      <c r="D39" s="209" t="s">
        <v>173</v>
      </c>
      <c r="E39" s="285" t="s">
        <v>171</v>
      </c>
      <c r="F39" s="23">
        <v>956.9</v>
      </c>
      <c r="G39" s="15">
        <v>660</v>
      </c>
      <c r="H39" s="15">
        <v>211.8</v>
      </c>
      <c r="I39" s="40">
        <f t="shared" si="8"/>
        <v>3.7835941357506421E-4</v>
      </c>
      <c r="J39" s="15">
        <f t="shared" si="9"/>
        <v>-448.2</v>
      </c>
      <c r="K39" s="155">
        <f t="shared" si="16"/>
        <v>0.32090909090909092</v>
      </c>
      <c r="L39" s="176">
        <v>580</v>
      </c>
      <c r="M39" s="15">
        <v>580</v>
      </c>
      <c r="N39" s="15">
        <v>80</v>
      </c>
      <c r="O39" s="15"/>
      <c r="P39" s="14">
        <f t="shared" si="2"/>
        <v>-80</v>
      </c>
      <c r="Q39" s="190">
        <f t="shared" si="10"/>
        <v>0</v>
      </c>
      <c r="R39" s="194">
        <f t="shared" si="4"/>
        <v>1536.9</v>
      </c>
      <c r="S39" s="15">
        <f t="shared" si="5"/>
        <v>1536.9</v>
      </c>
      <c r="T39" s="15">
        <f t="shared" si="11"/>
        <v>740</v>
      </c>
      <c r="U39" s="15">
        <f t="shared" si="17"/>
        <v>211.8</v>
      </c>
      <c r="V39" s="15">
        <f t="shared" si="6"/>
        <v>-528.20000000000005</v>
      </c>
      <c r="W39" s="155">
        <f t="shared" si="7"/>
        <v>0.28621621621621623</v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</row>
    <row r="40" spans="1:196" ht="55.5" hidden="1" customHeight="1" x14ac:dyDescent="0.3">
      <c r="A40" s="154"/>
      <c r="B40" s="54"/>
      <c r="C40" s="209" t="s">
        <v>315</v>
      </c>
      <c r="D40" s="209" t="s">
        <v>317</v>
      </c>
      <c r="E40" s="287" t="s">
        <v>316</v>
      </c>
      <c r="F40" s="23"/>
      <c r="G40" s="15"/>
      <c r="H40" s="15"/>
      <c r="I40" s="40">
        <f t="shared" si="8"/>
        <v>0</v>
      </c>
      <c r="J40" s="15">
        <f t="shared" si="9"/>
        <v>0</v>
      </c>
      <c r="K40" s="155" t="str">
        <f t="shared" si="16"/>
        <v/>
      </c>
      <c r="L40" s="176"/>
      <c r="M40" s="15"/>
      <c r="N40" s="15"/>
      <c r="O40" s="15"/>
      <c r="P40" s="14">
        <f t="shared" si="2"/>
        <v>0</v>
      </c>
      <c r="Q40" s="190" t="str">
        <f t="shared" si="10"/>
        <v/>
      </c>
      <c r="R40" s="194">
        <f t="shared" si="4"/>
        <v>0</v>
      </c>
      <c r="S40" s="15">
        <f>SUM(F40,M40)</f>
        <v>0</v>
      </c>
      <c r="T40" s="15">
        <f t="shared" si="11"/>
        <v>0</v>
      </c>
      <c r="U40" s="15">
        <f t="shared" si="17"/>
        <v>0</v>
      </c>
      <c r="V40" s="15">
        <f t="shared" si="6"/>
        <v>0</v>
      </c>
      <c r="W40" s="155" t="str">
        <f t="shared" si="7"/>
        <v/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</row>
    <row r="41" spans="1:196" ht="36" hidden="1" customHeight="1" x14ac:dyDescent="0.3">
      <c r="A41" s="154"/>
      <c r="B41" s="54"/>
      <c r="C41" s="209" t="s">
        <v>319</v>
      </c>
      <c r="D41" s="209" t="s">
        <v>60</v>
      </c>
      <c r="E41" s="288" t="s">
        <v>320</v>
      </c>
      <c r="F41" s="23"/>
      <c r="G41" s="15"/>
      <c r="H41" s="15"/>
      <c r="I41" s="40">
        <f t="shared" si="8"/>
        <v>0</v>
      </c>
      <c r="J41" s="15">
        <f t="shared" si="9"/>
        <v>0</v>
      </c>
      <c r="K41" s="155" t="str">
        <f t="shared" si="16"/>
        <v/>
      </c>
      <c r="L41" s="176"/>
      <c r="M41" s="15"/>
      <c r="N41" s="15"/>
      <c r="O41" s="15"/>
      <c r="P41" s="14">
        <f t="shared" si="2"/>
        <v>0</v>
      </c>
      <c r="Q41" s="190" t="str">
        <f t="shared" si="10"/>
        <v/>
      </c>
      <c r="R41" s="194">
        <f t="shared" si="4"/>
        <v>0</v>
      </c>
      <c r="S41" s="15">
        <f>SUM(F41,M41)</f>
        <v>0</v>
      </c>
      <c r="T41" s="15">
        <f t="shared" si="11"/>
        <v>0</v>
      </c>
      <c r="U41" s="15">
        <f t="shared" si="17"/>
        <v>0</v>
      </c>
      <c r="V41" s="15">
        <f t="shared" si="6"/>
        <v>0</v>
      </c>
      <c r="W41" s="155" t="str">
        <f t="shared" si="7"/>
        <v/>
      </c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</row>
    <row r="42" spans="1:196" ht="39.75" customHeight="1" x14ac:dyDescent="0.3">
      <c r="A42" s="154"/>
      <c r="B42" s="54" t="s">
        <v>43</v>
      </c>
      <c r="C42" s="209" t="s">
        <v>127</v>
      </c>
      <c r="D42" s="209" t="s">
        <v>60</v>
      </c>
      <c r="E42" s="285" t="s">
        <v>47</v>
      </c>
      <c r="F42" s="23">
        <v>435</v>
      </c>
      <c r="G42" s="15">
        <v>435</v>
      </c>
      <c r="H42" s="15"/>
      <c r="I42" s="40">
        <f t="shared" si="8"/>
        <v>0</v>
      </c>
      <c r="J42" s="15">
        <f t="shared" si="9"/>
        <v>-435</v>
      </c>
      <c r="K42" s="155">
        <f t="shared" si="16"/>
        <v>0</v>
      </c>
      <c r="L42" s="176"/>
      <c r="M42" s="15"/>
      <c r="N42" s="15"/>
      <c r="O42" s="15"/>
      <c r="P42" s="14">
        <f t="shared" si="2"/>
        <v>0</v>
      </c>
      <c r="Q42" s="190" t="str">
        <f t="shared" si="10"/>
        <v/>
      </c>
      <c r="R42" s="194">
        <f t="shared" si="4"/>
        <v>435</v>
      </c>
      <c r="S42" s="15">
        <f t="shared" si="5"/>
        <v>435</v>
      </c>
      <c r="T42" s="15">
        <f t="shared" si="11"/>
        <v>435</v>
      </c>
      <c r="U42" s="15">
        <f t="shared" si="17"/>
        <v>0</v>
      </c>
      <c r="V42" s="15">
        <f t="shared" si="6"/>
        <v>-435</v>
      </c>
      <c r="W42" s="155">
        <f t="shared" si="7"/>
        <v>0</v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</row>
    <row r="43" spans="1:196" ht="33" hidden="1" customHeight="1" x14ac:dyDescent="0.3">
      <c r="A43" s="154"/>
      <c r="B43" s="54" t="s">
        <v>44</v>
      </c>
      <c r="C43" s="209" t="s">
        <v>128</v>
      </c>
      <c r="D43" s="209" t="s">
        <v>60</v>
      </c>
      <c r="E43" s="285" t="s">
        <v>129</v>
      </c>
      <c r="F43" s="23"/>
      <c r="G43" s="15"/>
      <c r="H43" s="15"/>
      <c r="I43" s="19">
        <f t="shared" si="8"/>
        <v>0</v>
      </c>
      <c r="J43" s="15">
        <f t="shared" si="9"/>
        <v>0</v>
      </c>
      <c r="K43" s="155" t="str">
        <f t="shared" si="16"/>
        <v/>
      </c>
      <c r="L43" s="176"/>
      <c r="M43" s="15"/>
      <c r="N43" s="15"/>
      <c r="O43" s="15"/>
      <c r="P43" s="14">
        <f t="shared" si="2"/>
        <v>0</v>
      </c>
      <c r="Q43" s="190" t="str">
        <f t="shared" si="10"/>
        <v/>
      </c>
      <c r="R43" s="194">
        <f t="shared" si="4"/>
        <v>0</v>
      </c>
      <c r="S43" s="15">
        <f t="shared" si="5"/>
        <v>0</v>
      </c>
      <c r="T43" s="15">
        <f t="shared" si="11"/>
        <v>0</v>
      </c>
      <c r="U43" s="15">
        <f t="shared" si="17"/>
        <v>0</v>
      </c>
      <c r="V43" s="15">
        <f t="shared" si="6"/>
        <v>0</v>
      </c>
      <c r="W43" s="155" t="str">
        <f t="shared" si="7"/>
        <v/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4" spans="1:196" s="60" customFormat="1" ht="79.900000000000006" hidden="1" customHeight="1" x14ac:dyDescent="0.3">
      <c r="A44" s="156"/>
      <c r="B44" s="56"/>
      <c r="C44" s="210"/>
      <c r="D44" s="210"/>
      <c r="E44" s="289" t="s">
        <v>251</v>
      </c>
      <c r="F44" s="27"/>
      <c r="G44" s="28"/>
      <c r="H44" s="28"/>
      <c r="I44" s="41">
        <f t="shared" si="8"/>
        <v>0</v>
      </c>
      <c r="J44" s="15">
        <f t="shared" si="9"/>
        <v>0</v>
      </c>
      <c r="K44" s="155" t="str">
        <f t="shared" si="16"/>
        <v/>
      </c>
      <c r="L44" s="177"/>
      <c r="M44" s="28"/>
      <c r="N44" s="28"/>
      <c r="O44" s="28"/>
      <c r="P44" s="14">
        <f t="shared" si="2"/>
        <v>0</v>
      </c>
      <c r="Q44" s="190" t="str">
        <f t="shared" si="10"/>
        <v/>
      </c>
      <c r="R44" s="195">
        <f t="shared" si="4"/>
        <v>0</v>
      </c>
      <c r="S44" s="28">
        <f t="shared" si="5"/>
        <v>0</v>
      </c>
      <c r="T44" s="15">
        <f t="shared" si="11"/>
        <v>0</v>
      </c>
      <c r="U44" s="15">
        <f t="shared" si="17"/>
        <v>0</v>
      </c>
      <c r="V44" s="15">
        <f t="shared" si="6"/>
        <v>0</v>
      </c>
      <c r="W44" s="155" t="str">
        <f t="shared" si="7"/>
        <v/>
      </c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58"/>
      <c r="CG44" s="58"/>
      <c r="CH44" s="58"/>
      <c r="CI44" s="58"/>
      <c r="CJ44" s="58"/>
      <c r="CK44" s="58"/>
      <c r="CL44" s="58"/>
      <c r="CM44" s="58"/>
      <c r="CN44" s="58"/>
      <c r="CO44" s="58"/>
      <c r="CP44" s="58"/>
      <c r="CQ44" s="58"/>
      <c r="CR44" s="58"/>
      <c r="CS44" s="58"/>
      <c r="CT44" s="58"/>
      <c r="CU44" s="58"/>
      <c r="CV44" s="58"/>
      <c r="CW44" s="58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58"/>
      <c r="DI44" s="58"/>
      <c r="DJ44" s="58"/>
      <c r="DK44" s="58"/>
      <c r="DL44" s="58"/>
      <c r="DM44" s="58"/>
      <c r="DN44" s="58"/>
      <c r="DO44" s="58"/>
      <c r="DP44" s="58"/>
      <c r="DQ44" s="58"/>
      <c r="DR44" s="58"/>
      <c r="DS44" s="58"/>
      <c r="DT44" s="58"/>
      <c r="DU44" s="58"/>
      <c r="DV44" s="58"/>
      <c r="DW44" s="58"/>
      <c r="DX44" s="58"/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58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58"/>
      <c r="FB44" s="58"/>
      <c r="FC44" s="58"/>
      <c r="FD44" s="58"/>
      <c r="FE44" s="58"/>
      <c r="FF44" s="58"/>
      <c r="FG44" s="58"/>
      <c r="FH44" s="58"/>
      <c r="FI44" s="58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9"/>
      <c r="GF44" s="59"/>
      <c r="GG44" s="59"/>
      <c r="GH44" s="59"/>
      <c r="GI44" s="59"/>
      <c r="GJ44" s="59"/>
      <c r="GK44" s="59"/>
      <c r="GL44" s="59"/>
      <c r="GM44" s="59"/>
      <c r="GN44" s="59"/>
    </row>
    <row r="45" spans="1:196" s="60" customFormat="1" ht="9" hidden="1" customHeight="1" x14ac:dyDescent="0.3">
      <c r="A45" s="156"/>
      <c r="B45" s="56"/>
      <c r="C45" s="210"/>
      <c r="D45" s="210"/>
      <c r="E45" s="289" t="s">
        <v>210</v>
      </c>
      <c r="F45" s="27"/>
      <c r="G45" s="28"/>
      <c r="H45" s="28"/>
      <c r="I45" s="41">
        <f t="shared" si="8"/>
        <v>0</v>
      </c>
      <c r="J45" s="15">
        <f t="shared" si="9"/>
        <v>0</v>
      </c>
      <c r="K45" s="155" t="str">
        <f t="shared" si="16"/>
        <v/>
      </c>
      <c r="L45" s="177"/>
      <c r="M45" s="28"/>
      <c r="N45" s="28"/>
      <c r="O45" s="28"/>
      <c r="P45" s="14">
        <f t="shared" si="2"/>
        <v>0</v>
      </c>
      <c r="Q45" s="190" t="str">
        <f t="shared" si="10"/>
        <v/>
      </c>
      <c r="R45" s="195">
        <f t="shared" si="4"/>
        <v>0</v>
      </c>
      <c r="S45" s="28">
        <f t="shared" si="5"/>
        <v>0</v>
      </c>
      <c r="T45" s="15">
        <f t="shared" si="11"/>
        <v>0</v>
      </c>
      <c r="U45" s="15">
        <f t="shared" si="17"/>
        <v>0</v>
      </c>
      <c r="V45" s="15">
        <f t="shared" si="6"/>
        <v>0</v>
      </c>
      <c r="W45" s="155" t="str">
        <f t="shared" si="7"/>
        <v/>
      </c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58"/>
      <c r="CE45" s="58"/>
      <c r="CF45" s="58"/>
      <c r="CG45" s="58"/>
      <c r="CH45" s="58"/>
      <c r="CI45" s="58"/>
      <c r="CJ45" s="58"/>
      <c r="CK45" s="58"/>
      <c r="CL45" s="58"/>
      <c r="CM45" s="58"/>
      <c r="CN45" s="58"/>
      <c r="CO45" s="58"/>
      <c r="CP45" s="58"/>
      <c r="CQ45" s="58"/>
      <c r="CR45" s="58"/>
      <c r="CS45" s="58"/>
      <c r="CT45" s="58"/>
      <c r="CU45" s="58"/>
      <c r="CV45" s="58"/>
      <c r="CW45" s="58"/>
      <c r="CX45" s="58"/>
      <c r="CY45" s="58"/>
      <c r="CZ45" s="58"/>
      <c r="DA45" s="58"/>
      <c r="DB45" s="58"/>
      <c r="DC45" s="58"/>
      <c r="DD45" s="58"/>
      <c r="DE45" s="58"/>
      <c r="DF45" s="58"/>
      <c r="DG45" s="58"/>
      <c r="DH45" s="58"/>
      <c r="DI45" s="58"/>
      <c r="DJ45" s="58"/>
      <c r="DK45" s="58"/>
      <c r="DL45" s="58"/>
      <c r="DM45" s="58"/>
      <c r="DN45" s="58"/>
      <c r="DO45" s="58"/>
      <c r="DP45" s="58"/>
      <c r="DQ45" s="58"/>
      <c r="DR45" s="58"/>
      <c r="DS45" s="58"/>
      <c r="DT45" s="58"/>
      <c r="DU45" s="58"/>
      <c r="DV45" s="58"/>
      <c r="DW45" s="58"/>
      <c r="DX45" s="58"/>
      <c r="DY45" s="58"/>
      <c r="DZ45" s="58"/>
      <c r="EA45" s="58"/>
      <c r="EB45" s="58"/>
      <c r="EC45" s="58"/>
      <c r="ED45" s="58"/>
      <c r="EE45" s="58"/>
      <c r="EF45" s="58"/>
      <c r="EG45" s="58"/>
      <c r="EH45" s="58"/>
      <c r="EI45" s="58"/>
      <c r="EJ45" s="58"/>
      <c r="EK45" s="58"/>
      <c r="EL45" s="58"/>
      <c r="EM45" s="58"/>
      <c r="EN45" s="58"/>
      <c r="EO45" s="58"/>
      <c r="EP45" s="58"/>
      <c r="EQ45" s="58"/>
      <c r="ER45" s="58"/>
      <c r="ES45" s="58"/>
      <c r="ET45" s="58"/>
      <c r="EU45" s="58"/>
      <c r="EV45" s="58"/>
      <c r="EW45" s="58"/>
      <c r="EX45" s="58"/>
      <c r="EY45" s="58"/>
      <c r="EZ45" s="58"/>
      <c r="FA45" s="58"/>
      <c r="FB45" s="58"/>
      <c r="FC45" s="58"/>
      <c r="FD45" s="58"/>
      <c r="FE45" s="58"/>
      <c r="FF45" s="58"/>
      <c r="FG45" s="58"/>
      <c r="FH45" s="58"/>
      <c r="FI45" s="58"/>
      <c r="FJ45" s="58"/>
      <c r="FK45" s="58"/>
      <c r="FL45" s="58"/>
      <c r="FM45" s="58"/>
      <c r="FN45" s="58"/>
      <c r="FO45" s="58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8"/>
      <c r="GE45" s="59"/>
      <c r="GF45" s="59"/>
      <c r="GG45" s="59"/>
      <c r="GH45" s="59"/>
      <c r="GI45" s="59"/>
      <c r="GJ45" s="59"/>
      <c r="GK45" s="59"/>
      <c r="GL45" s="59"/>
      <c r="GM45" s="59"/>
      <c r="GN45" s="59"/>
    </row>
    <row r="46" spans="1:196" ht="31.5" customHeight="1" x14ac:dyDescent="0.3">
      <c r="A46" s="154"/>
      <c r="B46" s="54" t="s">
        <v>45</v>
      </c>
      <c r="C46" s="209" t="s">
        <v>130</v>
      </c>
      <c r="D46" s="209" t="s">
        <v>60</v>
      </c>
      <c r="E46" s="285" t="s">
        <v>46</v>
      </c>
      <c r="F46" s="23">
        <v>3100</v>
      </c>
      <c r="G46" s="15">
        <v>2212.6</v>
      </c>
      <c r="H46" s="15">
        <v>1493.7</v>
      </c>
      <c r="I46" s="19">
        <f t="shared" si="8"/>
        <v>2.6683449294479388E-3</v>
      </c>
      <c r="J46" s="15">
        <f t="shared" si="9"/>
        <v>-718.89999999999986</v>
      </c>
      <c r="K46" s="155">
        <f t="shared" si="16"/>
        <v>0.6750881316098708</v>
      </c>
      <c r="L46" s="176"/>
      <c r="M46" s="15"/>
      <c r="N46" s="15"/>
      <c r="O46" s="15"/>
      <c r="P46" s="14">
        <f t="shared" si="2"/>
        <v>0</v>
      </c>
      <c r="Q46" s="190" t="str">
        <f t="shared" si="10"/>
        <v/>
      </c>
      <c r="R46" s="194">
        <f t="shared" si="4"/>
        <v>3100</v>
      </c>
      <c r="S46" s="15">
        <f t="shared" si="5"/>
        <v>3100</v>
      </c>
      <c r="T46" s="15">
        <f t="shared" si="11"/>
        <v>2212.6</v>
      </c>
      <c r="U46" s="15">
        <f t="shared" si="17"/>
        <v>1493.7</v>
      </c>
      <c r="V46" s="15">
        <f t="shared" si="6"/>
        <v>-718.89999999999986</v>
      </c>
      <c r="W46" s="155">
        <f t="shared" si="7"/>
        <v>0.6750881316098708</v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</row>
    <row r="47" spans="1:196" ht="21" hidden="1" customHeight="1" x14ac:dyDescent="0.3">
      <c r="A47" s="154"/>
      <c r="B47" s="54"/>
      <c r="C47" s="209" t="s">
        <v>146</v>
      </c>
      <c r="D47" s="209" t="s">
        <v>60</v>
      </c>
      <c r="E47" s="285" t="s">
        <v>145</v>
      </c>
      <c r="F47" s="23"/>
      <c r="G47" s="15"/>
      <c r="H47" s="15"/>
      <c r="I47" s="40">
        <f t="shared" si="8"/>
        <v>0</v>
      </c>
      <c r="J47" s="15">
        <f t="shared" si="9"/>
        <v>0</v>
      </c>
      <c r="K47" s="155" t="str">
        <f t="shared" si="16"/>
        <v/>
      </c>
      <c r="L47" s="176"/>
      <c r="M47" s="15"/>
      <c r="N47" s="15"/>
      <c r="O47" s="15"/>
      <c r="P47" s="14">
        <f t="shared" si="2"/>
        <v>0</v>
      </c>
      <c r="Q47" s="190" t="str">
        <f t="shared" si="10"/>
        <v/>
      </c>
      <c r="R47" s="194">
        <f t="shared" si="4"/>
        <v>0</v>
      </c>
      <c r="S47" s="15">
        <f t="shared" si="5"/>
        <v>0</v>
      </c>
      <c r="T47" s="15">
        <f t="shared" si="11"/>
        <v>0</v>
      </c>
      <c r="U47" s="15">
        <f t="shared" si="17"/>
        <v>0</v>
      </c>
      <c r="V47" s="15">
        <f t="shared" si="6"/>
        <v>0</v>
      </c>
      <c r="W47" s="155" t="str">
        <f t="shared" si="7"/>
        <v/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</row>
    <row r="48" spans="1:196" ht="29.25" customHeight="1" x14ac:dyDescent="0.3">
      <c r="A48" s="154"/>
      <c r="B48" s="54" t="s">
        <v>42</v>
      </c>
      <c r="C48" s="213" t="s">
        <v>131</v>
      </c>
      <c r="D48" s="213" t="s">
        <v>60</v>
      </c>
      <c r="E48" s="290" t="s">
        <v>132</v>
      </c>
      <c r="F48" s="23">
        <v>4176.1000000000004</v>
      </c>
      <c r="G48" s="15">
        <v>2620.1</v>
      </c>
      <c r="H48" s="15">
        <v>2141.1999999999998</v>
      </c>
      <c r="I48" s="19">
        <f t="shared" si="8"/>
        <v>3.8250386040931416E-3</v>
      </c>
      <c r="J48" s="15">
        <f t="shared" si="9"/>
        <v>-478.90000000000009</v>
      </c>
      <c r="K48" s="155">
        <f t="shared" si="16"/>
        <v>0.81722071676653563</v>
      </c>
      <c r="L48" s="176"/>
      <c r="M48" s="15"/>
      <c r="N48" s="15"/>
      <c r="O48" s="15"/>
      <c r="P48" s="14">
        <f t="shared" si="2"/>
        <v>0</v>
      </c>
      <c r="Q48" s="190" t="str">
        <f t="shared" si="10"/>
        <v/>
      </c>
      <c r="R48" s="194">
        <f t="shared" si="4"/>
        <v>4176.1000000000004</v>
      </c>
      <c r="S48" s="15">
        <f t="shared" si="5"/>
        <v>4176.1000000000004</v>
      </c>
      <c r="T48" s="15">
        <f t="shared" si="11"/>
        <v>2620.1</v>
      </c>
      <c r="U48" s="15">
        <f t="shared" si="17"/>
        <v>2141.1999999999998</v>
      </c>
      <c r="V48" s="15">
        <f t="shared" si="6"/>
        <v>-478.90000000000009</v>
      </c>
      <c r="W48" s="155">
        <f t="shared" si="7"/>
        <v>0.81722071676653563</v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s="1" customFormat="1" ht="30" customHeight="1" x14ac:dyDescent="0.3">
      <c r="A49" s="152">
        <v>3</v>
      </c>
      <c r="B49" s="50" t="s">
        <v>6</v>
      </c>
      <c r="C49" s="50" t="s">
        <v>106</v>
      </c>
      <c r="D49" s="50"/>
      <c r="E49" s="172" t="s">
        <v>91</v>
      </c>
      <c r="F49" s="21">
        <f>SUM(F50:F59,F61:F68)</f>
        <v>41425.199999999997</v>
      </c>
      <c r="G49" s="14">
        <f>SUM(G50:G59,G61:G68)</f>
        <v>27202.300000000003</v>
      </c>
      <c r="H49" s="14">
        <f>SUM(H50:H59,H61:H68)</f>
        <v>23439.399999999998</v>
      </c>
      <c r="I49" s="24">
        <f t="shared" ref="I49:I58" si="38">H49/$H$6</f>
        <v>4.1872132382206606E-2</v>
      </c>
      <c r="J49" s="14">
        <f t="shared" si="9"/>
        <v>-3762.9000000000051</v>
      </c>
      <c r="K49" s="153">
        <f t="shared" si="16"/>
        <v>0.86166978527550964</v>
      </c>
      <c r="L49" s="148">
        <f>SUM(L50:L59,L61:L68)</f>
        <v>70.5</v>
      </c>
      <c r="M49" s="14">
        <f>SUM(M50:M59,M61:M68)</f>
        <v>901.5</v>
      </c>
      <c r="N49" s="14">
        <f>SUM(N50:N59,N61:N68)</f>
        <v>813.09999999999991</v>
      </c>
      <c r="O49" s="14">
        <f>SUM(O50:O59,O61:O68)</f>
        <v>813.09999999999991</v>
      </c>
      <c r="P49" s="14">
        <f t="shared" si="2"/>
        <v>0</v>
      </c>
      <c r="Q49" s="189">
        <f t="shared" si="10"/>
        <v>1</v>
      </c>
      <c r="R49" s="187">
        <f>SUM(R50:R59,R61:R68)</f>
        <v>41495.699999999997</v>
      </c>
      <c r="S49" s="14">
        <f>SUM(S50:S59,S61:S68)</f>
        <v>42326.7</v>
      </c>
      <c r="T49" s="14">
        <f>SUM(T50:T59,T61:T68)</f>
        <v>28015.4</v>
      </c>
      <c r="U49" s="14">
        <f t="shared" si="17"/>
        <v>24252.499999999996</v>
      </c>
      <c r="V49" s="14">
        <f t="shared" ref="V49:V58" si="39">U49-T49</f>
        <v>-3762.9000000000051</v>
      </c>
      <c r="W49" s="153">
        <f t="shared" si="7"/>
        <v>0.86568458776244472</v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</row>
    <row r="50" spans="1:196" s="1" customFormat="1" ht="40.5" customHeight="1" x14ac:dyDescent="0.3">
      <c r="A50" s="154"/>
      <c r="B50" s="54" t="s">
        <v>112</v>
      </c>
      <c r="C50" s="209" t="s">
        <v>113</v>
      </c>
      <c r="D50" s="213" t="s">
        <v>89</v>
      </c>
      <c r="E50" s="290" t="s">
        <v>118</v>
      </c>
      <c r="F50" s="29">
        <v>105</v>
      </c>
      <c r="G50" s="30">
        <v>89</v>
      </c>
      <c r="H50" s="30">
        <v>59</v>
      </c>
      <c r="I50" s="40">
        <f t="shared" si="38"/>
        <v>1.0539757035377142E-4</v>
      </c>
      <c r="J50" s="15">
        <f t="shared" si="9"/>
        <v>-30</v>
      </c>
      <c r="K50" s="155">
        <f t="shared" si="16"/>
        <v>0.6629213483146067</v>
      </c>
      <c r="L50" s="176"/>
      <c r="M50" s="15"/>
      <c r="N50" s="15"/>
      <c r="O50" s="30"/>
      <c r="P50" s="14">
        <f t="shared" si="2"/>
        <v>0</v>
      </c>
      <c r="Q50" s="190" t="str">
        <f t="shared" si="10"/>
        <v/>
      </c>
      <c r="R50" s="194">
        <f t="shared" ref="R50:R58" si="40">SUM(F50,L50)</f>
        <v>105</v>
      </c>
      <c r="S50" s="15">
        <f t="shared" ref="S50:T50" si="41">SUM(F50,M50)</f>
        <v>105</v>
      </c>
      <c r="T50" s="15">
        <f t="shared" si="41"/>
        <v>89</v>
      </c>
      <c r="U50" s="15">
        <f t="shared" si="17"/>
        <v>59</v>
      </c>
      <c r="V50" s="15">
        <f t="shared" si="39"/>
        <v>-30</v>
      </c>
      <c r="W50" s="155">
        <f t="shared" si="7"/>
        <v>0.6629213483146067</v>
      </c>
      <c r="X50" s="7"/>
      <c r="Y50" s="7"/>
      <c r="Z50" s="76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</row>
    <row r="51" spans="1:196" s="1" customFormat="1" ht="42" customHeight="1" x14ac:dyDescent="0.3">
      <c r="A51" s="154"/>
      <c r="B51" s="54" t="s">
        <v>116</v>
      </c>
      <c r="C51" s="209" t="s">
        <v>119</v>
      </c>
      <c r="D51" s="213" t="s">
        <v>90</v>
      </c>
      <c r="E51" s="290" t="s">
        <v>115</v>
      </c>
      <c r="F51" s="29">
        <v>24</v>
      </c>
      <c r="G51" s="30">
        <v>14</v>
      </c>
      <c r="H51" s="30">
        <v>13.9</v>
      </c>
      <c r="I51" s="39">
        <f t="shared" si="38"/>
        <v>2.4830953015549537E-5</v>
      </c>
      <c r="J51" s="15">
        <f t="shared" si="9"/>
        <v>-9.9999999999999645E-2</v>
      </c>
      <c r="K51" s="155">
        <f t="shared" si="16"/>
        <v>0.99285714285714288</v>
      </c>
      <c r="L51" s="176"/>
      <c r="M51" s="15"/>
      <c r="N51" s="15"/>
      <c r="O51" s="30"/>
      <c r="P51" s="14">
        <f t="shared" si="2"/>
        <v>0</v>
      </c>
      <c r="Q51" s="190" t="str">
        <f t="shared" si="10"/>
        <v/>
      </c>
      <c r="R51" s="194">
        <f t="shared" si="40"/>
        <v>24</v>
      </c>
      <c r="S51" s="15">
        <f t="shared" ref="S51:T58" si="42">SUM(F51,M51)</f>
        <v>24</v>
      </c>
      <c r="T51" s="15">
        <f t="shared" si="42"/>
        <v>14</v>
      </c>
      <c r="U51" s="15">
        <f t="shared" si="17"/>
        <v>13.9</v>
      </c>
      <c r="V51" s="15">
        <f t="shared" si="39"/>
        <v>-9.9999999999999645E-2</v>
      </c>
      <c r="W51" s="155">
        <f t="shared" si="7"/>
        <v>0.99285714285714288</v>
      </c>
      <c r="X51" s="7"/>
      <c r="Y51" s="7"/>
      <c r="Z51" s="76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</row>
    <row r="52" spans="1:196" s="1" customFormat="1" ht="43.5" customHeight="1" x14ac:dyDescent="0.3">
      <c r="A52" s="154"/>
      <c r="B52" s="54" t="s">
        <v>18</v>
      </c>
      <c r="C52" s="209" t="s">
        <v>114</v>
      </c>
      <c r="D52" s="213" t="s">
        <v>90</v>
      </c>
      <c r="E52" s="290" t="s">
        <v>93</v>
      </c>
      <c r="F52" s="29">
        <v>3477.5</v>
      </c>
      <c r="G52" s="30">
        <v>2620</v>
      </c>
      <c r="H52" s="139">
        <v>2387.6</v>
      </c>
      <c r="I52" s="19">
        <f t="shared" si="38"/>
        <v>4.2652074402824511E-3</v>
      </c>
      <c r="J52" s="15">
        <f t="shared" si="9"/>
        <v>-232.40000000000009</v>
      </c>
      <c r="K52" s="155">
        <f t="shared" si="16"/>
        <v>0.9112977099236641</v>
      </c>
      <c r="L52" s="176"/>
      <c r="M52" s="15"/>
      <c r="N52" s="15"/>
      <c r="O52" s="30"/>
      <c r="P52" s="14">
        <f t="shared" si="2"/>
        <v>0</v>
      </c>
      <c r="Q52" s="190" t="str">
        <f t="shared" si="10"/>
        <v/>
      </c>
      <c r="R52" s="194">
        <f t="shared" si="40"/>
        <v>3477.5</v>
      </c>
      <c r="S52" s="15">
        <f t="shared" si="42"/>
        <v>3477.5</v>
      </c>
      <c r="T52" s="15">
        <f t="shared" si="42"/>
        <v>2620</v>
      </c>
      <c r="U52" s="15">
        <f t="shared" si="17"/>
        <v>2387.6</v>
      </c>
      <c r="V52" s="15">
        <f t="shared" si="39"/>
        <v>-232.40000000000009</v>
      </c>
      <c r="W52" s="155">
        <f t="shared" si="7"/>
        <v>0.9112977099236641</v>
      </c>
      <c r="X52" s="7"/>
      <c r="Y52" s="7"/>
      <c r="Z52" s="76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</row>
    <row r="53" spans="1:196" s="1" customFormat="1" ht="40.5" customHeight="1" x14ac:dyDescent="0.3">
      <c r="A53" s="154"/>
      <c r="B53" s="54" t="s">
        <v>94</v>
      </c>
      <c r="C53" s="213" t="s">
        <v>282</v>
      </c>
      <c r="D53" s="213" t="s">
        <v>90</v>
      </c>
      <c r="E53" s="290" t="s">
        <v>283</v>
      </c>
      <c r="F53" s="29">
        <v>11</v>
      </c>
      <c r="G53" s="30">
        <v>7</v>
      </c>
      <c r="H53" s="77">
        <v>6.8</v>
      </c>
      <c r="I53" s="39">
        <f t="shared" si="38"/>
        <v>1.2147516583146537E-5</v>
      </c>
      <c r="J53" s="15">
        <f t="shared" si="9"/>
        <v>-0.20000000000000018</v>
      </c>
      <c r="K53" s="155">
        <f t="shared" si="16"/>
        <v>0.97142857142857142</v>
      </c>
      <c r="L53" s="176"/>
      <c r="M53" s="15"/>
      <c r="N53" s="15"/>
      <c r="O53" s="30"/>
      <c r="P53" s="14">
        <f t="shared" si="2"/>
        <v>0</v>
      </c>
      <c r="Q53" s="190" t="str">
        <f t="shared" si="10"/>
        <v/>
      </c>
      <c r="R53" s="194">
        <f t="shared" si="40"/>
        <v>11</v>
      </c>
      <c r="S53" s="15">
        <f t="shared" si="42"/>
        <v>11</v>
      </c>
      <c r="T53" s="15">
        <f t="shared" si="42"/>
        <v>7</v>
      </c>
      <c r="U53" s="15">
        <f t="shared" si="17"/>
        <v>6.8</v>
      </c>
      <c r="V53" s="15">
        <f t="shared" si="39"/>
        <v>-0.20000000000000018</v>
      </c>
      <c r="W53" s="155">
        <f t="shared" si="7"/>
        <v>0.97142857142857142</v>
      </c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</row>
    <row r="54" spans="1:196" s="1" customFormat="1" ht="80.25" customHeight="1" x14ac:dyDescent="0.3">
      <c r="A54" s="154"/>
      <c r="B54" s="54" t="s">
        <v>12</v>
      </c>
      <c r="C54" s="213" t="s">
        <v>96</v>
      </c>
      <c r="D54" s="213" t="s">
        <v>97</v>
      </c>
      <c r="E54" s="285" t="s">
        <v>98</v>
      </c>
      <c r="F54" s="29">
        <v>6832.3</v>
      </c>
      <c r="G54" s="30">
        <v>4111.5</v>
      </c>
      <c r="H54" s="30">
        <v>3852.6</v>
      </c>
      <c r="I54" s="19">
        <f t="shared" si="38"/>
        <v>6.8822827041515218E-3</v>
      </c>
      <c r="J54" s="15">
        <f t="shared" si="9"/>
        <v>-258.90000000000009</v>
      </c>
      <c r="K54" s="155">
        <f t="shared" si="16"/>
        <v>0.93703028091937246</v>
      </c>
      <c r="L54" s="176">
        <v>45</v>
      </c>
      <c r="M54" s="15">
        <v>50.4</v>
      </c>
      <c r="N54" s="15">
        <v>8.3000000000000007</v>
      </c>
      <c r="O54" s="30">
        <v>8.3000000000000007</v>
      </c>
      <c r="P54" s="15">
        <f t="shared" si="2"/>
        <v>0</v>
      </c>
      <c r="Q54" s="190">
        <f t="shared" si="10"/>
        <v>1</v>
      </c>
      <c r="R54" s="194">
        <f t="shared" si="40"/>
        <v>6877.3</v>
      </c>
      <c r="S54" s="15">
        <f t="shared" si="42"/>
        <v>6882.7</v>
      </c>
      <c r="T54" s="15">
        <f t="shared" si="42"/>
        <v>4119.8</v>
      </c>
      <c r="U54" s="15">
        <f t="shared" si="17"/>
        <v>3860.9</v>
      </c>
      <c r="V54" s="15">
        <f t="shared" si="39"/>
        <v>-258.90000000000009</v>
      </c>
      <c r="W54" s="155">
        <f t="shared" si="7"/>
        <v>0.93715714355065782</v>
      </c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</row>
    <row r="55" spans="1:196" s="1" customFormat="1" ht="39" customHeight="1" x14ac:dyDescent="0.3">
      <c r="A55" s="154"/>
      <c r="B55" s="54" t="s">
        <v>37</v>
      </c>
      <c r="C55" s="209" t="s">
        <v>99</v>
      </c>
      <c r="D55" s="213" t="s">
        <v>95</v>
      </c>
      <c r="E55" s="290" t="s">
        <v>120</v>
      </c>
      <c r="F55" s="29">
        <v>13913.4</v>
      </c>
      <c r="G55" s="30">
        <v>8116.4</v>
      </c>
      <c r="H55" s="30">
        <v>7302.9</v>
      </c>
      <c r="I55" s="19">
        <f t="shared" si="38"/>
        <v>1.3045896890450123E-2</v>
      </c>
      <c r="J55" s="15">
        <f t="shared" si="9"/>
        <v>-813.5</v>
      </c>
      <c r="K55" s="155">
        <f t="shared" si="16"/>
        <v>0.89977083436006111</v>
      </c>
      <c r="L55" s="176">
        <v>25.5</v>
      </c>
      <c r="M55" s="15">
        <v>194.5</v>
      </c>
      <c r="N55" s="15">
        <v>148.19999999999999</v>
      </c>
      <c r="O55" s="30">
        <v>148.19999999999999</v>
      </c>
      <c r="P55" s="15">
        <f t="shared" si="2"/>
        <v>0</v>
      </c>
      <c r="Q55" s="190">
        <f t="shared" si="10"/>
        <v>1</v>
      </c>
      <c r="R55" s="194">
        <f t="shared" si="40"/>
        <v>13938.9</v>
      </c>
      <c r="S55" s="15">
        <f t="shared" si="42"/>
        <v>14107.9</v>
      </c>
      <c r="T55" s="15">
        <f t="shared" si="42"/>
        <v>8264.6</v>
      </c>
      <c r="U55" s="15">
        <f t="shared" si="17"/>
        <v>7451.0999999999995</v>
      </c>
      <c r="V55" s="15">
        <f t="shared" si="39"/>
        <v>-813.50000000000091</v>
      </c>
      <c r="W55" s="155">
        <f t="shared" si="7"/>
        <v>0.90156813396897606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78" customFormat="1" ht="34.15" hidden="1" customHeight="1" x14ac:dyDescent="0.3">
      <c r="A56" s="156"/>
      <c r="B56" s="56"/>
      <c r="C56" s="210"/>
      <c r="D56" s="214"/>
      <c r="E56" s="295" t="s">
        <v>194</v>
      </c>
      <c r="F56" s="31"/>
      <c r="G56" s="32"/>
      <c r="H56" s="32"/>
      <c r="I56" s="41">
        <f t="shared" si="38"/>
        <v>0</v>
      </c>
      <c r="J56" s="15">
        <f t="shared" si="9"/>
        <v>0</v>
      </c>
      <c r="K56" s="155" t="str">
        <f t="shared" si="16"/>
        <v/>
      </c>
      <c r="L56" s="177"/>
      <c r="M56" s="28"/>
      <c r="N56" s="28"/>
      <c r="O56" s="32"/>
      <c r="P56" s="14">
        <f t="shared" si="2"/>
        <v>0</v>
      </c>
      <c r="Q56" s="190" t="str">
        <f t="shared" si="10"/>
        <v/>
      </c>
      <c r="R56" s="195">
        <f t="shared" si="40"/>
        <v>0</v>
      </c>
      <c r="S56" s="28">
        <f t="shared" si="42"/>
        <v>0</v>
      </c>
      <c r="T56" s="28">
        <f t="shared" si="42"/>
        <v>0</v>
      </c>
      <c r="U56" s="15">
        <f t="shared" si="17"/>
        <v>0</v>
      </c>
      <c r="V56" s="28">
        <f t="shared" si="39"/>
        <v>0</v>
      </c>
      <c r="W56" s="155" t="str">
        <f t="shared" si="7"/>
        <v/>
      </c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</row>
    <row r="57" spans="1:196" s="1" customFormat="1" ht="40.5" customHeight="1" x14ac:dyDescent="0.3">
      <c r="A57" s="154"/>
      <c r="B57" s="72" t="s">
        <v>8</v>
      </c>
      <c r="C57" s="213" t="s">
        <v>100</v>
      </c>
      <c r="D57" s="213" t="s">
        <v>92</v>
      </c>
      <c r="E57" s="291" t="s">
        <v>101</v>
      </c>
      <c r="F57" s="29">
        <v>103.1</v>
      </c>
      <c r="G57" s="30">
        <v>46</v>
      </c>
      <c r="H57" s="77">
        <v>46</v>
      </c>
      <c r="I57" s="40">
        <f t="shared" si="38"/>
        <v>8.2174376885991277E-5</v>
      </c>
      <c r="J57" s="15">
        <f t="shared" si="9"/>
        <v>0</v>
      </c>
      <c r="K57" s="155">
        <f t="shared" si="16"/>
        <v>1</v>
      </c>
      <c r="L57" s="176"/>
      <c r="M57" s="15"/>
      <c r="N57" s="15"/>
      <c r="O57" s="30"/>
      <c r="P57" s="14">
        <f t="shared" si="2"/>
        <v>0</v>
      </c>
      <c r="Q57" s="190" t="str">
        <f t="shared" si="10"/>
        <v/>
      </c>
      <c r="R57" s="194">
        <f t="shared" si="40"/>
        <v>103.1</v>
      </c>
      <c r="S57" s="15">
        <f t="shared" si="42"/>
        <v>103.1</v>
      </c>
      <c r="T57" s="15">
        <f t="shared" si="42"/>
        <v>46</v>
      </c>
      <c r="U57" s="15">
        <f t="shared" si="17"/>
        <v>46</v>
      </c>
      <c r="V57" s="15">
        <f t="shared" si="39"/>
        <v>0</v>
      </c>
      <c r="W57" s="155">
        <f t="shared" si="7"/>
        <v>1</v>
      </c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1" customFormat="1" ht="39.75" customHeight="1" x14ac:dyDescent="0.3">
      <c r="A58" s="154"/>
      <c r="B58" s="72" t="s">
        <v>9</v>
      </c>
      <c r="C58" s="213" t="s">
        <v>121</v>
      </c>
      <c r="D58" s="213" t="s">
        <v>92</v>
      </c>
      <c r="E58" s="285" t="s">
        <v>299</v>
      </c>
      <c r="F58" s="29">
        <v>4770.1000000000004</v>
      </c>
      <c r="G58" s="30">
        <v>2954.4</v>
      </c>
      <c r="H58" s="30">
        <v>2801.3</v>
      </c>
      <c r="I58" s="19">
        <f t="shared" si="38"/>
        <v>5.004240912407117E-3</v>
      </c>
      <c r="J58" s="15">
        <f t="shared" si="9"/>
        <v>-153.09999999999991</v>
      </c>
      <c r="K58" s="155">
        <f t="shared" si="16"/>
        <v>0.94817898727321959</v>
      </c>
      <c r="L58" s="176"/>
      <c r="M58" s="15"/>
      <c r="N58" s="15"/>
      <c r="O58" s="30"/>
      <c r="P58" s="14">
        <f t="shared" si="2"/>
        <v>0</v>
      </c>
      <c r="Q58" s="190" t="str">
        <f t="shared" si="10"/>
        <v/>
      </c>
      <c r="R58" s="194">
        <f t="shared" si="40"/>
        <v>4770.1000000000004</v>
      </c>
      <c r="S58" s="15">
        <f t="shared" si="42"/>
        <v>4770.1000000000004</v>
      </c>
      <c r="T58" s="15">
        <f t="shared" si="42"/>
        <v>2954.4</v>
      </c>
      <c r="U58" s="15">
        <f t="shared" si="17"/>
        <v>2801.3</v>
      </c>
      <c r="V58" s="15">
        <f t="shared" si="39"/>
        <v>-153.09999999999991</v>
      </c>
      <c r="W58" s="155">
        <f t="shared" si="7"/>
        <v>0.94817898727321959</v>
      </c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</row>
    <row r="59" spans="1:196" s="1" customFormat="1" ht="57.75" customHeight="1" x14ac:dyDescent="0.3">
      <c r="A59" s="154"/>
      <c r="B59" s="72" t="s">
        <v>9</v>
      </c>
      <c r="C59" s="213" t="s">
        <v>264</v>
      </c>
      <c r="D59" s="213" t="s">
        <v>92</v>
      </c>
      <c r="E59" s="285" t="s">
        <v>268</v>
      </c>
      <c r="F59" s="29">
        <v>53.7</v>
      </c>
      <c r="G59" s="30">
        <v>28.9</v>
      </c>
      <c r="H59" s="30">
        <v>10.7</v>
      </c>
      <c r="I59" s="40">
        <f t="shared" ref="I59:I60" si="43">H59/$H$6</f>
        <v>1.911447462348058E-5</v>
      </c>
      <c r="J59" s="15">
        <f t="shared" si="9"/>
        <v>-18.2</v>
      </c>
      <c r="K59" s="155">
        <f t="shared" si="16"/>
        <v>0.37024221453287198</v>
      </c>
      <c r="L59" s="176"/>
      <c r="M59" s="15">
        <v>313.39999999999998</v>
      </c>
      <c r="N59" s="15">
        <v>313.39999999999998</v>
      </c>
      <c r="O59" s="30">
        <v>313.39999999999998</v>
      </c>
      <c r="P59" s="14">
        <f t="shared" si="2"/>
        <v>0</v>
      </c>
      <c r="Q59" s="190">
        <f t="shared" si="10"/>
        <v>1</v>
      </c>
      <c r="R59" s="194">
        <f t="shared" ref="R59:R60" si="44">SUM(F59,L59)</f>
        <v>53.7</v>
      </c>
      <c r="S59" s="15">
        <f t="shared" ref="S59:S60" si="45">SUM(F59,M59)</f>
        <v>367.09999999999997</v>
      </c>
      <c r="T59" s="15">
        <f t="shared" ref="T59:T60" si="46">SUM(G59,N59)</f>
        <v>342.29999999999995</v>
      </c>
      <c r="U59" s="15">
        <f t="shared" si="17"/>
        <v>324.09999999999997</v>
      </c>
      <c r="V59" s="15">
        <f t="shared" ref="V59:V60" si="47">U59-T59</f>
        <v>-18.199999999999989</v>
      </c>
      <c r="W59" s="155">
        <f t="shared" si="7"/>
        <v>0.9468302658486708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71" customFormat="1" ht="78" hidden="1" customHeight="1" x14ac:dyDescent="0.3">
      <c r="A60" s="158"/>
      <c r="B60" s="63"/>
      <c r="C60" s="64"/>
      <c r="D60" s="63"/>
      <c r="E60" s="289" t="s">
        <v>290</v>
      </c>
      <c r="F60" s="27"/>
      <c r="G60" s="28"/>
      <c r="H60" s="28"/>
      <c r="I60" s="43">
        <f t="shared" si="43"/>
        <v>0</v>
      </c>
      <c r="J60" s="15">
        <f t="shared" si="9"/>
        <v>0</v>
      </c>
      <c r="K60" s="155" t="str">
        <f t="shared" si="16"/>
        <v/>
      </c>
      <c r="L60" s="178"/>
      <c r="M60" s="34"/>
      <c r="N60" s="34"/>
      <c r="O60" s="34"/>
      <c r="P60" s="14">
        <f t="shared" si="2"/>
        <v>0</v>
      </c>
      <c r="Q60" s="190" t="str">
        <f t="shared" si="10"/>
        <v/>
      </c>
      <c r="R60" s="196">
        <f t="shared" si="44"/>
        <v>0</v>
      </c>
      <c r="S60" s="34">
        <f t="shared" si="45"/>
        <v>0</v>
      </c>
      <c r="T60" s="34">
        <f t="shared" si="46"/>
        <v>0</v>
      </c>
      <c r="U60" s="15">
        <f t="shared" si="17"/>
        <v>0</v>
      </c>
      <c r="V60" s="28">
        <f t="shared" si="47"/>
        <v>0</v>
      </c>
      <c r="W60" s="155" t="str">
        <f t="shared" si="7"/>
        <v/>
      </c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  <c r="DP60" s="69"/>
      <c r="DQ60" s="69"/>
      <c r="DR60" s="69"/>
      <c r="DS60" s="69"/>
      <c r="DT60" s="69"/>
      <c r="DU60" s="69"/>
      <c r="DV60" s="69"/>
      <c r="DW60" s="69"/>
      <c r="DX60" s="69"/>
      <c r="DY60" s="69"/>
      <c r="DZ60" s="69"/>
      <c r="EA60" s="69"/>
      <c r="EB60" s="69"/>
      <c r="EC60" s="69"/>
      <c r="ED60" s="69"/>
      <c r="EE60" s="69"/>
      <c r="EF60" s="69"/>
      <c r="EG60" s="69"/>
      <c r="EH60" s="69"/>
      <c r="EI60" s="69"/>
      <c r="EJ60" s="69"/>
      <c r="EK60" s="69"/>
      <c r="EL60" s="69"/>
      <c r="EM60" s="69"/>
      <c r="EN60" s="69"/>
      <c r="EO60" s="69"/>
      <c r="EP60" s="69"/>
      <c r="EQ60" s="69"/>
      <c r="ER60" s="69"/>
      <c r="ES60" s="69"/>
      <c r="ET60" s="69"/>
      <c r="EU60" s="69"/>
      <c r="EV60" s="69"/>
      <c r="EW60" s="69"/>
      <c r="EX60" s="69"/>
      <c r="EY60" s="69"/>
      <c r="EZ60" s="69"/>
      <c r="FA60" s="69"/>
      <c r="FB60" s="69"/>
      <c r="FC60" s="69"/>
      <c r="FD60" s="69"/>
      <c r="FE60" s="69"/>
      <c r="FF60" s="69"/>
      <c r="FG60" s="69"/>
      <c r="FH60" s="69"/>
      <c r="FI60" s="69"/>
      <c r="FJ60" s="69"/>
      <c r="FK60" s="69"/>
      <c r="FL60" s="69"/>
      <c r="FM60" s="69"/>
      <c r="FN60" s="69"/>
      <c r="FO60" s="69"/>
      <c r="FP60" s="69"/>
      <c r="FQ60" s="69"/>
      <c r="FR60" s="69"/>
      <c r="FS60" s="69"/>
      <c r="FT60" s="69"/>
      <c r="FU60" s="69"/>
      <c r="FV60" s="69"/>
      <c r="FW60" s="69"/>
      <c r="FX60" s="69"/>
      <c r="FY60" s="69"/>
      <c r="FZ60" s="69"/>
      <c r="GA60" s="69"/>
      <c r="GB60" s="69"/>
      <c r="GC60" s="69"/>
      <c r="GD60" s="69"/>
      <c r="GE60" s="70"/>
      <c r="GF60" s="70"/>
      <c r="GG60" s="70"/>
      <c r="GH60" s="70"/>
      <c r="GI60" s="70"/>
      <c r="GJ60" s="70"/>
      <c r="GK60" s="70"/>
      <c r="GL60" s="70"/>
      <c r="GM60" s="70"/>
      <c r="GN60" s="70"/>
    </row>
    <row r="61" spans="1:196" ht="29.25" customHeight="1" x14ac:dyDescent="0.3">
      <c r="A61" s="154"/>
      <c r="B61" s="72" t="s">
        <v>11</v>
      </c>
      <c r="C61" s="213" t="s">
        <v>102</v>
      </c>
      <c r="D61" s="213" t="s">
        <v>92</v>
      </c>
      <c r="E61" s="285" t="s">
        <v>111</v>
      </c>
      <c r="F61" s="23">
        <v>2283.1999999999998</v>
      </c>
      <c r="G61" s="15">
        <v>1424.5</v>
      </c>
      <c r="H61" s="15">
        <v>1243.8</v>
      </c>
      <c r="I61" s="19">
        <f>H61/$H$6</f>
        <v>2.221923695017303E-3</v>
      </c>
      <c r="J61" s="15">
        <f t="shared" si="9"/>
        <v>-180.70000000000005</v>
      </c>
      <c r="K61" s="155">
        <f t="shared" si="16"/>
        <v>0.8731484731484731</v>
      </c>
      <c r="L61" s="176"/>
      <c r="M61" s="15"/>
      <c r="N61" s="15"/>
      <c r="O61" s="15"/>
      <c r="P61" s="14">
        <f t="shared" si="2"/>
        <v>0</v>
      </c>
      <c r="Q61" s="190" t="str">
        <f t="shared" si="10"/>
        <v/>
      </c>
      <c r="R61" s="194">
        <f>SUM(F61,L61)</f>
        <v>2283.1999999999998</v>
      </c>
      <c r="S61" s="15">
        <f t="shared" ref="S61:T65" si="48">SUM(F61,M61)</f>
        <v>2283.1999999999998</v>
      </c>
      <c r="T61" s="15">
        <f t="shared" si="48"/>
        <v>1424.5</v>
      </c>
      <c r="U61" s="15">
        <f t="shared" si="17"/>
        <v>1243.8</v>
      </c>
      <c r="V61" s="15">
        <f>U61-T61</f>
        <v>-180.70000000000005</v>
      </c>
      <c r="W61" s="155">
        <f t="shared" si="7"/>
        <v>0.8731484731484731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</row>
    <row r="62" spans="1:196" ht="27.75" customHeight="1" x14ac:dyDescent="0.3">
      <c r="A62" s="154"/>
      <c r="B62" s="72" t="s">
        <v>10</v>
      </c>
      <c r="C62" s="213" t="s">
        <v>122</v>
      </c>
      <c r="D62" s="213" t="s">
        <v>92</v>
      </c>
      <c r="E62" s="285" t="s">
        <v>105</v>
      </c>
      <c r="F62" s="23">
        <v>1316.2</v>
      </c>
      <c r="G62" s="15">
        <v>723.4</v>
      </c>
      <c r="H62" s="15">
        <v>522.4</v>
      </c>
      <c r="I62" s="19">
        <f>H62/$H$6</f>
        <v>9.3321509750525738E-4</v>
      </c>
      <c r="J62" s="15">
        <f t="shared" si="9"/>
        <v>-201</v>
      </c>
      <c r="K62" s="155">
        <f t="shared" si="16"/>
        <v>0.7221454243848493</v>
      </c>
      <c r="L62" s="176"/>
      <c r="M62" s="15">
        <v>343.2</v>
      </c>
      <c r="N62" s="15">
        <v>343.2</v>
      </c>
      <c r="O62" s="15">
        <v>343.2</v>
      </c>
      <c r="P62" s="14">
        <f t="shared" si="2"/>
        <v>0</v>
      </c>
      <c r="Q62" s="190">
        <f t="shared" si="10"/>
        <v>1</v>
      </c>
      <c r="R62" s="194">
        <f>SUM(F62,L62)</f>
        <v>1316.2</v>
      </c>
      <c r="S62" s="15">
        <f t="shared" si="48"/>
        <v>1659.4</v>
      </c>
      <c r="T62" s="15">
        <f t="shared" si="48"/>
        <v>1066.5999999999999</v>
      </c>
      <c r="U62" s="15">
        <f t="shared" si="17"/>
        <v>865.59999999999991</v>
      </c>
      <c r="V62" s="15">
        <f>U62-T62</f>
        <v>-201</v>
      </c>
      <c r="W62" s="155">
        <f t="shared" si="7"/>
        <v>0.81155072192012001</v>
      </c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</row>
    <row r="63" spans="1:196" ht="78.75" customHeight="1" x14ac:dyDescent="0.3">
      <c r="A63" s="154"/>
      <c r="B63" s="72"/>
      <c r="C63" s="213" t="s">
        <v>147</v>
      </c>
      <c r="D63" s="213" t="s">
        <v>92</v>
      </c>
      <c r="E63" s="285" t="s">
        <v>148</v>
      </c>
      <c r="F63" s="23">
        <v>549.9</v>
      </c>
      <c r="G63" s="15">
        <v>405.2</v>
      </c>
      <c r="H63" s="48">
        <v>247.3</v>
      </c>
      <c r="I63" s="19">
        <f>H63/$H$6</f>
        <v>4.4177659573707919E-4</v>
      </c>
      <c r="J63" s="15">
        <f t="shared" si="9"/>
        <v>-157.89999999999998</v>
      </c>
      <c r="K63" s="155">
        <f t="shared" si="16"/>
        <v>0.61031589338598224</v>
      </c>
      <c r="L63" s="176"/>
      <c r="M63" s="15"/>
      <c r="N63" s="15"/>
      <c r="O63" s="15"/>
      <c r="P63" s="14">
        <f t="shared" si="2"/>
        <v>0</v>
      </c>
      <c r="Q63" s="190" t="str">
        <f t="shared" si="10"/>
        <v/>
      </c>
      <c r="R63" s="194">
        <f>SUM(F63,L63)</f>
        <v>549.9</v>
      </c>
      <c r="S63" s="15">
        <f t="shared" si="48"/>
        <v>549.9</v>
      </c>
      <c r="T63" s="15">
        <f t="shared" si="48"/>
        <v>405.2</v>
      </c>
      <c r="U63" s="15">
        <f t="shared" si="17"/>
        <v>247.3</v>
      </c>
      <c r="V63" s="15">
        <f>U63-T63</f>
        <v>-157.89999999999998</v>
      </c>
      <c r="W63" s="155">
        <f t="shared" si="7"/>
        <v>0.61031589338598224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</row>
    <row r="64" spans="1:196" ht="99.75" customHeight="1" x14ac:dyDescent="0.3">
      <c r="A64" s="154"/>
      <c r="B64" s="72" t="s">
        <v>35</v>
      </c>
      <c r="C64" s="213" t="s">
        <v>103</v>
      </c>
      <c r="D64" s="213" t="s">
        <v>95</v>
      </c>
      <c r="E64" s="290" t="s">
        <v>123</v>
      </c>
      <c r="F64" s="23">
        <v>555</v>
      </c>
      <c r="G64" s="15">
        <v>410</v>
      </c>
      <c r="H64" s="15">
        <v>323.3</v>
      </c>
      <c r="I64" s="19">
        <f>H64/$H$6</f>
        <v>5.7754295754871697E-4</v>
      </c>
      <c r="J64" s="15">
        <f t="shared" si="9"/>
        <v>-86.699999999999989</v>
      </c>
      <c r="K64" s="155">
        <f t="shared" si="16"/>
        <v>0.78853658536585369</v>
      </c>
      <c r="L64" s="176"/>
      <c r="M64" s="15"/>
      <c r="N64" s="15"/>
      <c r="O64" s="15"/>
      <c r="P64" s="14">
        <f t="shared" si="2"/>
        <v>0</v>
      </c>
      <c r="Q64" s="190" t="str">
        <f t="shared" si="10"/>
        <v/>
      </c>
      <c r="R64" s="194">
        <f>SUM(F64,L64)</f>
        <v>555</v>
      </c>
      <c r="S64" s="15">
        <f t="shared" si="48"/>
        <v>555</v>
      </c>
      <c r="T64" s="15">
        <f t="shared" si="48"/>
        <v>410</v>
      </c>
      <c r="U64" s="15">
        <f t="shared" si="17"/>
        <v>323.3</v>
      </c>
      <c r="V64" s="15">
        <f>U64-T64</f>
        <v>-86.699999999999989</v>
      </c>
      <c r="W64" s="155">
        <f t="shared" si="7"/>
        <v>0.78853658536585369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</row>
    <row r="65" spans="1:196" ht="60" hidden="1" customHeight="1" x14ac:dyDescent="0.3">
      <c r="A65" s="154"/>
      <c r="B65" s="72"/>
      <c r="C65" s="213" t="s">
        <v>150</v>
      </c>
      <c r="D65" s="213" t="s">
        <v>89</v>
      </c>
      <c r="E65" s="290" t="s">
        <v>149</v>
      </c>
      <c r="F65" s="23"/>
      <c r="G65" s="15"/>
      <c r="H65" s="15"/>
      <c r="I65" s="42">
        <f>H65/$H$6</f>
        <v>0</v>
      </c>
      <c r="J65" s="15">
        <f t="shared" si="9"/>
        <v>0</v>
      </c>
      <c r="K65" s="155" t="str">
        <f t="shared" si="16"/>
        <v/>
      </c>
      <c r="L65" s="176"/>
      <c r="M65" s="15"/>
      <c r="N65" s="15"/>
      <c r="O65" s="15"/>
      <c r="P65" s="14">
        <f t="shared" si="2"/>
        <v>0</v>
      </c>
      <c r="Q65" s="190" t="str">
        <f t="shared" si="10"/>
        <v/>
      </c>
      <c r="R65" s="194">
        <f>SUM(F65,L65)</f>
        <v>0</v>
      </c>
      <c r="S65" s="15">
        <f t="shared" si="48"/>
        <v>0</v>
      </c>
      <c r="T65" s="15">
        <f t="shared" si="48"/>
        <v>0</v>
      </c>
      <c r="U65" s="15">
        <f t="shared" si="17"/>
        <v>0</v>
      </c>
      <c r="V65" s="15">
        <f>U65-T65</f>
        <v>0</v>
      </c>
      <c r="W65" s="155" t="str">
        <f t="shared" si="7"/>
        <v/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</row>
    <row r="66" spans="1:196" s="60" customFormat="1" ht="204.6" hidden="1" customHeight="1" x14ac:dyDescent="0.3">
      <c r="A66" s="156"/>
      <c r="B66" s="73"/>
      <c r="C66" s="214" t="s">
        <v>271</v>
      </c>
      <c r="D66" s="214" t="s">
        <v>273</v>
      </c>
      <c r="E66" s="295" t="s">
        <v>323</v>
      </c>
      <c r="F66" s="27"/>
      <c r="G66" s="28"/>
      <c r="H66" s="28"/>
      <c r="I66" s="46">
        <f t="shared" ref="I66:I67" si="49">H66/$H$6</f>
        <v>0</v>
      </c>
      <c r="J66" s="15">
        <f t="shared" si="9"/>
        <v>0</v>
      </c>
      <c r="K66" s="155" t="str">
        <f t="shared" si="16"/>
        <v/>
      </c>
      <c r="L66" s="177"/>
      <c r="M66" s="28"/>
      <c r="N66" s="28"/>
      <c r="O66" s="28"/>
      <c r="P66" s="14">
        <f t="shared" si="2"/>
        <v>0</v>
      </c>
      <c r="Q66" s="190" t="str">
        <f t="shared" si="10"/>
        <v/>
      </c>
      <c r="R66" s="195">
        <f t="shared" ref="R66:R67" si="50">SUM(F66,L66)</f>
        <v>0</v>
      </c>
      <c r="S66" s="28">
        <f t="shared" ref="S66:S67" si="51">SUM(F66,M66)</f>
        <v>0</v>
      </c>
      <c r="T66" s="28">
        <f t="shared" ref="T66:T67" si="52">SUM(G66,N66)</f>
        <v>0</v>
      </c>
      <c r="U66" s="15">
        <f t="shared" si="17"/>
        <v>0</v>
      </c>
      <c r="V66" s="28">
        <f t="shared" ref="V66:V67" si="53">U66-T66</f>
        <v>0</v>
      </c>
      <c r="W66" s="155" t="str">
        <f t="shared" si="7"/>
        <v/>
      </c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/>
      <c r="BZ66" s="58"/>
      <c r="CA66" s="58"/>
      <c r="CB66" s="58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9"/>
      <c r="GF66" s="59"/>
      <c r="GG66" s="59"/>
      <c r="GH66" s="59"/>
      <c r="GI66" s="59"/>
      <c r="GJ66" s="59"/>
      <c r="GK66" s="59"/>
      <c r="GL66" s="59"/>
      <c r="GM66" s="59"/>
      <c r="GN66" s="59"/>
    </row>
    <row r="67" spans="1:196" s="60" customFormat="1" ht="283.14999999999998" hidden="1" customHeight="1" x14ac:dyDescent="0.3">
      <c r="A67" s="156"/>
      <c r="B67" s="73"/>
      <c r="C67" s="214" t="s">
        <v>272</v>
      </c>
      <c r="D67" s="214" t="s">
        <v>89</v>
      </c>
      <c r="E67" s="295" t="s">
        <v>324</v>
      </c>
      <c r="F67" s="27"/>
      <c r="G67" s="28"/>
      <c r="H67" s="28"/>
      <c r="I67" s="46">
        <f t="shared" si="49"/>
        <v>0</v>
      </c>
      <c r="J67" s="15">
        <f t="shared" si="9"/>
        <v>0</v>
      </c>
      <c r="K67" s="155" t="str">
        <f t="shared" si="16"/>
        <v/>
      </c>
      <c r="L67" s="177"/>
      <c r="M67" s="28"/>
      <c r="N67" s="28"/>
      <c r="O67" s="28"/>
      <c r="P67" s="14">
        <f t="shared" si="2"/>
        <v>0</v>
      </c>
      <c r="Q67" s="190" t="str">
        <f t="shared" si="10"/>
        <v/>
      </c>
      <c r="R67" s="195">
        <f t="shared" si="50"/>
        <v>0</v>
      </c>
      <c r="S67" s="28">
        <f t="shared" si="51"/>
        <v>0</v>
      </c>
      <c r="T67" s="28">
        <f t="shared" si="52"/>
        <v>0</v>
      </c>
      <c r="U67" s="15">
        <f t="shared" si="17"/>
        <v>0</v>
      </c>
      <c r="V67" s="28">
        <f t="shared" si="53"/>
        <v>0</v>
      </c>
      <c r="W67" s="155" t="str">
        <f t="shared" si="7"/>
        <v/>
      </c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  <c r="BO67" s="58"/>
      <c r="BP67" s="58"/>
      <c r="BQ67" s="58"/>
      <c r="BR67" s="58"/>
      <c r="BS67" s="58"/>
      <c r="BT67" s="58"/>
      <c r="BU67" s="58"/>
      <c r="BV67" s="58"/>
      <c r="BW67" s="58"/>
      <c r="BX67" s="58"/>
      <c r="BY67" s="58"/>
      <c r="BZ67" s="58"/>
      <c r="CA67" s="58"/>
      <c r="CB67" s="58"/>
      <c r="CC67" s="58"/>
      <c r="CD67" s="58"/>
      <c r="CE67" s="58"/>
      <c r="CF67" s="58"/>
      <c r="CG67" s="58"/>
      <c r="CH67" s="58"/>
      <c r="CI67" s="58"/>
      <c r="CJ67" s="58"/>
      <c r="CK67" s="58"/>
      <c r="CL67" s="58"/>
      <c r="CM67" s="58"/>
      <c r="CN67" s="58"/>
      <c r="CO67" s="58"/>
      <c r="CP67" s="58"/>
      <c r="CQ67" s="58"/>
      <c r="CR67" s="58"/>
      <c r="CS67" s="58"/>
      <c r="CT67" s="58"/>
      <c r="CU67" s="58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9"/>
      <c r="GF67" s="59"/>
      <c r="GG67" s="59"/>
      <c r="GH67" s="59"/>
      <c r="GI67" s="59"/>
      <c r="GJ67" s="59"/>
      <c r="GK67" s="59"/>
      <c r="GL67" s="59"/>
      <c r="GM67" s="59"/>
      <c r="GN67" s="59"/>
    </row>
    <row r="68" spans="1:196" s="80" customFormat="1" ht="38.25" customHeight="1" x14ac:dyDescent="0.3">
      <c r="A68" s="154"/>
      <c r="B68" s="54" t="s">
        <v>7</v>
      </c>
      <c r="C68" s="209" t="s">
        <v>124</v>
      </c>
      <c r="D68" s="209" t="s">
        <v>57</v>
      </c>
      <c r="E68" s="290" t="s">
        <v>125</v>
      </c>
      <c r="F68" s="23">
        <v>7430.8</v>
      </c>
      <c r="G68" s="15">
        <v>6252</v>
      </c>
      <c r="H68" s="15">
        <v>4621.8</v>
      </c>
      <c r="I68" s="19">
        <f>H68/$H$6</f>
        <v>8.2563811976450983E-3</v>
      </c>
      <c r="J68" s="15">
        <f t="shared" si="9"/>
        <v>-1630.1999999999998</v>
      </c>
      <c r="K68" s="155">
        <f t="shared" si="16"/>
        <v>0.73925143953934747</v>
      </c>
      <c r="L68" s="176"/>
      <c r="M68" s="15"/>
      <c r="N68" s="15"/>
      <c r="O68" s="15"/>
      <c r="P68" s="14">
        <f t="shared" si="2"/>
        <v>0</v>
      </c>
      <c r="Q68" s="190" t="str">
        <f t="shared" si="10"/>
        <v/>
      </c>
      <c r="R68" s="194">
        <f>SUM(F68,L68)</f>
        <v>7430.8</v>
      </c>
      <c r="S68" s="15">
        <f>SUM(F68,M68)</f>
        <v>7430.8</v>
      </c>
      <c r="T68" s="15">
        <f>SUM(G68,N68)</f>
        <v>6252</v>
      </c>
      <c r="U68" s="15">
        <f t="shared" si="17"/>
        <v>4621.8</v>
      </c>
      <c r="V68" s="15">
        <f>U68-T68</f>
        <v>-1630.1999999999998</v>
      </c>
      <c r="W68" s="155">
        <f t="shared" si="7"/>
        <v>0.73925143953934747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79"/>
      <c r="GF68" s="79"/>
      <c r="GG68" s="79"/>
      <c r="GH68" s="79"/>
      <c r="GI68" s="79"/>
      <c r="GJ68" s="79"/>
      <c r="GK68" s="79"/>
      <c r="GL68" s="79"/>
      <c r="GM68" s="79"/>
      <c r="GN68" s="79"/>
    </row>
    <row r="69" spans="1:196" s="75" customFormat="1" ht="30" customHeight="1" x14ac:dyDescent="0.3">
      <c r="A69" s="152">
        <v>4</v>
      </c>
      <c r="B69" s="50" t="s">
        <v>14</v>
      </c>
      <c r="C69" s="50" t="s">
        <v>108</v>
      </c>
      <c r="D69" s="50"/>
      <c r="E69" s="171" t="s">
        <v>305</v>
      </c>
      <c r="F69" s="21">
        <f>SUM(F70:F73)</f>
        <v>14855.699999999999</v>
      </c>
      <c r="G69" s="14">
        <f t="shared" ref="G69:H69" si="54">SUM(G70:G73)</f>
        <v>9624.5</v>
      </c>
      <c r="H69" s="14">
        <f t="shared" si="54"/>
        <v>7710</v>
      </c>
      <c r="I69" s="24">
        <f t="shared" si="8"/>
        <v>1.3773140125891146E-2</v>
      </c>
      <c r="J69" s="14">
        <f t="shared" si="9"/>
        <v>-1914.5</v>
      </c>
      <c r="K69" s="153">
        <f t="shared" si="16"/>
        <v>0.80108057561431767</v>
      </c>
      <c r="L69" s="148">
        <f>SUM(L70:L73)</f>
        <v>3240.1</v>
      </c>
      <c r="M69" s="14">
        <f t="shared" ref="M69" si="55">SUM(M70:M73)</f>
        <v>3409.3</v>
      </c>
      <c r="N69" s="14">
        <f>SUM(N70:N73)</f>
        <v>3036.4</v>
      </c>
      <c r="O69" s="14">
        <f t="shared" ref="O69" si="56">SUM(O70:O73)</f>
        <v>1630.3</v>
      </c>
      <c r="P69" s="14">
        <f t="shared" si="2"/>
        <v>-1406.1000000000001</v>
      </c>
      <c r="Q69" s="189">
        <f t="shared" ref="Q69:Q136" si="57">IFERROR(100%*(O69/N69),"")</f>
        <v>0.536918719536293</v>
      </c>
      <c r="R69" s="187">
        <f>SUM(R70:R73)</f>
        <v>18095.800000000003</v>
      </c>
      <c r="S69" s="14">
        <f t="shared" ref="S69:T69" si="58">SUM(S70:S73)</f>
        <v>18265</v>
      </c>
      <c r="T69" s="14">
        <f t="shared" si="58"/>
        <v>12660.9</v>
      </c>
      <c r="U69" s="14">
        <f t="shared" si="17"/>
        <v>9340.2999999999993</v>
      </c>
      <c r="V69" s="14">
        <f t="shared" si="6"/>
        <v>-3320.6000000000004</v>
      </c>
      <c r="W69" s="153">
        <f t="shared" ref="W69:W104" si="59">IFERROR(100%*(U69/T69),"")</f>
        <v>0.73772796562645626</v>
      </c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52"/>
      <c r="CT69" s="52"/>
      <c r="CU69" s="52"/>
      <c r="CV69" s="52"/>
      <c r="CW69" s="52"/>
      <c r="CX69" s="52"/>
      <c r="CY69" s="52"/>
      <c r="CZ69" s="52"/>
      <c r="DA69" s="52"/>
      <c r="DB69" s="52"/>
      <c r="DC69" s="52"/>
      <c r="DD69" s="52"/>
      <c r="DE69" s="52"/>
      <c r="DF69" s="52"/>
      <c r="DG69" s="52"/>
      <c r="DH69" s="52"/>
      <c r="DI69" s="52"/>
      <c r="DJ69" s="52"/>
      <c r="DK69" s="52"/>
      <c r="DL69" s="52"/>
      <c r="DM69" s="52"/>
      <c r="DN69" s="52"/>
      <c r="DO69" s="52"/>
      <c r="DP69" s="52"/>
      <c r="DQ69" s="52"/>
      <c r="DR69" s="52"/>
      <c r="DS69" s="52"/>
      <c r="DT69" s="52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  <c r="EK69" s="52"/>
      <c r="EL69" s="52"/>
      <c r="EM69" s="52"/>
      <c r="EN69" s="52"/>
      <c r="EO69" s="52"/>
      <c r="EP69" s="52"/>
      <c r="EQ69" s="52"/>
      <c r="ER69" s="52"/>
      <c r="ES69" s="52"/>
      <c r="ET69" s="52"/>
      <c r="EU69" s="52"/>
      <c r="EV69" s="52"/>
      <c r="EW69" s="52"/>
      <c r="EX69" s="52"/>
      <c r="EY69" s="52"/>
      <c r="EZ69" s="52"/>
      <c r="FA69" s="52"/>
      <c r="FB69" s="52"/>
      <c r="FC69" s="52"/>
      <c r="FD69" s="52"/>
      <c r="FE69" s="52"/>
      <c r="FF69" s="52"/>
      <c r="FG69" s="52"/>
      <c r="FH69" s="52"/>
      <c r="FI69" s="52"/>
      <c r="FJ69" s="52"/>
      <c r="FK69" s="52"/>
      <c r="FL69" s="52"/>
      <c r="FM69" s="52"/>
      <c r="FN69" s="52"/>
      <c r="FO69" s="52"/>
      <c r="FP69" s="52"/>
      <c r="FQ69" s="52"/>
      <c r="FR69" s="52"/>
      <c r="FS69" s="52"/>
      <c r="FT69" s="52"/>
      <c r="FU69" s="52"/>
      <c r="FV69" s="52"/>
      <c r="FW69" s="52"/>
      <c r="FX69" s="52"/>
      <c r="FY69" s="52"/>
      <c r="FZ69" s="52"/>
      <c r="GA69" s="52"/>
      <c r="GB69" s="52"/>
      <c r="GC69" s="52"/>
      <c r="GD69" s="52"/>
      <c r="GE69" s="74"/>
      <c r="GF69" s="74"/>
      <c r="GG69" s="74"/>
      <c r="GH69" s="74"/>
      <c r="GI69" s="74"/>
      <c r="GJ69" s="74"/>
      <c r="GK69" s="74"/>
      <c r="GL69" s="74"/>
      <c r="GM69" s="74"/>
      <c r="GN69" s="74"/>
    </row>
    <row r="70" spans="1:196" ht="32.25" customHeight="1" x14ac:dyDescent="0.3">
      <c r="A70" s="154"/>
      <c r="B70" s="54" t="s">
        <v>27</v>
      </c>
      <c r="C70" s="213" t="s">
        <v>134</v>
      </c>
      <c r="D70" s="213" t="s">
        <v>62</v>
      </c>
      <c r="E70" s="291" t="s">
        <v>133</v>
      </c>
      <c r="F70" s="23">
        <v>6218.7</v>
      </c>
      <c r="G70" s="15">
        <v>3961.7</v>
      </c>
      <c r="H70" s="15">
        <v>3385.7</v>
      </c>
      <c r="I70" s="19">
        <f t="shared" si="8"/>
        <v>6.0482127787587102E-3</v>
      </c>
      <c r="J70" s="15">
        <f t="shared" si="9"/>
        <v>-576</v>
      </c>
      <c r="K70" s="155">
        <f t="shared" si="16"/>
        <v>0.85460787035868435</v>
      </c>
      <c r="L70" s="176">
        <v>329</v>
      </c>
      <c r="M70" s="15">
        <v>434.3</v>
      </c>
      <c r="N70" s="15">
        <v>118.4</v>
      </c>
      <c r="O70" s="15">
        <v>118.4</v>
      </c>
      <c r="P70" s="14">
        <f t="shared" si="2"/>
        <v>0</v>
      </c>
      <c r="Q70" s="190">
        <f t="shared" si="57"/>
        <v>1</v>
      </c>
      <c r="R70" s="194">
        <f t="shared" si="4"/>
        <v>6547.7</v>
      </c>
      <c r="S70" s="15">
        <f>SUM(F70,M70)</f>
        <v>6653</v>
      </c>
      <c r="T70" s="15">
        <f t="shared" si="11"/>
        <v>4080.1</v>
      </c>
      <c r="U70" s="15">
        <f t="shared" si="17"/>
        <v>3504.1</v>
      </c>
      <c r="V70" s="15">
        <f t="shared" si="6"/>
        <v>-576</v>
      </c>
      <c r="W70" s="155">
        <f t="shared" si="59"/>
        <v>0.85882698953457026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</row>
    <row r="71" spans="1:196" ht="39" customHeight="1" x14ac:dyDescent="0.3">
      <c r="A71" s="154"/>
      <c r="B71" s="54" t="s">
        <v>32</v>
      </c>
      <c r="C71" s="213" t="s">
        <v>61</v>
      </c>
      <c r="D71" s="213" t="s">
        <v>63</v>
      </c>
      <c r="E71" s="285" t="s">
        <v>135</v>
      </c>
      <c r="F71" s="23">
        <v>4732.8999999999996</v>
      </c>
      <c r="G71" s="15">
        <v>3195</v>
      </c>
      <c r="H71" s="15">
        <v>2259</v>
      </c>
      <c r="I71" s="19">
        <f t="shared" si="8"/>
        <v>4.0354764649011806E-3</v>
      </c>
      <c r="J71" s="15">
        <f t="shared" si="9"/>
        <v>-936</v>
      </c>
      <c r="K71" s="155">
        <f t="shared" si="16"/>
        <v>0.70704225352112671</v>
      </c>
      <c r="L71" s="176">
        <v>2847.6</v>
      </c>
      <c r="M71" s="15">
        <v>2887.4</v>
      </c>
      <c r="N71" s="15">
        <v>2854.7</v>
      </c>
      <c r="O71" s="15">
        <v>1448.6</v>
      </c>
      <c r="P71" s="15">
        <f t="shared" ref="P71:P134" si="60">O71-N71</f>
        <v>-1406.1</v>
      </c>
      <c r="Q71" s="190">
        <f t="shared" si="57"/>
        <v>0.50744386450415102</v>
      </c>
      <c r="R71" s="194">
        <f t="shared" si="4"/>
        <v>7580.5</v>
      </c>
      <c r="S71" s="15">
        <f t="shared" si="5"/>
        <v>7620.2999999999993</v>
      </c>
      <c r="T71" s="15">
        <f t="shared" si="11"/>
        <v>6049.7</v>
      </c>
      <c r="U71" s="15">
        <f t="shared" si="17"/>
        <v>3707.6</v>
      </c>
      <c r="V71" s="15">
        <f t="shared" si="6"/>
        <v>-2342.1</v>
      </c>
      <c r="W71" s="155">
        <f t="shared" si="59"/>
        <v>0.61285683587615913</v>
      </c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</row>
    <row r="72" spans="1:196" ht="42.75" customHeight="1" x14ac:dyDescent="0.3">
      <c r="A72" s="154"/>
      <c r="B72" s="54" t="s">
        <v>28</v>
      </c>
      <c r="C72" s="213" t="s">
        <v>136</v>
      </c>
      <c r="D72" s="213" t="s">
        <v>64</v>
      </c>
      <c r="E72" s="291" t="s">
        <v>137</v>
      </c>
      <c r="F72" s="23">
        <v>3577.4</v>
      </c>
      <c r="G72" s="15">
        <v>2224.6999999999998</v>
      </c>
      <c r="H72" s="15">
        <v>1943</v>
      </c>
      <c r="I72" s="19">
        <f t="shared" si="8"/>
        <v>3.4709742236843704E-3</v>
      </c>
      <c r="J72" s="15">
        <f t="shared" ref="J72:J135" si="61">H72-G72</f>
        <v>-281.69999999999982</v>
      </c>
      <c r="K72" s="155">
        <f t="shared" ref="K72:K139" si="62">IFERROR(100%*(H72/G72),"")</f>
        <v>0.87337618555310836</v>
      </c>
      <c r="L72" s="176">
        <v>63.5</v>
      </c>
      <c r="M72" s="15">
        <v>87.6</v>
      </c>
      <c r="N72" s="15">
        <v>63.3</v>
      </c>
      <c r="O72" s="15">
        <v>63.3</v>
      </c>
      <c r="P72" s="14">
        <f t="shared" si="60"/>
        <v>0</v>
      </c>
      <c r="Q72" s="190">
        <f t="shared" si="57"/>
        <v>1</v>
      </c>
      <c r="R72" s="194">
        <f t="shared" si="4"/>
        <v>3640.9</v>
      </c>
      <c r="S72" s="15">
        <f t="shared" si="5"/>
        <v>3665</v>
      </c>
      <c r="T72" s="15">
        <f t="shared" si="11"/>
        <v>2288</v>
      </c>
      <c r="U72" s="15">
        <f t="shared" si="17"/>
        <v>2006.3</v>
      </c>
      <c r="V72" s="15">
        <f t="shared" si="6"/>
        <v>-281.70000000000005</v>
      </c>
      <c r="W72" s="155">
        <f t="shared" si="59"/>
        <v>0.8768793706293706</v>
      </c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</row>
    <row r="73" spans="1:196" ht="27" customHeight="1" thickBot="1" x14ac:dyDescent="0.35">
      <c r="A73" s="154"/>
      <c r="B73" s="54" t="s">
        <v>29</v>
      </c>
      <c r="C73" s="213" t="s">
        <v>138</v>
      </c>
      <c r="D73" s="213" t="s">
        <v>64</v>
      </c>
      <c r="E73" s="290" t="s">
        <v>139</v>
      </c>
      <c r="F73" s="23">
        <v>326.7</v>
      </c>
      <c r="G73" s="15">
        <v>243.1</v>
      </c>
      <c r="H73" s="15">
        <v>122.3</v>
      </c>
      <c r="I73" s="39">
        <f t="shared" si="8"/>
        <v>2.1847665854688551E-4</v>
      </c>
      <c r="J73" s="15">
        <f t="shared" si="61"/>
        <v>-120.8</v>
      </c>
      <c r="K73" s="155">
        <f t="shared" si="62"/>
        <v>0.5030851501439737</v>
      </c>
      <c r="L73" s="176"/>
      <c r="M73" s="15"/>
      <c r="N73" s="15"/>
      <c r="O73" s="15"/>
      <c r="P73" s="14">
        <f t="shared" si="60"/>
        <v>0</v>
      </c>
      <c r="Q73" s="190" t="str">
        <f t="shared" si="57"/>
        <v/>
      </c>
      <c r="R73" s="194">
        <f t="shared" si="4"/>
        <v>326.7</v>
      </c>
      <c r="S73" s="15">
        <f t="shared" si="5"/>
        <v>326.7</v>
      </c>
      <c r="T73" s="15">
        <f t="shared" si="11"/>
        <v>243.1</v>
      </c>
      <c r="U73" s="15">
        <f t="shared" si="11"/>
        <v>122.3</v>
      </c>
      <c r="V73" s="15">
        <f t="shared" si="6"/>
        <v>-120.8</v>
      </c>
      <c r="W73" s="155">
        <f t="shared" si="59"/>
        <v>0.5030851501439737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</row>
    <row r="74" spans="1:196" s="82" customFormat="1" ht="31.5" customHeight="1" thickBot="1" x14ac:dyDescent="0.35">
      <c r="A74" s="152">
        <v>5</v>
      </c>
      <c r="B74" s="50" t="s">
        <v>15</v>
      </c>
      <c r="C74" s="50" t="s">
        <v>110</v>
      </c>
      <c r="D74" s="50"/>
      <c r="E74" s="170" t="s">
        <v>304</v>
      </c>
      <c r="F74" s="21">
        <f>SUM(F75:F79)</f>
        <v>6887</v>
      </c>
      <c r="G74" s="14">
        <f t="shared" ref="G74:H74" si="63">SUM(G75:G79)</f>
        <v>4337</v>
      </c>
      <c r="H74" s="14">
        <f t="shared" si="63"/>
        <v>3475.2999999999997</v>
      </c>
      <c r="I74" s="24">
        <f t="shared" si="8"/>
        <v>6.2082741737366403E-3</v>
      </c>
      <c r="J74" s="14">
        <f t="shared" si="61"/>
        <v>-861.70000000000027</v>
      </c>
      <c r="K74" s="153">
        <f t="shared" si="62"/>
        <v>0.80131427253862109</v>
      </c>
      <c r="L74" s="148">
        <f>SUM(L75:L79)</f>
        <v>81.099999999999994</v>
      </c>
      <c r="M74" s="14">
        <f t="shared" ref="M74" si="64">SUM(M75:M79)</f>
        <v>148.30000000000001</v>
      </c>
      <c r="N74" s="14">
        <f t="shared" ref="N74" si="65">SUM(N75:N79)</f>
        <v>69.900000000000006</v>
      </c>
      <c r="O74" s="14">
        <f>SUM(O75:O79)</f>
        <v>69.900000000000006</v>
      </c>
      <c r="P74" s="14">
        <f t="shared" si="60"/>
        <v>0</v>
      </c>
      <c r="Q74" s="189">
        <f t="shared" si="57"/>
        <v>1</v>
      </c>
      <c r="R74" s="187">
        <f>SUM(R75:R79)</f>
        <v>6968.1</v>
      </c>
      <c r="S74" s="14">
        <f t="shared" ref="S74:T74" si="66">SUM(S75:S79)</f>
        <v>7035.3</v>
      </c>
      <c r="T74" s="14">
        <f t="shared" si="66"/>
        <v>4406.8999999999996</v>
      </c>
      <c r="U74" s="14">
        <f t="shared" si="11"/>
        <v>3545.2</v>
      </c>
      <c r="V74" s="14">
        <f t="shared" si="6"/>
        <v>-861.69999999999982</v>
      </c>
      <c r="W74" s="153">
        <f t="shared" si="59"/>
        <v>0.80446572420522366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81"/>
      <c r="GF74" s="81"/>
      <c r="GG74" s="81"/>
      <c r="GH74" s="81"/>
      <c r="GI74" s="81"/>
      <c r="GJ74" s="81"/>
      <c r="GK74" s="81"/>
      <c r="GL74" s="81"/>
      <c r="GM74" s="81"/>
      <c r="GN74" s="81"/>
    </row>
    <row r="75" spans="1:196" ht="42" customHeight="1" x14ac:dyDescent="0.3">
      <c r="A75" s="154"/>
      <c r="B75" s="54" t="s">
        <v>31</v>
      </c>
      <c r="C75" s="213" t="s">
        <v>65</v>
      </c>
      <c r="D75" s="213" t="s">
        <v>66</v>
      </c>
      <c r="E75" s="291" t="s">
        <v>67</v>
      </c>
      <c r="F75" s="23">
        <v>1868.5</v>
      </c>
      <c r="G75" s="15">
        <v>1401.6</v>
      </c>
      <c r="H75" s="15">
        <v>1206.8</v>
      </c>
      <c r="I75" s="19">
        <f t="shared" si="8"/>
        <v>2.1558269136090057E-3</v>
      </c>
      <c r="J75" s="15">
        <f t="shared" si="61"/>
        <v>-194.79999999999995</v>
      </c>
      <c r="K75" s="155">
        <f t="shared" si="62"/>
        <v>0.86101598173515981</v>
      </c>
      <c r="L75" s="176"/>
      <c r="M75" s="15"/>
      <c r="N75" s="15"/>
      <c r="O75" s="15"/>
      <c r="P75" s="14">
        <f t="shared" si="60"/>
        <v>0</v>
      </c>
      <c r="Q75" s="190" t="str">
        <f t="shared" si="57"/>
        <v/>
      </c>
      <c r="R75" s="194">
        <f t="shared" si="4"/>
        <v>1868.5</v>
      </c>
      <c r="S75" s="15">
        <f t="shared" si="5"/>
        <v>1868.5</v>
      </c>
      <c r="T75" s="15">
        <f t="shared" si="11"/>
        <v>1401.6</v>
      </c>
      <c r="U75" s="15">
        <f t="shared" si="11"/>
        <v>1206.8</v>
      </c>
      <c r="V75" s="15">
        <f t="shared" si="6"/>
        <v>-194.79999999999995</v>
      </c>
      <c r="W75" s="155">
        <f t="shared" si="59"/>
        <v>0.86101598173515981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</row>
    <row r="76" spans="1:196" ht="42.75" customHeight="1" x14ac:dyDescent="0.3">
      <c r="A76" s="154"/>
      <c r="B76" s="54" t="s">
        <v>31</v>
      </c>
      <c r="C76" s="213" t="s">
        <v>68</v>
      </c>
      <c r="D76" s="213" t="s">
        <v>66</v>
      </c>
      <c r="E76" s="291" t="s">
        <v>69</v>
      </c>
      <c r="F76" s="23">
        <v>426.7</v>
      </c>
      <c r="G76" s="15">
        <v>141.9</v>
      </c>
      <c r="H76" s="15">
        <v>80.3</v>
      </c>
      <c r="I76" s="40">
        <f t="shared" si="8"/>
        <v>1.4344787965098042E-4</v>
      </c>
      <c r="J76" s="15">
        <f t="shared" si="61"/>
        <v>-61.600000000000009</v>
      </c>
      <c r="K76" s="155">
        <f t="shared" si="62"/>
        <v>0.56589147286821706</v>
      </c>
      <c r="L76" s="176"/>
      <c r="M76" s="15"/>
      <c r="N76" s="15"/>
      <c r="O76" s="15"/>
      <c r="P76" s="14">
        <f t="shared" si="60"/>
        <v>0</v>
      </c>
      <c r="Q76" s="190" t="str">
        <f t="shared" si="57"/>
        <v/>
      </c>
      <c r="R76" s="194">
        <f t="shared" si="4"/>
        <v>426.7</v>
      </c>
      <c r="S76" s="15">
        <f t="shared" si="5"/>
        <v>426.7</v>
      </c>
      <c r="T76" s="15">
        <f t="shared" si="11"/>
        <v>141.9</v>
      </c>
      <c r="U76" s="15">
        <f t="shared" si="11"/>
        <v>80.3</v>
      </c>
      <c r="V76" s="15">
        <f t="shared" si="6"/>
        <v>-61.600000000000009</v>
      </c>
      <c r="W76" s="155">
        <f t="shared" si="59"/>
        <v>0.56589147286821706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</row>
    <row r="77" spans="1:196" s="84" customFormat="1" ht="40.5" customHeight="1" x14ac:dyDescent="0.3">
      <c r="A77" s="154"/>
      <c r="B77" s="54" t="s">
        <v>21</v>
      </c>
      <c r="C77" s="213" t="s">
        <v>70</v>
      </c>
      <c r="D77" s="213" t="s">
        <v>66</v>
      </c>
      <c r="E77" s="285" t="s">
        <v>71</v>
      </c>
      <c r="F77" s="23">
        <v>4033.7</v>
      </c>
      <c r="G77" s="15">
        <v>2438.5</v>
      </c>
      <c r="H77" s="15">
        <v>1862.6</v>
      </c>
      <c r="I77" s="19">
        <f t="shared" si="8"/>
        <v>3.3273477040836378E-3</v>
      </c>
      <c r="J77" s="15">
        <f t="shared" si="61"/>
        <v>-575.90000000000009</v>
      </c>
      <c r="K77" s="155">
        <f t="shared" si="62"/>
        <v>0.76383022349805207</v>
      </c>
      <c r="L77" s="176">
        <v>81.099999999999994</v>
      </c>
      <c r="M77" s="15">
        <v>148.30000000000001</v>
      </c>
      <c r="N77" s="15">
        <v>69.900000000000006</v>
      </c>
      <c r="O77" s="125">
        <v>69.900000000000006</v>
      </c>
      <c r="P77" s="14">
        <f t="shared" si="60"/>
        <v>0</v>
      </c>
      <c r="Q77" s="190">
        <f t="shared" si="57"/>
        <v>1</v>
      </c>
      <c r="R77" s="194">
        <f t="shared" si="4"/>
        <v>4114.8</v>
      </c>
      <c r="S77" s="15">
        <f t="shared" si="5"/>
        <v>4182</v>
      </c>
      <c r="T77" s="15">
        <f t="shared" si="11"/>
        <v>2508.4</v>
      </c>
      <c r="U77" s="15">
        <f t="shared" si="11"/>
        <v>1932.5</v>
      </c>
      <c r="V77" s="15">
        <f t="shared" si="6"/>
        <v>-575.90000000000009</v>
      </c>
      <c r="W77" s="155">
        <f t="shared" si="59"/>
        <v>0.77041141763674048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83"/>
      <c r="GF77" s="83"/>
      <c r="GG77" s="83"/>
      <c r="GH77" s="83"/>
      <c r="GI77" s="83"/>
      <c r="GJ77" s="83"/>
      <c r="GK77" s="83"/>
      <c r="GL77" s="83"/>
      <c r="GM77" s="83"/>
      <c r="GN77" s="83"/>
    </row>
    <row r="78" spans="1:196" s="84" customFormat="1" ht="57" customHeight="1" x14ac:dyDescent="0.3">
      <c r="A78" s="154"/>
      <c r="B78" s="54" t="s">
        <v>21</v>
      </c>
      <c r="C78" s="213" t="s">
        <v>349</v>
      </c>
      <c r="D78" s="213" t="s">
        <v>66</v>
      </c>
      <c r="E78" s="285" t="s">
        <v>361</v>
      </c>
      <c r="F78" s="23">
        <v>98.1</v>
      </c>
      <c r="G78" s="15">
        <v>49</v>
      </c>
      <c r="H78" s="15">
        <v>19.600000000000001</v>
      </c>
      <c r="I78" s="19">
        <f t="shared" ref="I78" si="67">H78/$H$6</f>
        <v>3.5013430151422374E-5</v>
      </c>
      <c r="J78" s="15">
        <f t="shared" si="61"/>
        <v>-29.4</v>
      </c>
      <c r="K78" s="155">
        <f t="shared" si="62"/>
        <v>0.4</v>
      </c>
      <c r="L78" s="176"/>
      <c r="M78" s="15"/>
      <c r="N78" s="15"/>
      <c r="O78" s="15"/>
      <c r="P78" s="14">
        <f t="shared" si="60"/>
        <v>0</v>
      </c>
      <c r="Q78" s="190" t="str">
        <f t="shared" si="57"/>
        <v/>
      </c>
      <c r="R78" s="194">
        <f t="shared" si="4"/>
        <v>98.1</v>
      </c>
      <c r="S78" s="15">
        <f t="shared" si="5"/>
        <v>98.1</v>
      </c>
      <c r="T78" s="15">
        <f t="shared" si="11"/>
        <v>49</v>
      </c>
      <c r="U78" s="15">
        <f t="shared" si="11"/>
        <v>19.600000000000001</v>
      </c>
      <c r="V78" s="15">
        <f t="shared" si="6"/>
        <v>-29.4</v>
      </c>
      <c r="W78" s="155">
        <f t="shared" si="59"/>
        <v>0.4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83"/>
      <c r="GF78" s="83"/>
      <c r="GG78" s="83"/>
      <c r="GH78" s="83"/>
      <c r="GI78" s="83"/>
      <c r="GJ78" s="83"/>
      <c r="GK78" s="83"/>
      <c r="GL78" s="83"/>
      <c r="GM78" s="83"/>
      <c r="GN78" s="83"/>
    </row>
    <row r="79" spans="1:196" s="84" customFormat="1" ht="41.25" customHeight="1" thickBot="1" x14ac:dyDescent="0.35">
      <c r="A79" s="154"/>
      <c r="B79" s="54" t="s">
        <v>21</v>
      </c>
      <c r="C79" s="213" t="s">
        <v>186</v>
      </c>
      <c r="D79" s="213" t="s">
        <v>66</v>
      </c>
      <c r="E79" s="285" t="s">
        <v>192</v>
      </c>
      <c r="F79" s="23">
        <v>460</v>
      </c>
      <c r="G79" s="15">
        <v>306</v>
      </c>
      <c r="H79" s="15">
        <v>306</v>
      </c>
      <c r="I79" s="40">
        <f t="shared" si="8"/>
        <v>5.4663824624159418E-4</v>
      </c>
      <c r="J79" s="15">
        <f t="shared" si="61"/>
        <v>0</v>
      </c>
      <c r="K79" s="155">
        <f t="shared" si="62"/>
        <v>1</v>
      </c>
      <c r="L79" s="176"/>
      <c r="M79" s="15"/>
      <c r="N79" s="15"/>
      <c r="O79" s="15"/>
      <c r="P79" s="14">
        <f t="shared" si="60"/>
        <v>0</v>
      </c>
      <c r="Q79" s="190" t="str">
        <f t="shared" si="57"/>
        <v/>
      </c>
      <c r="R79" s="194">
        <f t="shared" si="4"/>
        <v>460</v>
      </c>
      <c r="S79" s="15">
        <f t="shared" si="5"/>
        <v>460</v>
      </c>
      <c r="T79" s="15">
        <f t="shared" si="11"/>
        <v>306</v>
      </c>
      <c r="U79" s="15">
        <f t="shared" si="11"/>
        <v>306</v>
      </c>
      <c r="V79" s="15">
        <f t="shared" si="6"/>
        <v>0</v>
      </c>
      <c r="W79" s="155">
        <f t="shared" si="59"/>
        <v>1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83"/>
      <c r="GF79" s="83"/>
      <c r="GG79" s="83"/>
      <c r="GH79" s="83"/>
      <c r="GI79" s="83"/>
      <c r="GJ79" s="83"/>
      <c r="GK79" s="83"/>
      <c r="GL79" s="83"/>
      <c r="GM79" s="83"/>
      <c r="GN79" s="83"/>
    </row>
    <row r="80" spans="1:196" s="280" customFormat="1" ht="74.25" customHeight="1" thickBot="1" x14ac:dyDescent="0.35">
      <c r="A80" s="161">
        <v>6</v>
      </c>
      <c r="B80" s="131" t="s">
        <v>16</v>
      </c>
      <c r="C80" s="131" t="s">
        <v>140</v>
      </c>
      <c r="D80" s="131" t="s">
        <v>51</v>
      </c>
      <c r="E80" s="282" t="s">
        <v>117</v>
      </c>
      <c r="F80" s="120">
        <v>46092.1</v>
      </c>
      <c r="G80" s="133">
        <v>29384.2</v>
      </c>
      <c r="H80" s="133">
        <v>26536.9</v>
      </c>
      <c r="I80" s="277">
        <f t="shared" si="8"/>
        <v>4.7405504825779612E-2</v>
      </c>
      <c r="J80" s="14">
        <f t="shared" si="61"/>
        <v>-2847.2999999999993</v>
      </c>
      <c r="K80" s="162">
        <f t="shared" si="62"/>
        <v>0.90310098624430823</v>
      </c>
      <c r="L80" s="134">
        <v>2213.9</v>
      </c>
      <c r="M80" s="133">
        <v>2253.4</v>
      </c>
      <c r="N80" s="133">
        <v>1981</v>
      </c>
      <c r="O80" s="133">
        <v>53.9</v>
      </c>
      <c r="P80" s="14">
        <f t="shared" si="60"/>
        <v>-1927.1</v>
      </c>
      <c r="Q80" s="220">
        <f t="shared" si="57"/>
        <v>2.7208480565371024E-2</v>
      </c>
      <c r="R80" s="278">
        <f t="shared" si="4"/>
        <v>48306</v>
      </c>
      <c r="S80" s="133">
        <f t="shared" si="5"/>
        <v>48345.5</v>
      </c>
      <c r="T80" s="133">
        <f t="shared" si="11"/>
        <v>31365.200000000001</v>
      </c>
      <c r="U80" s="133">
        <f t="shared" si="11"/>
        <v>26590.800000000003</v>
      </c>
      <c r="V80" s="133">
        <f t="shared" si="6"/>
        <v>-4774.3999999999978</v>
      </c>
      <c r="W80" s="162">
        <f t="shared" si="59"/>
        <v>0.84778034254524126</v>
      </c>
      <c r="X80" s="127"/>
      <c r="Y80" s="127"/>
      <c r="Z80" s="127"/>
      <c r="AA80" s="127"/>
      <c r="AB80" s="127"/>
      <c r="AC80" s="127"/>
      <c r="AD80" s="127"/>
      <c r="AE80" s="127"/>
      <c r="AF80" s="127"/>
      <c r="AG80" s="127"/>
      <c r="AH80" s="127"/>
      <c r="AI80" s="127"/>
      <c r="AJ80" s="127"/>
      <c r="AK80" s="127"/>
      <c r="AL80" s="127"/>
      <c r="AM80" s="127"/>
      <c r="AN80" s="127"/>
      <c r="AO80" s="127"/>
      <c r="AP80" s="127"/>
      <c r="AQ80" s="127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279"/>
      <c r="GF80" s="279"/>
      <c r="GG80" s="279"/>
      <c r="GH80" s="279"/>
      <c r="GI80" s="279"/>
      <c r="GJ80" s="279"/>
      <c r="GK80" s="279"/>
      <c r="GL80" s="279"/>
      <c r="GM80" s="279"/>
      <c r="GN80" s="279"/>
    </row>
    <row r="81" spans="1:196" s="130" customFormat="1" ht="42" customHeight="1" thickBot="1" x14ac:dyDescent="0.35">
      <c r="A81" s="161">
        <v>7</v>
      </c>
      <c r="B81" s="131" t="s">
        <v>16</v>
      </c>
      <c r="C81" s="131" t="s">
        <v>141</v>
      </c>
      <c r="D81" s="131" t="s">
        <v>51</v>
      </c>
      <c r="E81" s="282" t="s">
        <v>227</v>
      </c>
      <c r="F81" s="120">
        <v>55514.1</v>
      </c>
      <c r="G81" s="133">
        <v>37278.5</v>
      </c>
      <c r="H81" s="281">
        <v>33479.199999999997</v>
      </c>
      <c r="I81" s="277">
        <f t="shared" ref="I81:I151" si="68">H81/$H$6</f>
        <v>5.9807226057423453E-2</v>
      </c>
      <c r="J81" s="14">
        <f t="shared" si="61"/>
        <v>-3799.3000000000029</v>
      </c>
      <c r="K81" s="162">
        <f t="shared" si="62"/>
        <v>0.89808334562817704</v>
      </c>
      <c r="L81" s="134">
        <v>1670</v>
      </c>
      <c r="M81" s="133">
        <v>2908.8</v>
      </c>
      <c r="N81" s="133">
        <v>2908.8</v>
      </c>
      <c r="O81" s="133">
        <v>1347.3</v>
      </c>
      <c r="P81" s="14">
        <f t="shared" si="60"/>
        <v>-1561.5000000000002</v>
      </c>
      <c r="Q81" s="220">
        <f t="shared" si="57"/>
        <v>0.46318069306930687</v>
      </c>
      <c r="R81" s="278">
        <f t="shared" ref="R81:R163" si="69">SUM(F81,L81)</f>
        <v>57184.1</v>
      </c>
      <c r="S81" s="133">
        <f t="shared" ref="S81:U172" si="70">SUM(F81,M81)</f>
        <v>58422.9</v>
      </c>
      <c r="T81" s="133">
        <f t="shared" ref="T81:U163" si="71">SUM(G81,N81)</f>
        <v>40187.300000000003</v>
      </c>
      <c r="U81" s="133">
        <f t="shared" si="71"/>
        <v>34826.5</v>
      </c>
      <c r="V81" s="133">
        <f t="shared" ref="V81:V163" si="72">U81-T81</f>
        <v>-5360.8000000000029</v>
      </c>
      <c r="W81" s="162">
        <f t="shared" si="59"/>
        <v>0.86660462384882775</v>
      </c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27"/>
      <c r="AQ81" s="127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9"/>
      <c r="GF81" s="129"/>
      <c r="GG81" s="129"/>
      <c r="GH81" s="129"/>
      <c r="GI81" s="129"/>
      <c r="GJ81" s="129"/>
      <c r="GK81" s="129"/>
      <c r="GL81" s="129"/>
      <c r="GM81" s="129"/>
      <c r="GN81" s="129"/>
    </row>
    <row r="82" spans="1:196" s="130" customFormat="1" ht="26.25" customHeight="1" thickBot="1" x14ac:dyDescent="0.35">
      <c r="A82" s="161">
        <v>8</v>
      </c>
      <c r="B82" s="131" t="s">
        <v>16</v>
      </c>
      <c r="C82" s="131" t="s">
        <v>50</v>
      </c>
      <c r="D82" s="131" t="s">
        <v>85</v>
      </c>
      <c r="E82" s="173" t="s">
        <v>178</v>
      </c>
      <c r="F82" s="120">
        <v>2948.9</v>
      </c>
      <c r="G82" s="133">
        <v>1982</v>
      </c>
      <c r="H82" s="133">
        <v>1330.1</v>
      </c>
      <c r="I82" s="277">
        <f t="shared" si="68"/>
        <v>2.3760899716534127E-3</v>
      </c>
      <c r="J82" s="14">
        <f t="shared" si="61"/>
        <v>-651.90000000000009</v>
      </c>
      <c r="K82" s="162">
        <f t="shared" si="62"/>
        <v>0.67108980827447018</v>
      </c>
      <c r="L82" s="134"/>
      <c r="M82" s="133"/>
      <c r="N82" s="133"/>
      <c r="O82" s="133"/>
      <c r="P82" s="14">
        <f t="shared" si="60"/>
        <v>0</v>
      </c>
      <c r="Q82" s="220" t="str">
        <f t="shared" si="57"/>
        <v/>
      </c>
      <c r="R82" s="278">
        <f t="shared" si="69"/>
        <v>2948.9</v>
      </c>
      <c r="S82" s="133">
        <f t="shared" si="70"/>
        <v>2948.9</v>
      </c>
      <c r="T82" s="133">
        <f t="shared" si="71"/>
        <v>1982</v>
      </c>
      <c r="U82" s="133">
        <f t="shared" si="71"/>
        <v>1330.1</v>
      </c>
      <c r="V82" s="133">
        <f t="shared" si="72"/>
        <v>-651.90000000000009</v>
      </c>
      <c r="W82" s="162">
        <f t="shared" si="59"/>
        <v>0.67108980827447018</v>
      </c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  <c r="AQ82" s="127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9"/>
      <c r="GF82" s="129"/>
      <c r="GG82" s="129"/>
      <c r="GH82" s="129"/>
      <c r="GI82" s="129"/>
      <c r="GJ82" s="129"/>
      <c r="GK82" s="129"/>
      <c r="GL82" s="129"/>
      <c r="GM82" s="129"/>
      <c r="GN82" s="129"/>
    </row>
    <row r="83" spans="1:196" s="5" customFormat="1" ht="27.75" customHeight="1" thickBot="1" x14ac:dyDescent="0.35">
      <c r="A83" s="152">
        <v>9</v>
      </c>
      <c r="B83" s="50"/>
      <c r="C83" s="50" t="s">
        <v>321</v>
      </c>
      <c r="D83" s="50" t="s">
        <v>141</v>
      </c>
      <c r="E83" s="170" t="s">
        <v>322</v>
      </c>
      <c r="F83" s="21">
        <v>14.2</v>
      </c>
      <c r="G83" s="14">
        <v>9.9</v>
      </c>
      <c r="H83" s="14">
        <v>0</v>
      </c>
      <c r="I83" s="24">
        <f t="shared" si="68"/>
        <v>0</v>
      </c>
      <c r="J83" s="14">
        <f t="shared" si="61"/>
        <v>-9.9</v>
      </c>
      <c r="K83" s="153">
        <f t="shared" si="62"/>
        <v>0</v>
      </c>
      <c r="L83" s="148"/>
      <c r="M83" s="14"/>
      <c r="N83" s="14"/>
      <c r="O83" s="14"/>
      <c r="P83" s="14">
        <f t="shared" si="60"/>
        <v>0</v>
      </c>
      <c r="Q83" s="189"/>
      <c r="R83" s="187">
        <f t="shared" si="69"/>
        <v>14.2</v>
      </c>
      <c r="S83" s="14">
        <f t="shared" si="70"/>
        <v>14.2</v>
      </c>
      <c r="T83" s="14">
        <f t="shared" si="71"/>
        <v>9.9</v>
      </c>
      <c r="U83" s="14">
        <f t="shared" si="71"/>
        <v>0</v>
      </c>
      <c r="V83" s="14">
        <f t="shared" si="72"/>
        <v>-9.9</v>
      </c>
      <c r="W83" s="153">
        <f t="shared" si="59"/>
        <v>0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9"/>
      <c r="GF83" s="9"/>
      <c r="GG83" s="9"/>
      <c r="GH83" s="9"/>
      <c r="GI83" s="9"/>
      <c r="GJ83" s="9"/>
      <c r="GK83" s="9"/>
      <c r="GL83" s="9"/>
      <c r="GM83" s="9"/>
      <c r="GN83" s="9"/>
    </row>
    <row r="84" spans="1:196" s="5" customFormat="1" ht="30" customHeight="1" thickBot="1" x14ac:dyDescent="0.35">
      <c r="A84" s="152">
        <v>10</v>
      </c>
      <c r="B84" s="50" t="s">
        <v>30</v>
      </c>
      <c r="C84" s="50" t="s">
        <v>109</v>
      </c>
      <c r="D84" s="50"/>
      <c r="E84" s="170" t="s">
        <v>75</v>
      </c>
      <c r="F84" s="21">
        <f>SUM(F85:F91,F93:F96)</f>
        <v>82742.599999999991</v>
      </c>
      <c r="G84" s="14">
        <f t="shared" ref="G84" si="73">SUM(G85:G91,G93:G96)</f>
        <v>53411.199999999997</v>
      </c>
      <c r="H84" s="14">
        <f t="shared" ref="H84" si="74">SUM(H85:H91,H93:H96)</f>
        <v>48057.9</v>
      </c>
      <c r="I84" s="24">
        <f t="shared" si="68"/>
        <v>8.5850608411940879E-2</v>
      </c>
      <c r="J84" s="14">
        <f t="shared" si="61"/>
        <v>-5353.2999999999956</v>
      </c>
      <c r="K84" s="153">
        <f t="shared" si="62"/>
        <v>0.89977195794140563</v>
      </c>
      <c r="L84" s="148">
        <f>SUM(L85:L91,L93:L96)</f>
        <v>31509.1</v>
      </c>
      <c r="M84" s="14">
        <f t="shared" ref="M84:O84" si="75">SUM(M85:M91,M93:M96)</f>
        <v>31509.1</v>
      </c>
      <c r="N84" s="14">
        <f t="shared" si="75"/>
        <v>29360.6</v>
      </c>
      <c r="O84" s="14">
        <f t="shared" si="75"/>
        <v>4872.8</v>
      </c>
      <c r="P84" s="14">
        <f t="shared" si="60"/>
        <v>-24487.8</v>
      </c>
      <c r="Q84" s="189">
        <f t="shared" si="57"/>
        <v>0.16596391081926121</v>
      </c>
      <c r="R84" s="187">
        <f>SUM(R85:R91,R93:R96)</f>
        <v>114251.7</v>
      </c>
      <c r="S84" s="14">
        <f t="shared" ref="S84" si="76">SUM(S85:S91,S93:S96)</f>
        <v>114251.7</v>
      </c>
      <c r="T84" s="14">
        <f t="shared" ref="T84" si="77">SUM(T85:T91,T93:T96)</f>
        <v>82771.8</v>
      </c>
      <c r="U84" s="14">
        <f t="shared" si="71"/>
        <v>52930.700000000004</v>
      </c>
      <c r="V84" s="14">
        <f t="shared" si="72"/>
        <v>-29841.1</v>
      </c>
      <c r="W84" s="153">
        <f t="shared" si="59"/>
        <v>0.63947745488197671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9"/>
      <c r="GF84" s="9"/>
      <c r="GG84" s="9"/>
      <c r="GH84" s="9"/>
      <c r="GI84" s="9"/>
      <c r="GJ84" s="9"/>
      <c r="GK84" s="9"/>
      <c r="GL84" s="9"/>
      <c r="GM84" s="9"/>
      <c r="GN84" s="9"/>
    </row>
    <row r="85" spans="1:196" ht="38.25" customHeight="1" x14ac:dyDescent="0.3">
      <c r="A85" s="154"/>
      <c r="B85" s="54"/>
      <c r="C85" s="72" t="s">
        <v>156</v>
      </c>
      <c r="D85" s="72" t="s">
        <v>72</v>
      </c>
      <c r="E85" s="285" t="s">
        <v>157</v>
      </c>
      <c r="F85" s="23">
        <v>697.6</v>
      </c>
      <c r="G85" s="15">
        <v>51.4</v>
      </c>
      <c r="H85" s="15"/>
      <c r="I85" s="19">
        <f t="shared" si="68"/>
        <v>0</v>
      </c>
      <c r="J85" s="15">
        <f t="shared" si="61"/>
        <v>-51.4</v>
      </c>
      <c r="K85" s="155">
        <f t="shared" si="62"/>
        <v>0</v>
      </c>
      <c r="L85" s="176">
        <v>4937.1000000000004</v>
      </c>
      <c r="M85" s="15">
        <v>4937.1000000000004</v>
      </c>
      <c r="N85" s="15">
        <v>4937.1000000000004</v>
      </c>
      <c r="O85" s="15"/>
      <c r="P85" s="15">
        <f t="shared" si="60"/>
        <v>-4937.1000000000004</v>
      </c>
      <c r="Q85" s="190">
        <f t="shared" si="57"/>
        <v>0</v>
      </c>
      <c r="R85" s="194">
        <f t="shared" si="69"/>
        <v>5634.7000000000007</v>
      </c>
      <c r="S85" s="15">
        <f t="shared" si="70"/>
        <v>5634.7000000000007</v>
      </c>
      <c r="T85" s="15">
        <f t="shared" si="71"/>
        <v>4988.5</v>
      </c>
      <c r="U85" s="15">
        <f t="shared" si="71"/>
        <v>0</v>
      </c>
      <c r="V85" s="15">
        <f t="shared" si="72"/>
        <v>-4988.5</v>
      </c>
      <c r="W85" s="155">
        <f t="shared" si="59"/>
        <v>0</v>
      </c>
      <c r="X85" s="7"/>
      <c r="Y85" s="76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</row>
    <row r="86" spans="1:196" ht="43.5" customHeight="1" x14ac:dyDescent="0.3">
      <c r="A86" s="154"/>
      <c r="B86" s="54"/>
      <c r="C86" s="72" t="s">
        <v>331</v>
      </c>
      <c r="D86" s="72" t="s">
        <v>73</v>
      </c>
      <c r="E86" s="285" t="s">
        <v>332</v>
      </c>
      <c r="F86" s="23">
        <v>3143</v>
      </c>
      <c r="G86" s="15">
        <v>3143</v>
      </c>
      <c r="H86" s="15">
        <v>2057.6999999999998</v>
      </c>
      <c r="I86" s="19">
        <f t="shared" si="68"/>
        <v>3.6758742460500922E-3</v>
      </c>
      <c r="J86" s="15">
        <f t="shared" si="61"/>
        <v>-1085.3000000000002</v>
      </c>
      <c r="K86" s="155">
        <f t="shared" si="62"/>
        <v>0.65469296850143166</v>
      </c>
      <c r="L86" s="176">
        <v>362.6</v>
      </c>
      <c r="M86" s="15">
        <v>362.6</v>
      </c>
      <c r="N86" s="15">
        <v>362.6</v>
      </c>
      <c r="O86" s="15">
        <v>12.3</v>
      </c>
      <c r="P86" s="15">
        <f t="shared" si="60"/>
        <v>-350.3</v>
      </c>
      <c r="Q86" s="190">
        <f t="shared" si="57"/>
        <v>3.3921676778819639E-2</v>
      </c>
      <c r="R86" s="194">
        <f t="shared" si="69"/>
        <v>3505.6</v>
      </c>
      <c r="S86" s="15">
        <f t="shared" si="70"/>
        <v>3505.6</v>
      </c>
      <c r="T86" s="15">
        <f t="shared" si="71"/>
        <v>3505.6</v>
      </c>
      <c r="U86" s="15">
        <f>SUM(H86,O86)</f>
        <v>2070</v>
      </c>
      <c r="V86" s="15">
        <f t="shared" si="72"/>
        <v>-1435.6</v>
      </c>
      <c r="W86" s="155">
        <f t="shared" si="59"/>
        <v>0.59048379735280698</v>
      </c>
      <c r="X86" s="7"/>
      <c r="Y86" s="76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</row>
    <row r="87" spans="1:196" ht="30" customHeight="1" x14ac:dyDescent="0.3">
      <c r="A87" s="154"/>
      <c r="B87" s="54" t="s">
        <v>34</v>
      </c>
      <c r="C87" s="72" t="s">
        <v>152</v>
      </c>
      <c r="D87" s="72" t="s">
        <v>73</v>
      </c>
      <c r="E87" s="285" t="s">
        <v>153</v>
      </c>
      <c r="F87" s="23"/>
      <c r="G87" s="15"/>
      <c r="H87" s="15"/>
      <c r="I87" s="40">
        <f t="shared" si="68"/>
        <v>0</v>
      </c>
      <c r="J87" s="15">
        <f t="shared" si="61"/>
        <v>0</v>
      </c>
      <c r="K87" s="155" t="str">
        <f t="shared" si="62"/>
        <v/>
      </c>
      <c r="L87" s="176">
        <v>8400</v>
      </c>
      <c r="M87" s="15">
        <v>8400</v>
      </c>
      <c r="N87" s="15">
        <v>8400</v>
      </c>
      <c r="O87" s="15"/>
      <c r="P87" s="15">
        <f t="shared" si="60"/>
        <v>-8400</v>
      </c>
      <c r="Q87" s="190">
        <f t="shared" si="57"/>
        <v>0</v>
      </c>
      <c r="R87" s="194">
        <f t="shared" si="69"/>
        <v>8400</v>
      </c>
      <c r="S87" s="15">
        <f t="shared" si="70"/>
        <v>8400</v>
      </c>
      <c r="T87" s="15">
        <f t="shared" si="71"/>
        <v>8400</v>
      </c>
      <c r="U87" s="15">
        <f t="shared" si="71"/>
        <v>0</v>
      </c>
      <c r="V87" s="15">
        <f t="shared" si="72"/>
        <v>-8400</v>
      </c>
      <c r="W87" s="155">
        <f t="shared" si="59"/>
        <v>0</v>
      </c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</row>
    <row r="88" spans="1:196" ht="37.5" customHeight="1" x14ac:dyDescent="0.3">
      <c r="A88" s="154"/>
      <c r="B88" s="54" t="s">
        <v>34</v>
      </c>
      <c r="C88" s="72" t="s">
        <v>154</v>
      </c>
      <c r="D88" s="72" t="s">
        <v>73</v>
      </c>
      <c r="E88" s="285" t="s">
        <v>155</v>
      </c>
      <c r="F88" s="23"/>
      <c r="G88" s="15"/>
      <c r="H88" s="15"/>
      <c r="I88" s="19">
        <f t="shared" si="68"/>
        <v>0</v>
      </c>
      <c r="J88" s="15">
        <f t="shared" si="61"/>
        <v>0</v>
      </c>
      <c r="K88" s="155" t="str">
        <f t="shared" si="62"/>
        <v/>
      </c>
      <c r="L88" s="176">
        <v>10230</v>
      </c>
      <c r="M88" s="15">
        <v>10230</v>
      </c>
      <c r="N88" s="15">
        <v>8230</v>
      </c>
      <c r="O88" s="15">
        <v>145.4</v>
      </c>
      <c r="P88" s="15">
        <f t="shared" si="60"/>
        <v>-8084.6</v>
      </c>
      <c r="Q88" s="190">
        <f t="shared" si="57"/>
        <v>1.7667071688942892E-2</v>
      </c>
      <c r="R88" s="194">
        <f t="shared" si="69"/>
        <v>10230</v>
      </c>
      <c r="S88" s="15">
        <f t="shared" si="70"/>
        <v>10230</v>
      </c>
      <c r="T88" s="15">
        <f t="shared" si="71"/>
        <v>8230</v>
      </c>
      <c r="U88" s="15">
        <f t="shared" si="71"/>
        <v>145.4</v>
      </c>
      <c r="V88" s="15">
        <f t="shared" si="72"/>
        <v>-8084.6</v>
      </c>
      <c r="W88" s="155">
        <f t="shared" si="59"/>
        <v>1.7667071688942892E-2</v>
      </c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</row>
    <row r="89" spans="1:196" ht="40.5" hidden="1" customHeight="1" x14ac:dyDescent="0.3">
      <c r="A89" s="154"/>
      <c r="B89" s="54"/>
      <c r="C89" s="72" t="s">
        <v>168</v>
      </c>
      <c r="D89" s="72" t="s">
        <v>73</v>
      </c>
      <c r="E89" s="296" t="s">
        <v>74</v>
      </c>
      <c r="F89" s="23"/>
      <c r="G89" s="15"/>
      <c r="H89" s="15"/>
      <c r="I89" s="40">
        <f t="shared" ref="I89" si="78">H89/$H$6</f>
        <v>0</v>
      </c>
      <c r="J89" s="15">
        <f t="shared" si="61"/>
        <v>0</v>
      </c>
      <c r="K89" s="155" t="str">
        <f t="shared" si="62"/>
        <v/>
      </c>
      <c r="L89" s="176"/>
      <c r="M89" s="15"/>
      <c r="N89" s="15"/>
      <c r="O89" s="15"/>
      <c r="P89" s="15">
        <f t="shared" si="60"/>
        <v>0</v>
      </c>
      <c r="Q89" s="190" t="str">
        <f t="shared" si="57"/>
        <v/>
      </c>
      <c r="R89" s="194">
        <f t="shared" si="69"/>
        <v>0</v>
      </c>
      <c r="S89" s="15">
        <f t="shared" si="70"/>
        <v>0</v>
      </c>
      <c r="T89" s="15">
        <f t="shared" si="71"/>
        <v>0</v>
      </c>
      <c r="U89" s="15">
        <f t="shared" si="71"/>
        <v>0</v>
      </c>
      <c r="V89" s="15">
        <f t="shared" si="72"/>
        <v>0</v>
      </c>
      <c r="W89" s="155" t="str">
        <f t="shared" si="59"/>
        <v/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</row>
    <row r="90" spans="1:196" ht="58.5" customHeight="1" x14ac:dyDescent="0.3">
      <c r="A90" s="154"/>
      <c r="B90" s="54" t="s">
        <v>34</v>
      </c>
      <c r="C90" s="213" t="s">
        <v>182</v>
      </c>
      <c r="D90" s="213" t="s">
        <v>73</v>
      </c>
      <c r="E90" s="296" t="s">
        <v>183</v>
      </c>
      <c r="F90" s="23">
        <v>17900.099999999999</v>
      </c>
      <c r="G90" s="15">
        <v>10441.700000000001</v>
      </c>
      <c r="H90" s="15">
        <v>10441.700000000001</v>
      </c>
      <c r="I90" s="19">
        <f t="shared" si="68"/>
        <v>1.8653047633270765E-2</v>
      </c>
      <c r="J90" s="15">
        <f t="shared" si="61"/>
        <v>0</v>
      </c>
      <c r="K90" s="155">
        <f t="shared" si="62"/>
        <v>1</v>
      </c>
      <c r="L90" s="176"/>
      <c r="M90" s="15"/>
      <c r="N90" s="15"/>
      <c r="O90" s="15"/>
      <c r="P90" s="15">
        <f t="shared" si="60"/>
        <v>0</v>
      </c>
      <c r="Q90" s="190" t="str">
        <f t="shared" si="57"/>
        <v/>
      </c>
      <c r="R90" s="194">
        <f t="shared" si="69"/>
        <v>17900.099999999999</v>
      </c>
      <c r="S90" s="15">
        <f t="shared" si="70"/>
        <v>17900.099999999999</v>
      </c>
      <c r="T90" s="15">
        <f t="shared" si="71"/>
        <v>10441.700000000001</v>
      </c>
      <c r="U90" s="15">
        <f t="shared" si="71"/>
        <v>10441.700000000001</v>
      </c>
      <c r="V90" s="15">
        <f t="shared" si="72"/>
        <v>0</v>
      </c>
      <c r="W90" s="155">
        <f t="shared" si="59"/>
        <v>1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</row>
    <row r="91" spans="1:196" ht="27" customHeight="1" x14ac:dyDescent="0.3">
      <c r="A91" s="154"/>
      <c r="B91" s="54" t="s">
        <v>17</v>
      </c>
      <c r="C91" s="213" t="s">
        <v>142</v>
      </c>
      <c r="D91" s="213" t="s">
        <v>73</v>
      </c>
      <c r="E91" s="297" t="s">
        <v>143</v>
      </c>
      <c r="F91" s="29">
        <v>60313.2</v>
      </c>
      <c r="G91" s="30">
        <v>39086.400000000001</v>
      </c>
      <c r="H91" s="30">
        <v>35439.699999999997</v>
      </c>
      <c r="I91" s="19">
        <f t="shared" si="68"/>
        <v>6.3309462272314446E-2</v>
      </c>
      <c r="J91" s="15">
        <f t="shared" si="61"/>
        <v>-3646.7000000000044</v>
      </c>
      <c r="K91" s="155">
        <f t="shared" si="62"/>
        <v>0.90670156371525634</v>
      </c>
      <c r="L91" s="176">
        <v>7579.4</v>
      </c>
      <c r="M91" s="15">
        <v>7579.4</v>
      </c>
      <c r="N91" s="15">
        <v>7430.9</v>
      </c>
      <c r="O91" s="15">
        <v>4715.1000000000004</v>
      </c>
      <c r="P91" s="15">
        <f t="shared" si="60"/>
        <v>-2715.7999999999993</v>
      </c>
      <c r="Q91" s="190">
        <f t="shared" si="57"/>
        <v>0.63452610047235203</v>
      </c>
      <c r="R91" s="194">
        <f t="shared" si="69"/>
        <v>67892.599999999991</v>
      </c>
      <c r="S91" s="15">
        <f t="shared" si="70"/>
        <v>67892.599999999991</v>
      </c>
      <c r="T91" s="15">
        <f t="shared" si="71"/>
        <v>46517.3</v>
      </c>
      <c r="U91" s="15">
        <f t="shared" si="71"/>
        <v>40154.799999999996</v>
      </c>
      <c r="V91" s="15">
        <f t="shared" si="72"/>
        <v>-6362.5000000000073</v>
      </c>
      <c r="W91" s="155">
        <f t="shared" si="59"/>
        <v>0.86322292996369077</v>
      </c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s="60" customFormat="1" ht="69" hidden="1" customHeight="1" x14ac:dyDescent="0.3">
      <c r="A92" s="156"/>
      <c r="B92" s="56"/>
      <c r="C92" s="210"/>
      <c r="D92" s="210"/>
      <c r="E92" s="289" t="s">
        <v>287</v>
      </c>
      <c r="F92" s="27"/>
      <c r="G92" s="28"/>
      <c r="H92" s="28"/>
      <c r="I92" s="41">
        <f t="shared" si="68"/>
        <v>0</v>
      </c>
      <c r="J92" s="15">
        <f t="shared" si="61"/>
        <v>0</v>
      </c>
      <c r="K92" s="155" t="str">
        <f t="shared" si="62"/>
        <v/>
      </c>
      <c r="L92" s="177"/>
      <c r="M92" s="28"/>
      <c r="N92" s="28"/>
      <c r="O92" s="44"/>
      <c r="P92" s="14">
        <f t="shared" si="60"/>
        <v>0</v>
      </c>
      <c r="Q92" s="190" t="str">
        <f t="shared" si="57"/>
        <v/>
      </c>
      <c r="R92" s="195">
        <f t="shared" si="69"/>
        <v>0</v>
      </c>
      <c r="S92" s="28">
        <f t="shared" si="70"/>
        <v>0</v>
      </c>
      <c r="T92" s="28">
        <f t="shared" si="71"/>
        <v>0</v>
      </c>
      <c r="U92" s="15">
        <f t="shared" si="71"/>
        <v>0</v>
      </c>
      <c r="V92" s="15">
        <f t="shared" si="72"/>
        <v>0</v>
      </c>
      <c r="W92" s="155" t="str">
        <f t="shared" si="59"/>
        <v/>
      </c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  <c r="BO92" s="58"/>
      <c r="BP92" s="58"/>
      <c r="BQ92" s="58"/>
      <c r="BR92" s="58"/>
      <c r="BS92" s="58"/>
      <c r="BT92" s="58"/>
      <c r="BU92" s="58"/>
      <c r="BV92" s="58"/>
      <c r="BW92" s="58"/>
      <c r="BX92" s="58"/>
      <c r="BY92" s="58"/>
      <c r="BZ92" s="58"/>
      <c r="CA92" s="58"/>
      <c r="CB92" s="58"/>
      <c r="CC92" s="58"/>
      <c r="CD92" s="58"/>
      <c r="CE92" s="58"/>
      <c r="CF92" s="58"/>
      <c r="CG92" s="58"/>
      <c r="CH92" s="58"/>
      <c r="CI92" s="58"/>
      <c r="CJ92" s="58"/>
      <c r="CK92" s="58"/>
      <c r="CL92" s="58"/>
      <c r="CM92" s="58"/>
      <c r="CN92" s="58"/>
      <c r="CO92" s="58"/>
      <c r="CP92" s="58"/>
      <c r="CQ92" s="58"/>
      <c r="CR92" s="58"/>
      <c r="CS92" s="58"/>
      <c r="CT92" s="58"/>
      <c r="CU92" s="58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9"/>
      <c r="GF92" s="59"/>
      <c r="GG92" s="59"/>
      <c r="GH92" s="59"/>
      <c r="GI92" s="59"/>
      <c r="GJ92" s="59"/>
      <c r="GK92" s="59"/>
      <c r="GL92" s="59"/>
      <c r="GM92" s="59"/>
      <c r="GN92" s="59"/>
    </row>
    <row r="93" spans="1:196" s="60" customFormat="1" ht="135.6" hidden="1" customHeight="1" x14ac:dyDescent="0.3">
      <c r="A93" s="156"/>
      <c r="B93" s="56" t="s">
        <v>17</v>
      </c>
      <c r="C93" s="214" t="s">
        <v>286</v>
      </c>
      <c r="D93" s="214" t="s">
        <v>267</v>
      </c>
      <c r="E93" s="298" t="s">
        <v>289</v>
      </c>
      <c r="F93" s="31"/>
      <c r="G93" s="32"/>
      <c r="H93" s="32"/>
      <c r="I93" s="41">
        <f t="shared" ref="I93:I95" si="79">H93/$H$6</f>
        <v>0</v>
      </c>
      <c r="J93" s="15">
        <f t="shared" si="61"/>
        <v>0</v>
      </c>
      <c r="K93" s="155" t="str">
        <f t="shared" si="62"/>
        <v/>
      </c>
      <c r="L93" s="177"/>
      <c r="M93" s="28"/>
      <c r="N93" s="28"/>
      <c r="O93" s="44"/>
      <c r="P93" s="14">
        <f t="shared" si="60"/>
        <v>0</v>
      </c>
      <c r="Q93" s="190" t="str">
        <f t="shared" si="57"/>
        <v/>
      </c>
      <c r="R93" s="195">
        <f t="shared" si="69"/>
        <v>0</v>
      </c>
      <c r="S93" s="28">
        <f t="shared" si="70"/>
        <v>0</v>
      </c>
      <c r="T93" s="28">
        <f t="shared" si="71"/>
        <v>0</v>
      </c>
      <c r="U93" s="15">
        <f t="shared" si="71"/>
        <v>0</v>
      </c>
      <c r="V93" s="28">
        <f t="shared" si="72"/>
        <v>0</v>
      </c>
      <c r="W93" s="155" t="str">
        <f t="shared" si="59"/>
        <v/>
      </c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  <c r="BO93" s="58"/>
      <c r="BP93" s="58"/>
      <c r="BQ93" s="58"/>
      <c r="BR93" s="58"/>
      <c r="BS93" s="58"/>
      <c r="BT93" s="58"/>
      <c r="BU93" s="58"/>
      <c r="BV93" s="58"/>
      <c r="BW93" s="58"/>
      <c r="BX93" s="58"/>
      <c r="BY93" s="58"/>
      <c r="BZ93" s="58"/>
      <c r="CA93" s="58"/>
      <c r="CB93" s="58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58"/>
      <c r="FK93" s="58"/>
      <c r="FL93" s="58"/>
      <c r="FM93" s="58"/>
      <c r="FN93" s="58"/>
      <c r="FO93" s="58"/>
      <c r="FP93" s="58"/>
      <c r="FQ93" s="58"/>
      <c r="FR93" s="58"/>
      <c r="FS93" s="58"/>
      <c r="FT93" s="58"/>
      <c r="FU93" s="58"/>
      <c r="FV93" s="58"/>
      <c r="FW93" s="58"/>
      <c r="FX93" s="58"/>
      <c r="FY93" s="58"/>
      <c r="FZ93" s="58"/>
      <c r="GA93" s="58"/>
      <c r="GB93" s="58"/>
      <c r="GC93" s="58"/>
      <c r="GD93" s="58"/>
      <c r="GE93" s="59"/>
      <c r="GF93" s="59"/>
      <c r="GG93" s="59"/>
      <c r="GH93" s="59"/>
      <c r="GI93" s="59"/>
      <c r="GJ93" s="59"/>
      <c r="GK93" s="59"/>
      <c r="GL93" s="59"/>
      <c r="GM93" s="59"/>
      <c r="GN93" s="59"/>
    </row>
    <row r="94" spans="1:196" ht="38.25" hidden="1" customHeight="1" x14ac:dyDescent="0.3">
      <c r="A94" s="154"/>
      <c r="B94" s="54" t="s">
        <v>17</v>
      </c>
      <c r="C94" s="213" t="s">
        <v>174</v>
      </c>
      <c r="D94" s="213" t="s">
        <v>72</v>
      </c>
      <c r="E94" s="297" t="s">
        <v>175</v>
      </c>
      <c r="F94" s="29"/>
      <c r="G94" s="30"/>
      <c r="H94" s="30"/>
      <c r="I94" s="19">
        <f t="shared" si="79"/>
        <v>0</v>
      </c>
      <c r="J94" s="15">
        <f t="shared" si="61"/>
        <v>0</v>
      </c>
      <c r="K94" s="155" t="str">
        <f t="shared" si="62"/>
        <v/>
      </c>
      <c r="L94" s="176"/>
      <c r="M94" s="15"/>
      <c r="N94" s="15"/>
      <c r="O94" s="15"/>
      <c r="P94" s="14">
        <f t="shared" si="60"/>
        <v>0</v>
      </c>
      <c r="Q94" s="190" t="str">
        <f t="shared" si="57"/>
        <v/>
      </c>
      <c r="R94" s="194">
        <f t="shared" si="69"/>
        <v>0</v>
      </c>
      <c r="S94" s="15">
        <f t="shared" si="70"/>
        <v>0</v>
      </c>
      <c r="T94" s="15">
        <f t="shared" si="71"/>
        <v>0</v>
      </c>
      <c r="U94" s="15">
        <f t="shared" si="71"/>
        <v>0</v>
      </c>
      <c r="V94" s="15">
        <f t="shared" si="72"/>
        <v>0</v>
      </c>
      <c r="W94" s="155" t="str">
        <f t="shared" si="59"/>
        <v/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</row>
    <row r="95" spans="1:196" s="60" customFormat="1" ht="121.15" hidden="1" customHeight="1" x14ac:dyDescent="0.3">
      <c r="A95" s="156"/>
      <c r="B95" s="56" t="s">
        <v>17</v>
      </c>
      <c r="C95" s="73" t="s">
        <v>200</v>
      </c>
      <c r="D95" s="73" t="s">
        <v>72</v>
      </c>
      <c r="E95" s="298" t="s">
        <v>348</v>
      </c>
      <c r="F95" s="31"/>
      <c r="G95" s="32"/>
      <c r="H95" s="32"/>
      <c r="I95" s="41">
        <f t="shared" si="79"/>
        <v>0</v>
      </c>
      <c r="J95" s="15">
        <f t="shared" si="61"/>
        <v>0</v>
      </c>
      <c r="K95" s="155" t="str">
        <f t="shared" si="62"/>
        <v/>
      </c>
      <c r="L95" s="177"/>
      <c r="M95" s="28"/>
      <c r="N95" s="28"/>
      <c r="O95" s="28"/>
      <c r="P95" s="14">
        <f t="shared" si="60"/>
        <v>0</v>
      </c>
      <c r="Q95" s="190" t="str">
        <f t="shared" si="57"/>
        <v/>
      </c>
      <c r="R95" s="195">
        <f t="shared" si="69"/>
        <v>0</v>
      </c>
      <c r="S95" s="28">
        <f t="shared" si="70"/>
        <v>0</v>
      </c>
      <c r="T95" s="28">
        <f t="shared" si="71"/>
        <v>0</v>
      </c>
      <c r="U95" s="15">
        <f t="shared" si="71"/>
        <v>0</v>
      </c>
      <c r="V95" s="49">
        <f t="shared" si="72"/>
        <v>0</v>
      </c>
      <c r="W95" s="155" t="str">
        <f t="shared" si="59"/>
        <v/>
      </c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8"/>
      <c r="BW95" s="58"/>
      <c r="BX95" s="58"/>
      <c r="BY95" s="58"/>
      <c r="BZ95" s="58"/>
      <c r="CA95" s="58"/>
      <c r="CB95" s="58"/>
      <c r="CC95" s="58"/>
      <c r="CD95" s="58"/>
      <c r="CE95" s="58"/>
      <c r="CF95" s="58"/>
      <c r="CG95" s="58"/>
      <c r="CH95" s="58"/>
      <c r="CI95" s="58"/>
      <c r="CJ95" s="58"/>
      <c r="CK95" s="58"/>
      <c r="CL95" s="58"/>
      <c r="CM95" s="58"/>
      <c r="CN95" s="58"/>
      <c r="CO95" s="58"/>
      <c r="CP95" s="58"/>
      <c r="CQ95" s="58"/>
      <c r="CR95" s="58"/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  <c r="EM95" s="58"/>
      <c r="EN95" s="58"/>
      <c r="EO95" s="58"/>
      <c r="EP95" s="58"/>
      <c r="EQ95" s="58"/>
      <c r="ER95" s="58"/>
      <c r="ES95" s="58"/>
      <c r="ET95" s="58"/>
      <c r="EU95" s="58"/>
      <c r="EV95" s="58"/>
      <c r="EW95" s="58"/>
      <c r="EX95" s="58"/>
      <c r="EY95" s="58"/>
      <c r="EZ95" s="58"/>
      <c r="FA95" s="58"/>
      <c r="FB95" s="58"/>
      <c r="FC95" s="58"/>
      <c r="FD95" s="58"/>
      <c r="FE95" s="58"/>
      <c r="FF95" s="58"/>
      <c r="FG95" s="58"/>
      <c r="FH95" s="58"/>
      <c r="FI95" s="58"/>
      <c r="FJ95" s="58"/>
      <c r="FK95" s="58"/>
      <c r="FL95" s="58"/>
      <c r="FM95" s="58"/>
      <c r="FN95" s="58"/>
      <c r="FO95" s="58"/>
      <c r="FP95" s="58"/>
      <c r="FQ95" s="58"/>
      <c r="FR95" s="58"/>
      <c r="FS95" s="58"/>
      <c r="FT95" s="58"/>
      <c r="FU95" s="58"/>
      <c r="FV95" s="58"/>
      <c r="FW95" s="58"/>
      <c r="FX95" s="58"/>
      <c r="FY95" s="58"/>
      <c r="FZ95" s="58"/>
      <c r="GA95" s="58"/>
      <c r="GB95" s="58"/>
      <c r="GC95" s="58"/>
      <c r="GD95" s="58"/>
      <c r="GE95" s="59"/>
      <c r="GF95" s="59"/>
      <c r="GG95" s="59"/>
      <c r="GH95" s="59"/>
      <c r="GI95" s="59"/>
      <c r="GJ95" s="59"/>
      <c r="GK95" s="59"/>
      <c r="GL95" s="59"/>
      <c r="GM95" s="59"/>
      <c r="GN95" s="59"/>
    </row>
    <row r="96" spans="1:196" ht="36.6" customHeight="1" x14ac:dyDescent="0.3">
      <c r="A96" s="154"/>
      <c r="B96" s="54" t="s">
        <v>17</v>
      </c>
      <c r="C96" s="72" t="s">
        <v>265</v>
      </c>
      <c r="D96" s="72" t="s">
        <v>267</v>
      </c>
      <c r="E96" s="297" t="s">
        <v>266</v>
      </c>
      <c r="F96" s="29">
        <v>688.7</v>
      </c>
      <c r="G96" s="30">
        <v>688.7</v>
      </c>
      <c r="H96" s="30">
        <v>118.8</v>
      </c>
      <c r="I96" s="40">
        <f t="shared" ref="I96" si="80">H96/$H$6</f>
        <v>2.1222426030556007E-4</v>
      </c>
      <c r="J96" s="15">
        <f t="shared" si="61"/>
        <v>-569.90000000000009</v>
      </c>
      <c r="K96" s="155">
        <f t="shared" si="62"/>
        <v>0.17249891099172351</v>
      </c>
      <c r="L96" s="176"/>
      <c r="M96" s="15"/>
      <c r="N96" s="15"/>
      <c r="O96" s="15"/>
      <c r="P96" s="14">
        <f t="shared" si="60"/>
        <v>0</v>
      </c>
      <c r="Q96" s="190" t="str">
        <f t="shared" si="57"/>
        <v/>
      </c>
      <c r="R96" s="194">
        <f t="shared" ref="R96:R97" si="81">SUM(F96,L96)</f>
        <v>688.7</v>
      </c>
      <c r="S96" s="15">
        <f t="shared" ref="S96:S97" si="82">SUM(F96,M96)</f>
        <v>688.7</v>
      </c>
      <c r="T96" s="15">
        <f t="shared" ref="T96:T97" si="83">SUM(G96,N96)</f>
        <v>688.7</v>
      </c>
      <c r="U96" s="15">
        <f t="shared" si="71"/>
        <v>118.8</v>
      </c>
      <c r="V96" s="15">
        <f t="shared" ref="V96" si="84">U96-T96</f>
        <v>-569.90000000000009</v>
      </c>
      <c r="W96" s="155">
        <f t="shared" si="59"/>
        <v>0.17249891099172351</v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s="5" customFormat="1" ht="31.5" customHeight="1" thickBot="1" x14ac:dyDescent="0.35">
      <c r="A97" s="152">
        <v>11</v>
      </c>
      <c r="B97" s="50" t="s">
        <v>30</v>
      </c>
      <c r="C97" s="50" t="s">
        <v>260</v>
      </c>
      <c r="D97" s="50"/>
      <c r="E97" s="170" t="s">
        <v>261</v>
      </c>
      <c r="F97" s="21">
        <f>F98+F99+F100+F102+F103+F104+F105+F106+F107+F109+F112+F113+F115+F116+F124+F129+F131+F132+F133</f>
        <v>19029.199999999997</v>
      </c>
      <c r="G97" s="14">
        <f>G98+G99+G100+G102+G103+G104+G105+G106+G107+G109+G112+G113+G115+G116+G124+G129+G131+G132+G133</f>
        <v>18827.8</v>
      </c>
      <c r="H97" s="142">
        <f>H98+H99+H100+H102+H103+H104+H105+H106+H107+H109+H112+H113+H115+H116+H124+H129+H131+H132+H133</f>
        <v>16389.2</v>
      </c>
      <c r="I97" s="24">
        <f t="shared" ref="I97" si="85">H97/$H$6</f>
        <v>2.9277658644780179E-2</v>
      </c>
      <c r="J97" s="14">
        <f t="shared" si="61"/>
        <v>-2438.5999999999985</v>
      </c>
      <c r="K97" s="153">
        <f t="shared" si="62"/>
        <v>0.87047876013129533</v>
      </c>
      <c r="L97" s="142">
        <f>L98+L99+L100+L102+L103+L104+L105+L106+L107+L109+L112+L113+L115+L116+L118+L129+L131+L132+L133</f>
        <v>18013.600000000002</v>
      </c>
      <c r="M97" s="14">
        <f>M98+M99+M100+M102+M103+M104+M105+M106+M107+M109+M112+M113+M115+M116+M118+M129+M131+M132+M133</f>
        <v>18013.600000000002</v>
      </c>
      <c r="N97" s="14">
        <f>N98+N99+N100+N102+N103+N104+N105+N106+N107+N109+N112+N113+N115+N116+N118+N129+N131+N132+N133</f>
        <v>13318.5</v>
      </c>
      <c r="O97" s="14">
        <f>O98+O99+O100+O102+O103+O104+O105+O106+O107+O109+O112+O113+O115+O116+O129+O131+O132+O133+O118</f>
        <v>1918.6000000000001</v>
      </c>
      <c r="P97" s="14">
        <f t="shared" si="60"/>
        <v>-11399.9</v>
      </c>
      <c r="Q97" s="189">
        <f t="shared" si="57"/>
        <v>0.14405526147839473</v>
      </c>
      <c r="R97" s="187">
        <f t="shared" si="81"/>
        <v>37042.800000000003</v>
      </c>
      <c r="S97" s="14">
        <f t="shared" si="82"/>
        <v>37042.800000000003</v>
      </c>
      <c r="T97" s="14">
        <f t="shared" si="83"/>
        <v>32146.3</v>
      </c>
      <c r="U97" s="14">
        <f>U98+U99+U100+U102+U103+U104+U105+U106+U107+U109+U112+U113+U115+U116+U129+U131+U132+U133+U118</f>
        <v>18307.8</v>
      </c>
      <c r="V97" s="14">
        <f t="shared" ref="V97" si="86">U97-T97</f>
        <v>-13838.5</v>
      </c>
      <c r="W97" s="153">
        <f t="shared" si="59"/>
        <v>0.56951499861570387</v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9"/>
      <c r="GF97" s="9"/>
      <c r="GG97" s="9"/>
      <c r="GH97" s="9"/>
      <c r="GI97" s="9"/>
      <c r="GJ97" s="9"/>
      <c r="GK97" s="9"/>
      <c r="GL97" s="9"/>
      <c r="GM97" s="9"/>
      <c r="GN97" s="9"/>
    </row>
    <row r="98" spans="1:196" s="5" customFormat="1" ht="30" customHeight="1" thickBot="1" x14ac:dyDescent="0.35">
      <c r="A98" s="154"/>
      <c r="B98" s="85">
        <v>180404</v>
      </c>
      <c r="C98" s="72" t="s">
        <v>201</v>
      </c>
      <c r="D98" s="72" t="s">
        <v>203</v>
      </c>
      <c r="E98" s="285" t="s">
        <v>202</v>
      </c>
      <c r="F98" s="22">
        <v>1332</v>
      </c>
      <c r="G98" s="17">
        <v>1332</v>
      </c>
      <c r="H98" s="17">
        <v>85</v>
      </c>
      <c r="I98" s="40">
        <f t="shared" si="68"/>
        <v>1.5184395728933171E-4</v>
      </c>
      <c r="J98" s="15">
        <f t="shared" si="61"/>
        <v>-1247</v>
      </c>
      <c r="K98" s="155">
        <f t="shared" si="62"/>
        <v>6.3813813813813819E-2</v>
      </c>
      <c r="L98" s="179">
        <v>1460</v>
      </c>
      <c r="M98" s="15">
        <v>1460</v>
      </c>
      <c r="N98" s="15">
        <v>1460</v>
      </c>
      <c r="O98" s="17"/>
      <c r="P98" s="15">
        <f t="shared" si="60"/>
        <v>-1460</v>
      </c>
      <c r="Q98" s="190">
        <f t="shared" si="57"/>
        <v>0</v>
      </c>
      <c r="R98" s="194">
        <f t="shared" si="69"/>
        <v>2792</v>
      </c>
      <c r="S98" s="15">
        <f t="shared" si="70"/>
        <v>2792</v>
      </c>
      <c r="T98" s="15">
        <f t="shared" si="71"/>
        <v>2792</v>
      </c>
      <c r="U98" s="15">
        <f t="shared" si="71"/>
        <v>85</v>
      </c>
      <c r="V98" s="15">
        <f>U98-T98</f>
        <v>-2707</v>
      </c>
      <c r="W98" s="155">
        <f t="shared" si="59"/>
        <v>3.0444126074498569E-2</v>
      </c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9"/>
      <c r="GF98" s="9"/>
      <c r="GG98" s="9"/>
      <c r="GH98" s="9"/>
      <c r="GI98" s="9"/>
      <c r="GJ98" s="9"/>
      <c r="GK98" s="9"/>
      <c r="GL98" s="9"/>
      <c r="GM98" s="9"/>
      <c r="GN98" s="9"/>
    </row>
    <row r="99" spans="1:196" s="5" customFormat="1" ht="42" hidden="1" customHeight="1" thickBot="1" x14ac:dyDescent="0.35">
      <c r="A99" s="154"/>
      <c r="B99" s="85">
        <v>180404</v>
      </c>
      <c r="C99" s="213" t="s">
        <v>77</v>
      </c>
      <c r="D99" s="213" t="s">
        <v>158</v>
      </c>
      <c r="E99" s="285" t="s">
        <v>159</v>
      </c>
      <c r="F99" s="22"/>
      <c r="G99" s="17"/>
      <c r="H99" s="17"/>
      <c r="I99" s="19">
        <f t="shared" si="68"/>
        <v>0</v>
      </c>
      <c r="J99" s="15">
        <f t="shared" si="61"/>
        <v>0</v>
      </c>
      <c r="K99" s="155" t="str">
        <f t="shared" si="62"/>
        <v/>
      </c>
      <c r="L99" s="179"/>
      <c r="M99" s="15"/>
      <c r="N99" s="15"/>
      <c r="O99" s="17"/>
      <c r="P99" s="15">
        <f t="shared" si="60"/>
        <v>0</v>
      </c>
      <c r="Q99" s="190" t="str">
        <f t="shared" si="57"/>
        <v/>
      </c>
      <c r="R99" s="194">
        <f t="shared" si="69"/>
        <v>0</v>
      </c>
      <c r="S99" s="15">
        <f t="shared" si="70"/>
        <v>0</v>
      </c>
      <c r="T99" s="15">
        <f t="shared" si="71"/>
        <v>0</v>
      </c>
      <c r="U99" s="15">
        <f t="shared" si="71"/>
        <v>0</v>
      </c>
      <c r="V99" s="15">
        <f t="shared" si="72"/>
        <v>0</v>
      </c>
      <c r="W99" s="155" t="str">
        <f t="shared" si="59"/>
        <v/>
      </c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9"/>
      <c r="GF99" s="9"/>
      <c r="GG99" s="9"/>
      <c r="GH99" s="9"/>
      <c r="GI99" s="9"/>
      <c r="GJ99" s="9"/>
      <c r="GK99" s="9"/>
      <c r="GL99" s="9"/>
      <c r="GM99" s="9"/>
      <c r="GN99" s="9"/>
    </row>
    <row r="100" spans="1:196" s="5" customFormat="1" ht="27" customHeight="1" thickBot="1" x14ac:dyDescent="0.35">
      <c r="A100" s="154"/>
      <c r="B100" s="85">
        <v>180404</v>
      </c>
      <c r="C100" s="213" t="s">
        <v>179</v>
      </c>
      <c r="D100" s="213" t="s">
        <v>158</v>
      </c>
      <c r="E100" s="285" t="s">
        <v>180</v>
      </c>
      <c r="F100" s="22"/>
      <c r="G100" s="17"/>
      <c r="H100" s="17"/>
      <c r="I100" s="19">
        <f t="shared" si="68"/>
        <v>0</v>
      </c>
      <c r="J100" s="15">
        <f t="shared" si="61"/>
        <v>0</v>
      </c>
      <c r="K100" s="155" t="str">
        <f t="shared" si="62"/>
        <v/>
      </c>
      <c r="L100" s="179">
        <v>3350</v>
      </c>
      <c r="M100" s="15">
        <v>3350</v>
      </c>
      <c r="N100" s="15">
        <v>3350</v>
      </c>
      <c r="O100" s="17">
        <v>254.2</v>
      </c>
      <c r="P100" s="15">
        <f t="shared" si="60"/>
        <v>-3095.8</v>
      </c>
      <c r="Q100" s="190">
        <f t="shared" si="57"/>
        <v>7.5880597014925374E-2</v>
      </c>
      <c r="R100" s="194">
        <f t="shared" si="69"/>
        <v>3350</v>
      </c>
      <c r="S100" s="15">
        <f t="shared" si="70"/>
        <v>3350</v>
      </c>
      <c r="T100" s="15">
        <f t="shared" si="71"/>
        <v>3350</v>
      </c>
      <c r="U100" s="15">
        <f t="shared" si="71"/>
        <v>254.2</v>
      </c>
      <c r="V100" s="15">
        <f t="shared" si="72"/>
        <v>-3095.8</v>
      </c>
      <c r="W100" s="155">
        <f t="shared" si="59"/>
        <v>7.5880597014925374E-2</v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9"/>
      <c r="GF100" s="9"/>
      <c r="GG100" s="9"/>
      <c r="GH100" s="9"/>
      <c r="GI100" s="9"/>
      <c r="GJ100" s="9"/>
      <c r="GK100" s="9"/>
      <c r="GL100" s="9"/>
      <c r="GM100" s="9"/>
      <c r="GN100" s="9"/>
    </row>
    <row r="101" spans="1:196" s="60" customFormat="1" ht="73.5" hidden="1" customHeight="1" x14ac:dyDescent="0.3">
      <c r="A101" s="156"/>
      <c r="B101" s="56"/>
      <c r="C101" s="210"/>
      <c r="D101" s="210"/>
      <c r="E101" s="299" t="s">
        <v>279</v>
      </c>
      <c r="F101" s="27"/>
      <c r="G101" s="28"/>
      <c r="H101" s="28"/>
      <c r="I101" s="41">
        <f t="shared" si="68"/>
        <v>0</v>
      </c>
      <c r="J101" s="15">
        <f t="shared" si="61"/>
        <v>0</v>
      </c>
      <c r="K101" s="155" t="str">
        <f t="shared" si="62"/>
        <v/>
      </c>
      <c r="L101" s="145"/>
      <c r="M101" s="28"/>
      <c r="N101" s="28"/>
      <c r="O101" s="28"/>
      <c r="P101" s="15">
        <f t="shared" si="60"/>
        <v>0</v>
      </c>
      <c r="Q101" s="190" t="str">
        <f t="shared" si="57"/>
        <v/>
      </c>
      <c r="R101" s="195">
        <f t="shared" si="69"/>
        <v>0</v>
      </c>
      <c r="S101" s="28">
        <f t="shared" si="70"/>
        <v>0</v>
      </c>
      <c r="T101" s="28">
        <f t="shared" si="71"/>
        <v>0</v>
      </c>
      <c r="U101" s="15">
        <f t="shared" si="71"/>
        <v>0</v>
      </c>
      <c r="V101" s="28">
        <f t="shared" si="72"/>
        <v>0</v>
      </c>
      <c r="W101" s="155" t="str">
        <f t="shared" si="59"/>
        <v/>
      </c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  <c r="BT101" s="58"/>
      <c r="BU101" s="58"/>
      <c r="BV101" s="58"/>
      <c r="BW101" s="58"/>
      <c r="BX101" s="58"/>
      <c r="BY101" s="58"/>
      <c r="BZ101" s="58"/>
      <c r="CA101" s="58"/>
      <c r="CB101" s="58"/>
      <c r="CC101" s="58"/>
      <c r="CD101" s="58"/>
      <c r="CE101" s="58"/>
      <c r="CF101" s="58"/>
      <c r="CG101" s="58"/>
      <c r="CH101" s="58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8"/>
      <c r="EQ101" s="58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8"/>
      <c r="FF101" s="58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8"/>
      <c r="FU101" s="58"/>
      <c r="FV101" s="58"/>
      <c r="FW101" s="58"/>
      <c r="FX101" s="58"/>
      <c r="FY101" s="58"/>
      <c r="FZ101" s="58"/>
      <c r="GA101" s="58"/>
      <c r="GB101" s="58"/>
      <c r="GC101" s="58"/>
      <c r="GD101" s="58"/>
      <c r="GE101" s="59"/>
      <c r="GF101" s="59"/>
      <c r="GG101" s="59"/>
      <c r="GH101" s="59"/>
      <c r="GI101" s="59"/>
      <c r="GJ101" s="59"/>
      <c r="GK101" s="59"/>
      <c r="GL101" s="59"/>
      <c r="GM101" s="59"/>
      <c r="GN101" s="59"/>
    </row>
    <row r="102" spans="1:196" s="5" customFormat="1" ht="25.9" customHeight="1" thickBot="1" x14ac:dyDescent="0.35">
      <c r="A102" s="154"/>
      <c r="B102" s="85"/>
      <c r="C102" s="213" t="s">
        <v>224</v>
      </c>
      <c r="D102" s="213" t="s">
        <v>158</v>
      </c>
      <c r="E102" s="285" t="s">
        <v>225</v>
      </c>
      <c r="F102" s="22"/>
      <c r="G102" s="17"/>
      <c r="H102" s="17"/>
      <c r="I102" s="19">
        <f t="shared" si="68"/>
        <v>0</v>
      </c>
      <c r="J102" s="15">
        <f t="shared" si="61"/>
        <v>0</v>
      </c>
      <c r="K102" s="155" t="str">
        <f t="shared" si="62"/>
        <v/>
      </c>
      <c r="L102" s="179">
        <v>1989.5</v>
      </c>
      <c r="M102" s="15">
        <v>1989.5</v>
      </c>
      <c r="N102" s="15">
        <v>1989.5</v>
      </c>
      <c r="O102" s="17">
        <v>1539.5</v>
      </c>
      <c r="P102" s="15">
        <f t="shared" si="60"/>
        <v>-450</v>
      </c>
      <c r="Q102" s="190">
        <f t="shared" si="57"/>
        <v>0.77381251570746423</v>
      </c>
      <c r="R102" s="194">
        <f t="shared" si="69"/>
        <v>1989.5</v>
      </c>
      <c r="S102" s="15">
        <f t="shared" si="70"/>
        <v>1989.5</v>
      </c>
      <c r="T102" s="15">
        <f t="shared" si="71"/>
        <v>1989.5</v>
      </c>
      <c r="U102" s="15">
        <f t="shared" si="71"/>
        <v>1539.5</v>
      </c>
      <c r="V102" s="15">
        <f t="shared" si="72"/>
        <v>-450</v>
      </c>
      <c r="W102" s="155">
        <f t="shared" si="59"/>
        <v>0.77381251570746423</v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9"/>
      <c r="GF102" s="9"/>
      <c r="GG102" s="9"/>
      <c r="GH102" s="9"/>
      <c r="GI102" s="9"/>
      <c r="GJ102" s="9"/>
      <c r="GK102" s="9"/>
      <c r="GL102" s="9"/>
      <c r="GM102" s="9"/>
      <c r="GN102" s="9"/>
    </row>
    <row r="103" spans="1:196" s="5" customFormat="1" ht="25.9" hidden="1" customHeight="1" thickBot="1" x14ac:dyDescent="0.35">
      <c r="A103" s="154"/>
      <c r="B103" s="85"/>
      <c r="C103" s="213" t="s">
        <v>248</v>
      </c>
      <c r="D103" s="213" t="s">
        <v>158</v>
      </c>
      <c r="E103" s="285" t="s">
        <v>249</v>
      </c>
      <c r="F103" s="22"/>
      <c r="G103" s="17"/>
      <c r="H103" s="17"/>
      <c r="I103" s="19">
        <f t="shared" ref="I103" si="87">H103/$H$6</f>
        <v>0</v>
      </c>
      <c r="J103" s="15">
        <f t="shared" si="61"/>
        <v>0</v>
      </c>
      <c r="K103" s="155" t="str">
        <f t="shared" si="62"/>
        <v/>
      </c>
      <c r="L103" s="179"/>
      <c r="M103" s="15"/>
      <c r="N103" s="15"/>
      <c r="O103" s="17"/>
      <c r="P103" s="15">
        <f t="shared" si="60"/>
        <v>0</v>
      </c>
      <c r="Q103" s="190" t="str">
        <f t="shared" si="57"/>
        <v/>
      </c>
      <c r="R103" s="194">
        <f t="shared" ref="R103" si="88">SUM(F103,L103)</f>
        <v>0</v>
      </c>
      <c r="S103" s="15">
        <f t="shared" ref="S103" si="89">SUM(F103,M103)</f>
        <v>0</v>
      </c>
      <c r="T103" s="15">
        <f t="shared" ref="T103" si="90">SUM(G103,N103)</f>
        <v>0</v>
      </c>
      <c r="U103" s="15">
        <f t="shared" si="71"/>
        <v>0</v>
      </c>
      <c r="V103" s="15">
        <f t="shared" ref="V103" si="91">U103-T103</f>
        <v>0</v>
      </c>
      <c r="W103" s="155" t="str">
        <f t="shared" si="59"/>
        <v/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9"/>
      <c r="GF103" s="9"/>
      <c r="GG103" s="9"/>
      <c r="GH103" s="9"/>
      <c r="GI103" s="9"/>
      <c r="GJ103" s="9"/>
      <c r="GK103" s="9"/>
      <c r="GL103" s="9"/>
      <c r="GM103" s="9"/>
      <c r="GN103" s="9"/>
    </row>
    <row r="104" spans="1:196" s="5" customFormat="1" ht="34.15" hidden="1" customHeight="1" thickBot="1" x14ac:dyDescent="0.35">
      <c r="A104" s="154"/>
      <c r="B104" s="85"/>
      <c r="C104" s="213" t="s">
        <v>274</v>
      </c>
      <c r="D104" s="213" t="s">
        <v>158</v>
      </c>
      <c r="E104" s="285" t="s">
        <v>275</v>
      </c>
      <c r="F104" s="22"/>
      <c r="G104" s="17"/>
      <c r="H104" s="17"/>
      <c r="I104" s="19">
        <f t="shared" ref="I104" si="92">H104/$H$6</f>
        <v>0</v>
      </c>
      <c r="J104" s="15">
        <f t="shared" si="61"/>
        <v>0</v>
      </c>
      <c r="K104" s="155" t="str">
        <f t="shared" si="62"/>
        <v/>
      </c>
      <c r="L104" s="179"/>
      <c r="M104" s="15"/>
      <c r="N104" s="15"/>
      <c r="O104" s="17"/>
      <c r="P104" s="15">
        <f t="shared" si="60"/>
        <v>0</v>
      </c>
      <c r="Q104" s="190" t="str">
        <f t="shared" si="57"/>
        <v/>
      </c>
      <c r="R104" s="194">
        <f t="shared" ref="R104" si="93">SUM(F104,L104)</f>
        <v>0</v>
      </c>
      <c r="S104" s="15">
        <f t="shared" ref="S104" si="94">SUM(F104,M104)</f>
        <v>0</v>
      </c>
      <c r="T104" s="15">
        <f t="shared" ref="T104" si="95">SUM(G104,N104)</f>
        <v>0</v>
      </c>
      <c r="U104" s="15">
        <f t="shared" si="71"/>
        <v>0</v>
      </c>
      <c r="V104" s="15">
        <f t="shared" ref="V104" si="96">U104-T104</f>
        <v>0</v>
      </c>
      <c r="W104" s="155" t="str">
        <f t="shared" si="59"/>
        <v/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34.9" hidden="1" customHeight="1" thickBot="1" x14ac:dyDescent="0.35">
      <c r="A105" s="154"/>
      <c r="B105" s="85">
        <v>180404</v>
      </c>
      <c r="C105" s="213" t="s">
        <v>160</v>
      </c>
      <c r="D105" s="213" t="s">
        <v>158</v>
      </c>
      <c r="E105" s="285" t="s">
        <v>185</v>
      </c>
      <c r="F105" s="22"/>
      <c r="G105" s="17"/>
      <c r="H105" s="17"/>
      <c r="I105" s="19">
        <f t="shared" si="68"/>
        <v>0</v>
      </c>
      <c r="J105" s="15">
        <f t="shared" si="61"/>
        <v>0</v>
      </c>
      <c r="K105" s="155" t="str">
        <f t="shared" si="62"/>
        <v/>
      </c>
      <c r="L105" s="176"/>
      <c r="M105" s="15"/>
      <c r="N105" s="15"/>
      <c r="O105" s="17"/>
      <c r="P105" s="15">
        <f t="shared" si="60"/>
        <v>0</v>
      </c>
      <c r="Q105" s="190" t="str">
        <f t="shared" si="57"/>
        <v/>
      </c>
      <c r="R105" s="194">
        <f t="shared" si="69"/>
        <v>0</v>
      </c>
      <c r="S105" s="15">
        <f t="shared" si="70"/>
        <v>0</v>
      </c>
      <c r="T105" s="15">
        <f t="shared" si="71"/>
        <v>0</v>
      </c>
      <c r="U105" s="15">
        <f t="shared" si="71"/>
        <v>0</v>
      </c>
      <c r="V105" s="15">
        <f t="shared" si="72"/>
        <v>0</v>
      </c>
      <c r="W105" s="155" t="str">
        <f t="shared" ref="W105:W174" si="97">IFERROR(100%*(U105/T105),"")</f>
        <v/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37.5" hidden="1" customHeight="1" thickBot="1" x14ac:dyDescent="0.35">
      <c r="A106" s="154"/>
      <c r="B106" s="85">
        <v>180404</v>
      </c>
      <c r="C106" s="213" t="s">
        <v>176</v>
      </c>
      <c r="D106" s="213" t="s">
        <v>158</v>
      </c>
      <c r="E106" s="285" t="s">
        <v>177</v>
      </c>
      <c r="F106" s="22"/>
      <c r="G106" s="17"/>
      <c r="H106" s="17"/>
      <c r="I106" s="19">
        <f t="shared" si="68"/>
        <v>0</v>
      </c>
      <c r="J106" s="15">
        <f t="shared" si="61"/>
        <v>0</v>
      </c>
      <c r="K106" s="155" t="str">
        <f t="shared" si="62"/>
        <v/>
      </c>
      <c r="L106" s="176"/>
      <c r="M106" s="15"/>
      <c r="N106" s="15"/>
      <c r="O106" s="17"/>
      <c r="P106" s="15">
        <f t="shared" si="60"/>
        <v>0</v>
      </c>
      <c r="Q106" s="190" t="str">
        <f t="shared" si="57"/>
        <v/>
      </c>
      <c r="R106" s="194">
        <f t="shared" si="69"/>
        <v>0</v>
      </c>
      <c r="S106" s="15">
        <f t="shared" si="70"/>
        <v>0</v>
      </c>
      <c r="T106" s="15">
        <f t="shared" si="71"/>
        <v>0</v>
      </c>
      <c r="U106" s="15">
        <f t="shared" si="71"/>
        <v>0</v>
      </c>
      <c r="V106" s="15">
        <f t="shared" si="72"/>
        <v>0</v>
      </c>
      <c r="W106" s="155" t="str">
        <f t="shared" si="97"/>
        <v/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5" customFormat="1" ht="42" customHeight="1" thickBot="1" x14ac:dyDescent="0.35">
      <c r="A107" s="154"/>
      <c r="B107" s="85"/>
      <c r="C107" s="213" t="s">
        <v>297</v>
      </c>
      <c r="D107" s="213" t="s">
        <v>158</v>
      </c>
      <c r="E107" s="285" t="s">
        <v>298</v>
      </c>
      <c r="F107" s="22"/>
      <c r="G107" s="17"/>
      <c r="H107" s="17"/>
      <c r="I107" s="19">
        <f t="shared" si="68"/>
        <v>0</v>
      </c>
      <c r="J107" s="15">
        <f t="shared" si="61"/>
        <v>0</v>
      </c>
      <c r="K107" s="155" t="str">
        <f t="shared" si="62"/>
        <v/>
      </c>
      <c r="L107" s="176">
        <v>4965.8999999999996</v>
      </c>
      <c r="M107" s="15">
        <v>4965.8999999999996</v>
      </c>
      <c r="N107" s="15">
        <v>1965.9</v>
      </c>
      <c r="O107" s="17">
        <v>29.9</v>
      </c>
      <c r="P107" s="15">
        <f t="shared" si="60"/>
        <v>-1936</v>
      </c>
      <c r="Q107" s="190">
        <f t="shared" si="57"/>
        <v>1.5209318887023754E-2</v>
      </c>
      <c r="R107" s="194">
        <f t="shared" si="69"/>
        <v>4965.8999999999996</v>
      </c>
      <c r="S107" s="15">
        <f t="shared" si="70"/>
        <v>4965.8999999999996</v>
      </c>
      <c r="T107" s="15">
        <f t="shared" si="71"/>
        <v>1965.9</v>
      </c>
      <c r="U107" s="15">
        <f t="shared" si="71"/>
        <v>29.9</v>
      </c>
      <c r="V107" s="15">
        <f t="shared" si="72"/>
        <v>-1936</v>
      </c>
      <c r="W107" s="155">
        <f t="shared" si="97"/>
        <v>1.5209318887023754E-2</v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9"/>
      <c r="GF107" s="9"/>
      <c r="GG107" s="9"/>
      <c r="GH107" s="9"/>
      <c r="GI107" s="9"/>
      <c r="GJ107" s="9"/>
      <c r="GK107" s="9"/>
      <c r="GL107" s="9"/>
      <c r="GM107" s="9"/>
      <c r="GN107" s="9"/>
    </row>
    <row r="108" spans="1:196" s="5" customFormat="1" ht="28.5" customHeight="1" thickBot="1" x14ac:dyDescent="0.35">
      <c r="A108" s="154"/>
      <c r="B108" s="85"/>
      <c r="C108" s="213"/>
      <c r="D108" s="213"/>
      <c r="E108" s="285" t="s">
        <v>370</v>
      </c>
      <c r="F108" s="22"/>
      <c r="G108" s="17"/>
      <c r="H108" s="17"/>
      <c r="I108" s="19">
        <f t="shared" ref="I108" si="98">H108/$H$6</f>
        <v>0</v>
      </c>
      <c r="J108" s="15">
        <f t="shared" si="61"/>
        <v>0</v>
      </c>
      <c r="K108" s="155" t="str">
        <f t="shared" ref="K108" si="99">IFERROR(100%*(H108/G108),"")</f>
        <v/>
      </c>
      <c r="L108" s="176">
        <v>1936</v>
      </c>
      <c r="M108" s="15">
        <v>1936</v>
      </c>
      <c r="N108" s="15">
        <v>1936</v>
      </c>
      <c r="O108" s="17"/>
      <c r="P108" s="15">
        <f t="shared" si="60"/>
        <v>-1936</v>
      </c>
      <c r="Q108" s="190">
        <f t="shared" ref="Q108" si="100">IFERROR(100%*(O108/N108),"")</f>
        <v>0</v>
      </c>
      <c r="R108" s="194">
        <f t="shared" ref="R108" si="101">SUM(F108,L108)</f>
        <v>1936</v>
      </c>
      <c r="S108" s="15">
        <f t="shared" ref="S108" si="102">SUM(F108,M108)</f>
        <v>1936</v>
      </c>
      <c r="T108" s="15">
        <f t="shared" ref="T108" si="103">SUM(G108,N108)</f>
        <v>1936</v>
      </c>
      <c r="U108" s="15">
        <f t="shared" ref="U108" si="104">SUM(H108,O108)</f>
        <v>0</v>
      </c>
      <c r="V108" s="15">
        <f t="shared" ref="V108" si="105">U108-T108</f>
        <v>-1936</v>
      </c>
      <c r="W108" s="155">
        <f t="shared" ref="W108" si="106">IFERROR(100%*(U108/T108),"")</f>
        <v>0</v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5" customFormat="1" ht="54.6" hidden="1" customHeight="1" thickBot="1" x14ac:dyDescent="0.35">
      <c r="A109" s="154"/>
      <c r="B109" s="85">
        <v>180404</v>
      </c>
      <c r="C109" s="213" t="s">
        <v>189</v>
      </c>
      <c r="D109" s="213" t="s">
        <v>76</v>
      </c>
      <c r="E109" s="285" t="s">
        <v>211</v>
      </c>
      <c r="F109" s="22"/>
      <c r="G109" s="17"/>
      <c r="H109" s="17"/>
      <c r="I109" s="19">
        <f t="shared" si="68"/>
        <v>0</v>
      </c>
      <c r="J109" s="15">
        <f t="shared" si="61"/>
        <v>0</v>
      </c>
      <c r="K109" s="155" t="str">
        <f t="shared" si="62"/>
        <v/>
      </c>
      <c r="L109" s="176"/>
      <c r="M109" s="15"/>
      <c r="N109" s="15"/>
      <c r="O109" s="15"/>
      <c r="P109" s="15">
        <f t="shared" si="60"/>
        <v>0</v>
      </c>
      <c r="Q109" s="190" t="str">
        <f t="shared" si="57"/>
        <v/>
      </c>
      <c r="R109" s="194">
        <f t="shared" si="69"/>
        <v>0</v>
      </c>
      <c r="S109" s="15">
        <f t="shared" si="70"/>
        <v>0</v>
      </c>
      <c r="T109" s="15">
        <f t="shared" si="71"/>
        <v>0</v>
      </c>
      <c r="U109" s="15">
        <f t="shared" si="71"/>
        <v>0</v>
      </c>
      <c r="V109" s="15">
        <f t="shared" si="72"/>
        <v>0</v>
      </c>
      <c r="W109" s="155" t="str">
        <f t="shared" si="97"/>
        <v/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88" customFormat="1" ht="69" hidden="1" customHeight="1" thickBot="1" x14ac:dyDescent="0.35">
      <c r="A110" s="156"/>
      <c r="B110" s="86"/>
      <c r="C110" s="214"/>
      <c r="D110" s="214"/>
      <c r="E110" s="295" t="s">
        <v>278</v>
      </c>
      <c r="F110" s="27"/>
      <c r="G110" s="28"/>
      <c r="H110" s="28"/>
      <c r="I110" s="41">
        <f t="shared" si="68"/>
        <v>0</v>
      </c>
      <c r="J110" s="15">
        <f t="shared" si="61"/>
        <v>0</v>
      </c>
      <c r="K110" s="155" t="str">
        <f t="shared" si="62"/>
        <v/>
      </c>
      <c r="L110" s="177"/>
      <c r="M110" s="28"/>
      <c r="N110" s="28"/>
      <c r="O110" s="28"/>
      <c r="P110" s="15">
        <f t="shared" si="60"/>
        <v>0</v>
      </c>
      <c r="Q110" s="190" t="str">
        <f t="shared" si="57"/>
        <v/>
      </c>
      <c r="R110" s="195">
        <f t="shared" si="69"/>
        <v>0</v>
      </c>
      <c r="S110" s="28">
        <f t="shared" si="70"/>
        <v>0</v>
      </c>
      <c r="T110" s="28">
        <f t="shared" si="71"/>
        <v>0</v>
      </c>
      <c r="U110" s="15">
        <f t="shared" si="71"/>
        <v>0</v>
      </c>
      <c r="V110" s="28">
        <f t="shared" si="72"/>
        <v>0</v>
      </c>
      <c r="W110" s="155" t="str">
        <f t="shared" si="97"/>
        <v/>
      </c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8"/>
      <c r="AS110" s="58"/>
      <c r="AT110" s="58"/>
      <c r="AU110" s="58"/>
      <c r="AV110" s="58"/>
      <c r="AW110" s="58"/>
      <c r="AX110" s="58"/>
      <c r="AY110" s="58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  <c r="BM110" s="58"/>
      <c r="BN110" s="58"/>
      <c r="BO110" s="58"/>
      <c r="BP110" s="58"/>
      <c r="BQ110" s="58"/>
      <c r="BR110" s="58"/>
      <c r="BS110" s="58"/>
      <c r="BT110" s="58"/>
      <c r="BU110" s="58"/>
      <c r="BV110" s="58"/>
      <c r="BW110" s="58"/>
      <c r="BX110" s="58"/>
      <c r="BY110" s="58"/>
      <c r="BZ110" s="58"/>
      <c r="CA110" s="58"/>
      <c r="CB110" s="58"/>
      <c r="CC110" s="58"/>
      <c r="CD110" s="58"/>
      <c r="CE110" s="58"/>
      <c r="CF110" s="58"/>
      <c r="CG110" s="58"/>
      <c r="CH110" s="58"/>
      <c r="CI110" s="58"/>
      <c r="CJ110" s="58"/>
      <c r="CK110" s="58"/>
      <c r="CL110" s="58"/>
      <c r="CM110" s="58"/>
      <c r="CN110" s="58"/>
      <c r="CO110" s="58"/>
      <c r="CP110" s="58"/>
      <c r="CQ110" s="58"/>
      <c r="CR110" s="58"/>
      <c r="CS110" s="58"/>
      <c r="CT110" s="58"/>
      <c r="CU110" s="58"/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  <c r="DH110" s="58"/>
      <c r="DI110" s="58"/>
      <c r="DJ110" s="58"/>
      <c r="DK110" s="58"/>
      <c r="DL110" s="58"/>
      <c r="DM110" s="58"/>
      <c r="DN110" s="58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8"/>
      <c r="EB110" s="58"/>
      <c r="EC110" s="58"/>
      <c r="ED110" s="58"/>
      <c r="EE110" s="58"/>
      <c r="EF110" s="58"/>
      <c r="EG110" s="58"/>
      <c r="EH110" s="58"/>
      <c r="EI110" s="58"/>
      <c r="EJ110" s="58"/>
      <c r="EK110" s="58"/>
      <c r="EL110" s="58"/>
      <c r="EM110" s="58"/>
      <c r="EN110" s="58"/>
      <c r="EO110" s="58"/>
      <c r="EP110" s="58"/>
      <c r="EQ110" s="58"/>
      <c r="ER110" s="58"/>
      <c r="ES110" s="58"/>
      <c r="ET110" s="58"/>
      <c r="EU110" s="58"/>
      <c r="EV110" s="58"/>
      <c r="EW110" s="58"/>
      <c r="EX110" s="58"/>
      <c r="EY110" s="58"/>
      <c r="EZ110" s="58"/>
      <c r="FA110" s="58"/>
      <c r="FB110" s="58"/>
      <c r="FC110" s="58"/>
      <c r="FD110" s="58"/>
      <c r="FE110" s="58"/>
      <c r="FF110" s="58"/>
      <c r="FG110" s="58"/>
      <c r="FH110" s="58"/>
      <c r="FI110" s="58"/>
      <c r="FJ110" s="58"/>
      <c r="FK110" s="58"/>
      <c r="FL110" s="58"/>
      <c r="FM110" s="58"/>
      <c r="FN110" s="58"/>
      <c r="FO110" s="58"/>
      <c r="FP110" s="58"/>
      <c r="FQ110" s="58"/>
      <c r="FR110" s="58"/>
      <c r="FS110" s="58"/>
      <c r="FT110" s="58"/>
      <c r="FU110" s="58"/>
      <c r="FV110" s="58"/>
      <c r="FW110" s="58"/>
      <c r="FX110" s="58"/>
      <c r="FY110" s="58"/>
      <c r="FZ110" s="58"/>
      <c r="GA110" s="58"/>
      <c r="GB110" s="58"/>
      <c r="GC110" s="58"/>
      <c r="GD110" s="58"/>
      <c r="GE110" s="87"/>
      <c r="GF110" s="87"/>
      <c r="GG110" s="87"/>
      <c r="GH110" s="87"/>
      <c r="GI110" s="87"/>
      <c r="GJ110" s="87"/>
      <c r="GK110" s="87"/>
      <c r="GL110" s="87"/>
      <c r="GM110" s="87"/>
      <c r="GN110" s="87"/>
    </row>
    <row r="111" spans="1:196" s="88" customFormat="1" ht="63.6" hidden="1" customHeight="1" thickBot="1" x14ac:dyDescent="0.35">
      <c r="A111" s="156"/>
      <c r="B111" s="86"/>
      <c r="C111" s="214"/>
      <c r="D111" s="214"/>
      <c r="E111" s="295" t="s">
        <v>277</v>
      </c>
      <c r="F111" s="27"/>
      <c r="G111" s="28"/>
      <c r="H111" s="28"/>
      <c r="I111" s="41">
        <f t="shared" ref="I111" si="107">H111/$H$6</f>
        <v>0</v>
      </c>
      <c r="J111" s="15">
        <f t="shared" si="61"/>
        <v>0</v>
      </c>
      <c r="K111" s="155" t="str">
        <f t="shared" si="62"/>
        <v/>
      </c>
      <c r="L111" s="177"/>
      <c r="M111" s="28"/>
      <c r="N111" s="28"/>
      <c r="O111" s="28"/>
      <c r="P111" s="15">
        <f t="shared" si="60"/>
        <v>0</v>
      </c>
      <c r="Q111" s="190" t="str">
        <f t="shared" si="57"/>
        <v/>
      </c>
      <c r="R111" s="195">
        <f t="shared" ref="R111" si="108">SUM(F111,L111)</f>
        <v>0</v>
      </c>
      <c r="S111" s="28">
        <f t="shared" ref="S111" si="109">SUM(F111,M111)</f>
        <v>0</v>
      </c>
      <c r="T111" s="28">
        <f t="shared" ref="T111" si="110">SUM(G111,N111)</f>
        <v>0</v>
      </c>
      <c r="U111" s="15">
        <f t="shared" si="71"/>
        <v>0</v>
      </c>
      <c r="V111" s="28">
        <f t="shared" ref="V111" si="111">U111-T111</f>
        <v>0</v>
      </c>
      <c r="W111" s="155" t="str">
        <f t="shared" si="97"/>
        <v/>
      </c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8"/>
      <c r="BS111" s="58"/>
      <c r="BT111" s="58"/>
      <c r="BU111" s="58"/>
      <c r="BV111" s="58"/>
      <c r="BW111" s="58"/>
      <c r="BX111" s="58"/>
      <c r="BY111" s="58"/>
      <c r="BZ111" s="58"/>
      <c r="CA111" s="58"/>
      <c r="CB111" s="58"/>
      <c r="CC111" s="58"/>
      <c r="CD111" s="58"/>
      <c r="CE111" s="58"/>
      <c r="CF111" s="58"/>
      <c r="CG111" s="58"/>
      <c r="CH111" s="58"/>
      <c r="CI111" s="58"/>
      <c r="CJ111" s="58"/>
      <c r="CK111" s="58"/>
      <c r="CL111" s="58"/>
      <c r="CM111" s="58"/>
      <c r="CN111" s="58"/>
      <c r="CO111" s="58"/>
      <c r="CP111" s="58"/>
      <c r="CQ111" s="58"/>
      <c r="CR111" s="58"/>
      <c r="CS111" s="58"/>
      <c r="CT111" s="58"/>
      <c r="CU111" s="58"/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  <c r="EE111" s="58"/>
      <c r="EF111" s="58"/>
      <c r="EG111" s="58"/>
      <c r="EH111" s="58"/>
      <c r="EI111" s="58"/>
      <c r="EJ111" s="58"/>
      <c r="EK111" s="58"/>
      <c r="EL111" s="58"/>
      <c r="EM111" s="58"/>
      <c r="EN111" s="58"/>
      <c r="EO111" s="58"/>
      <c r="EP111" s="58"/>
      <c r="EQ111" s="58"/>
      <c r="ER111" s="58"/>
      <c r="ES111" s="58"/>
      <c r="ET111" s="58"/>
      <c r="EU111" s="58"/>
      <c r="EV111" s="58"/>
      <c r="EW111" s="58"/>
      <c r="EX111" s="58"/>
      <c r="EY111" s="58"/>
      <c r="EZ111" s="58"/>
      <c r="FA111" s="58"/>
      <c r="FB111" s="58"/>
      <c r="FC111" s="58"/>
      <c r="FD111" s="58"/>
      <c r="FE111" s="58"/>
      <c r="FF111" s="58"/>
      <c r="FG111" s="58"/>
      <c r="FH111" s="58"/>
      <c r="FI111" s="58"/>
      <c r="FJ111" s="58"/>
      <c r="FK111" s="58"/>
      <c r="FL111" s="58"/>
      <c r="FM111" s="58"/>
      <c r="FN111" s="58"/>
      <c r="FO111" s="58"/>
      <c r="FP111" s="58"/>
      <c r="FQ111" s="58"/>
      <c r="FR111" s="58"/>
      <c r="FS111" s="58"/>
      <c r="FT111" s="58"/>
      <c r="FU111" s="58"/>
      <c r="FV111" s="58"/>
      <c r="FW111" s="58"/>
      <c r="FX111" s="58"/>
      <c r="FY111" s="58"/>
      <c r="FZ111" s="58"/>
      <c r="GA111" s="58"/>
      <c r="GB111" s="58"/>
      <c r="GC111" s="58"/>
      <c r="GD111" s="58"/>
      <c r="GE111" s="87"/>
      <c r="GF111" s="87"/>
      <c r="GG111" s="87"/>
      <c r="GH111" s="87"/>
      <c r="GI111" s="87"/>
      <c r="GJ111" s="87"/>
      <c r="GK111" s="87"/>
      <c r="GL111" s="87"/>
      <c r="GM111" s="87"/>
      <c r="GN111" s="87"/>
    </row>
    <row r="112" spans="1:196" s="5" customFormat="1" ht="40.15" hidden="1" customHeight="1" thickBot="1" x14ac:dyDescent="0.35">
      <c r="A112" s="154"/>
      <c r="B112" s="85"/>
      <c r="C112" s="213" t="s">
        <v>198</v>
      </c>
      <c r="D112" s="213" t="s">
        <v>76</v>
      </c>
      <c r="E112" s="285" t="s">
        <v>199</v>
      </c>
      <c r="F112" s="22"/>
      <c r="G112" s="17"/>
      <c r="H112" s="17"/>
      <c r="I112" s="19">
        <f t="shared" si="68"/>
        <v>0</v>
      </c>
      <c r="J112" s="15">
        <f t="shared" si="61"/>
        <v>0</v>
      </c>
      <c r="K112" s="155" t="str">
        <f t="shared" si="62"/>
        <v/>
      </c>
      <c r="L112" s="176"/>
      <c r="M112" s="15"/>
      <c r="N112" s="15"/>
      <c r="O112" s="17"/>
      <c r="P112" s="15">
        <f t="shared" si="60"/>
        <v>0</v>
      </c>
      <c r="Q112" s="190" t="str">
        <f t="shared" si="57"/>
        <v/>
      </c>
      <c r="R112" s="194">
        <f t="shared" si="69"/>
        <v>0</v>
      </c>
      <c r="S112" s="15">
        <f t="shared" si="70"/>
        <v>0</v>
      </c>
      <c r="T112" s="15">
        <f t="shared" si="71"/>
        <v>0</v>
      </c>
      <c r="U112" s="15">
        <f t="shared" si="71"/>
        <v>0</v>
      </c>
      <c r="V112" s="15">
        <f t="shared" si="72"/>
        <v>0</v>
      </c>
      <c r="W112" s="155" t="str">
        <f t="shared" si="97"/>
        <v/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9"/>
      <c r="GF112" s="9"/>
      <c r="GG112" s="9"/>
      <c r="GH112" s="9"/>
      <c r="GI112" s="9"/>
      <c r="GJ112" s="9"/>
      <c r="GK112" s="9"/>
      <c r="GL112" s="9"/>
      <c r="GM112" s="9"/>
      <c r="GN112" s="9"/>
    </row>
    <row r="113" spans="1:196" s="5" customFormat="1" ht="33.75" customHeight="1" thickBot="1" x14ac:dyDescent="0.35">
      <c r="A113" s="154"/>
      <c r="B113" s="85"/>
      <c r="C113" s="213" t="s">
        <v>257</v>
      </c>
      <c r="D113" s="213" t="s">
        <v>76</v>
      </c>
      <c r="E113" s="285" t="s">
        <v>351</v>
      </c>
      <c r="F113" s="22"/>
      <c r="G113" s="17"/>
      <c r="H113" s="17"/>
      <c r="I113" s="19">
        <f t="shared" ref="I113" si="112">H113/$H$6</f>
        <v>0</v>
      </c>
      <c r="J113" s="15">
        <f t="shared" si="61"/>
        <v>0</v>
      </c>
      <c r="K113" s="155" t="str">
        <f t="shared" si="62"/>
        <v/>
      </c>
      <c r="L113" s="176">
        <v>160</v>
      </c>
      <c r="M113" s="15">
        <v>160</v>
      </c>
      <c r="N113" s="15"/>
      <c r="O113" s="17"/>
      <c r="P113" s="15">
        <f t="shared" si="60"/>
        <v>0</v>
      </c>
      <c r="Q113" s="190" t="str">
        <f t="shared" si="57"/>
        <v/>
      </c>
      <c r="R113" s="194">
        <f t="shared" ref="R113" si="113">SUM(F113,L113)</f>
        <v>160</v>
      </c>
      <c r="S113" s="15">
        <f t="shared" ref="S113" si="114">SUM(F113,M113)</f>
        <v>160</v>
      </c>
      <c r="T113" s="15">
        <f t="shared" ref="T113" si="115">SUM(G113,N113)</f>
        <v>0</v>
      </c>
      <c r="U113" s="15">
        <f t="shared" si="71"/>
        <v>0</v>
      </c>
      <c r="V113" s="15">
        <f t="shared" ref="V113" si="116">U113-T113</f>
        <v>0</v>
      </c>
      <c r="W113" s="155" t="str">
        <f t="shared" si="97"/>
        <v/>
      </c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9"/>
      <c r="GF113" s="9"/>
      <c r="GG113" s="9"/>
      <c r="GH113" s="9"/>
      <c r="GI113" s="9"/>
      <c r="GJ113" s="9"/>
      <c r="GK113" s="9"/>
      <c r="GL113" s="9"/>
      <c r="GM113" s="9"/>
      <c r="GN113" s="9"/>
    </row>
    <row r="114" spans="1:196" s="88" customFormat="1" ht="52.9" hidden="1" customHeight="1" thickBot="1" x14ac:dyDescent="0.35">
      <c r="A114" s="156"/>
      <c r="B114" s="86"/>
      <c r="C114" s="214"/>
      <c r="D114" s="214"/>
      <c r="E114" s="295" t="s">
        <v>258</v>
      </c>
      <c r="F114" s="27"/>
      <c r="G114" s="28"/>
      <c r="H114" s="28"/>
      <c r="I114" s="41">
        <f t="shared" ref="I114" si="117">H114/$H$6</f>
        <v>0</v>
      </c>
      <c r="J114" s="15">
        <f t="shared" si="61"/>
        <v>0</v>
      </c>
      <c r="K114" s="155" t="str">
        <f t="shared" si="62"/>
        <v/>
      </c>
      <c r="L114" s="177"/>
      <c r="M114" s="28"/>
      <c r="N114" s="28"/>
      <c r="O114" s="28"/>
      <c r="P114" s="15">
        <f t="shared" si="60"/>
        <v>0</v>
      </c>
      <c r="Q114" s="190" t="str">
        <f t="shared" si="57"/>
        <v/>
      </c>
      <c r="R114" s="195">
        <f t="shared" ref="R114" si="118">SUM(F114,L114)</f>
        <v>0</v>
      </c>
      <c r="S114" s="28">
        <f t="shared" ref="S114" si="119">SUM(F114,M114)</f>
        <v>0</v>
      </c>
      <c r="T114" s="28">
        <f t="shared" ref="T114" si="120">SUM(G114,N114)</f>
        <v>0</v>
      </c>
      <c r="U114" s="15">
        <f t="shared" si="71"/>
        <v>0</v>
      </c>
      <c r="V114" s="28">
        <f t="shared" ref="V114" si="121">U114-T114</f>
        <v>0</v>
      </c>
      <c r="W114" s="155" t="str">
        <f t="shared" si="97"/>
        <v/>
      </c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8"/>
      <c r="AS114" s="58"/>
      <c r="AT114" s="58"/>
      <c r="AU114" s="58"/>
      <c r="AV114" s="58"/>
      <c r="AW114" s="58"/>
      <c r="AX114" s="58"/>
      <c r="AY114" s="58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8"/>
      <c r="BS114" s="58"/>
      <c r="BT114" s="58"/>
      <c r="BU114" s="58"/>
      <c r="BV114" s="58"/>
      <c r="BW114" s="58"/>
      <c r="BX114" s="58"/>
      <c r="BY114" s="58"/>
      <c r="BZ114" s="58"/>
      <c r="CA114" s="58"/>
      <c r="CB114" s="58"/>
      <c r="CC114" s="58"/>
      <c r="CD114" s="58"/>
      <c r="CE114" s="58"/>
      <c r="CF114" s="58"/>
      <c r="CG114" s="58"/>
      <c r="CH114" s="58"/>
      <c r="CI114" s="58"/>
      <c r="CJ114" s="58"/>
      <c r="CK114" s="58"/>
      <c r="CL114" s="58"/>
      <c r="CM114" s="58"/>
      <c r="CN114" s="58"/>
      <c r="CO114" s="58"/>
      <c r="CP114" s="58"/>
      <c r="CQ114" s="58"/>
      <c r="CR114" s="58"/>
      <c r="CS114" s="58"/>
      <c r="CT114" s="58"/>
      <c r="CU114" s="58"/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M114" s="58"/>
      <c r="EN114" s="58"/>
      <c r="EO114" s="58"/>
      <c r="EP114" s="58"/>
      <c r="EQ114" s="58"/>
      <c r="ER114" s="58"/>
      <c r="ES114" s="58"/>
      <c r="ET114" s="58"/>
      <c r="EU114" s="58"/>
      <c r="EV114" s="58"/>
      <c r="EW114" s="58"/>
      <c r="EX114" s="58"/>
      <c r="EY114" s="58"/>
      <c r="EZ114" s="58"/>
      <c r="FA114" s="58"/>
      <c r="FB114" s="58"/>
      <c r="FC114" s="58"/>
      <c r="FD114" s="58"/>
      <c r="FE114" s="58"/>
      <c r="FF114" s="58"/>
      <c r="FG114" s="58"/>
      <c r="FH114" s="58"/>
      <c r="FI114" s="58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87"/>
      <c r="GF114" s="87"/>
      <c r="GG114" s="87"/>
      <c r="GH114" s="87"/>
      <c r="GI114" s="87"/>
      <c r="GJ114" s="87"/>
      <c r="GK114" s="87"/>
      <c r="GL114" s="87"/>
      <c r="GM114" s="87"/>
      <c r="GN114" s="87"/>
    </row>
    <row r="115" spans="1:196" s="5" customFormat="1" ht="46.5" customHeight="1" thickBot="1" x14ac:dyDescent="0.35">
      <c r="A115" s="154"/>
      <c r="B115" s="85"/>
      <c r="C115" s="213" t="s">
        <v>169</v>
      </c>
      <c r="D115" s="213" t="s">
        <v>78</v>
      </c>
      <c r="E115" s="285" t="s">
        <v>170</v>
      </c>
      <c r="F115" s="22">
        <v>17436.099999999999</v>
      </c>
      <c r="G115" s="17">
        <v>17244.7</v>
      </c>
      <c r="H115" s="17">
        <v>16235.2</v>
      </c>
      <c r="I115" s="19">
        <f t="shared" si="68"/>
        <v>2.9002553122161861E-2</v>
      </c>
      <c r="J115" s="15">
        <f t="shared" si="61"/>
        <v>-1009.5</v>
      </c>
      <c r="K115" s="155">
        <f t="shared" si="62"/>
        <v>0.94146027475108296</v>
      </c>
      <c r="L115" s="176">
        <v>4600</v>
      </c>
      <c r="M115" s="15">
        <v>4600</v>
      </c>
      <c r="N115" s="15">
        <v>3065</v>
      </c>
      <c r="O115" s="17">
        <v>65</v>
      </c>
      <c r="P115" s="15">
        <f t="shared" si="60"/>
        <v>-3000</v>
      </c>
      <c r="Q115" s="190">
        <f t="shared" si="57"/>
        <v>2.1207177814029365E-2</v>
      </c>
      <c r="R115" s="194">
        <f t="shared" si="69"/>
        <v>22036.1</v>
      </c>
      <c r="S115" s="15">
        <f t="shared" si="70"/>
        <v>22036.1</v>
      </c>
      <c r="T115" s="15">
        <f t="shared" si="71"/>
        <v>20309.7</v>
      </c>
      <c r="U115" s="15">
        <f t="shared" si="71"/>
        <v>16300.2</v>
      </c>
      <c r="V115" s="15">
        <f t="shared" si="72"/>
        <v>-4009.5</v>
      </c>
      <c r="W115" s="155">
        <f t="shared" si="97"/>
        <v>0.80258201745963753</v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5" customFormat="1" ht="42" hidden="1" customHeight="1" thickBot="1" x14ac:dyDescent="0.35">
      <c r="A116" s="154"/>
      <c r="B116" s="85"/>
      <c r="C116" s="213" t="s">
        <v>228</v>
      </c>
      <c r="D116" s="213" t="s">
        <v>229</v>
      </c>
      <c r="E116" s="285" t="s">
        <v>230</v>
      </c>
      <c r="F116" s="22"/>
      <c r="G116" s="17"/>
      <c r="H116" s="17"/>
      <c r="I116" s="19">
        <f t="shared" si="68"/>
        <v>0</v>
      </c>
      <c r="J116" s="15">
        <f t="shared" si="61"/>
        <v>0</v>
      </c>
      <c r="K116" s="155" t="str">
        <f t="shared" si="62"/>
        <v/>
      </c>
      <c r="L116" s="176"/>
      <c r="M116" s="15"/>
      <c r="N116" s="15"/>
      <c r="O116" s="17"/>
      <c r="P116" s="15">
        <f t="shared" si="60"/>
        <v>0</v>
      </c>
      <c r="Q116" s="190" t="str">
        <f t="shared" si="57"/>
        <v/>
      </c>
      <c r="R116" s="194">
        <f t="shared" si="69"/>
        <v>0</v>
      </c>
      <c r="S116" s="15">
        <f t="shared" si="70"/>
        <v>0</v>
      </c>
      <c r="T116" s="15">
        <f t="shared" si="71"/>
        <v>0</v>
      </c>
      <c r="U116" s="15">
        <f>SUM(H116,O116)</f>
        <v>0</v>
      </c>
      <c r="V116" s="15">
        <f>U116-T116</f>
        <v>0</v>
      </c>
      <c r="W116" s="155" t="str">
        <f>IFERROR(100%*(U116/T116),"")</f>
        <v/>
      </c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  <c r="FS116" s="6"/>
      <c r="FT116" s="6"/>
      <c r="FU116" s="6"/>
      <c r="FV116" s="6"/>
      <c r="FW116" s="6"/>
      <c r="FX116" s="6"/>
      <c r="FY116" s="6"/>
      <c r="FZ116" s="6"/>
      <c r="GA116" s="6"/>
      <c r="GB116" s="6"/>
      <c r="GC116" s="6"/>
      <c r="GD116" s="6"/>
      <c r="GE116" s="9"/>
      <c r="GF116" s="9"/>
      <c r="GG116" s="9"/>
      <c r="GH116" s="9"/>
      <c r="GI116" s="9"/>
      <c r="GJ116" s="9"/>
      <c r="GK116" s="9"/>
      <c r="GL116" s="9"/>
      <c r="GM116" s="9"/>
      <c r="GN116" s="9"/>
    </row>
    <row r="117" spans="1:196" s="5" customFormat="1" ht="58.5" hidden="1" customHeight="1" thickBot="1" x14ac:dyDescent="0.35">
      <c r="A117" s="154">
        <v>21</v>
      </c>
      <c r="B117" s="85">
        <v>180404</v>
      </c>
      <c r="C117" s="213" t="s">
        <v>144</v>
      </c>
      <c r="D117" s="213" t="s">
        <v>79</v>
      </c>
      <c r="E117" s="285" t="s">
        <v>82</v>
      </c>
      <c r="F117" s="22"/>
      <c r="G117" s="17"/>
      <c r="H117" s="17"/>
      <c r="I117" s="19">
        <f t="shared" si="68"/>
        <v>0</v>
      </c>
      <c r="J117" s="15">
        <f t="shared" si="61"/>
        <v>0</v>
      </c>
      <c r="K117" s="155" t="str">
        <f t="shared" si="62"/>
        <v/>
      </c>
      <c r="L117" s="176"/>
      <c r="M117" s="15"/>
      <c r="N117" s="15"/>
      <c r="O117" s="17"/>
      <c r="P117" s="15">
        <f t="shared" si="60"/>
        <v>0</v>
      </c>
      <c r="Q117" s="190" t="str">
        <f t="shared" si="57"/>
        <v/>
      </c>
      <c r="R117" s="194">
        <f t="shared" si="69"/>
        <v>0</v>
      </c>
      <c r="S117" s="15">
        <f t="shared" si="70"/>
        <v>0</v>
      </c>
      <c r="T117" s="15">
        <f t="shared" si="71"/>
        <v>0</v>
      </c>
      <c r="U117" s="15">
        <f t="shared" ref="U117:U124" si="122">SUM(H117,O117)</f>
        <v>0</v>
      </c>
      <c r="V117" s="15">
        <f t="shared" ref="V117:V124" si="123">U117-T117</f>
        <v>0</v>
      </c>
      <c r="W117" s="155" t="str">
        <f t="shared" ref="W117:W132" si="124">IFERROR(100%*(U117/T117),"")</f>
        <v/>
      </c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9"/>
      <c r="GF117" s="9"/>
      <c r="GG117" s="9"/>
      <c r="GH117" s="9"/>
      <c r="GI117" s="9"/>
      <c r="GJ117" s="9"/>
      <c r="GK117" s="9"/>
      <c r="GL117" s="9"/>
      <c r="GM117" s="9"/>
      <c r="GN117" s="9"/>
    </row>
    <row r="118" spans="1:196" s="5" customFormat="1" ht="28.5" customHeight="1" thickBot="1" x14ac:dyDescent="0.35">
      <c r="A118" s="154"/>
      <c r="B118" s="85">
        <v>180404</v>
      </c>
      <c r="C118" s="213" t="s">
        <v>161</v>
      </c>
      <c r="D118" s="213" t="s">
        <v>80</v>
      </c>
      <c r="E118" s="285" t="s">
        <v>81</v>
      </c>
      <c r="F118" s="22"/>
      <c r="G118" s="17"/>
      <c r="H118" s="17"/>
      <c r="I118" s="19">
        <f t="shared" si="68"/>
        <v>0</v>
      </c>
      <c r="J118" s="15">
        <f t="shared" si="61"/>
        <v>0</v>
      </c>
      <c r="K118" s="155" t="str">
        <f t="shared" si="62"/>
        <v/>
      </c>
      <c r="L118" s="176">
        <v>1488.2</v>
      </c>
      <c r="M118" s="15">
        <v>1488.2</v>
      </c>
      <c r="N118" s="15">
        <v>1488.1</v>
      </c>
      <c r="O118" s="17">
        <v>30</v>
      </c>
      <c r="P118" s="15">
        <f t="shared" si="60"/>
        <v>-1458.1</v>
      </c>
      <c r="Q118" s="190">
        <f t="shared" si="57"/>
        <v>2.0159935488206437E-2</v>
      </c>
      <c r="R118" s="194">
        <f t="shared" si="69"/>
        <v>1488.2</v>
      </c>
      <c r="S118" s="15">
        <f t="shared" si="70"/>
        <v>1488.2</v>
      </c>
      <c r="T118" s="15">
        <f t="shared" si="71"/>
        <v>1488.1</v>
      </c>
      <c r="U118" s="15">
        <f t="shared" si="122"/>
        <v>30</v>
      </c>
      <c r="V118" s="15">
        <f t="shared" si="123"/>
        <v>-1458.1</v>
      </c>
      <c r="W118" s="155">
        <f t="shared" si="124"/>
        <v>2.0159935488206437E-2</v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1" customFormat="1" ht="58.5" hidden="1" customHeight="1" x14ac:dyDescent="0.3">
      <c r="A119" s="154">
        <v>22</v>
      </c>
      <c r="B119" s="85"/>
      <c r="C119" s="213" t="s">
        <v>204</v>
      </c>
      <c r="D119" s="213" t="s">
        <v>76</v>
      </c>
      <c r="E119" s="285" t="s">
        <v>207</v>
      </c>
      <c r="F119" s="22"/>
      <c r="G119" s="17"/>
      <c r="H119" s="17"/>
      <c r="I119" s="19">
        <f t="shared" si="68"/>
        <v>0</v>
      </c>
      <c r="J119" s="15">
        <f t="shared" si="61"/>
        <v>0</v>
      </c>
      <c r="K119" s="155" t="str">
        <f t="shared" si="62"/>
        <v/>
      </c>
      <c r="L119" s="176"/>
      <c r="M119" s="15"/>
      <c r="N119" s="15"/>
      <c r="O119" s="17"/>
      <c r="P119" s="14">
        <f t="shared" si="60"/>
        <v>0</v>
      </c>
      <c r="Q119" s="190" t="str">
        <f t="shared" si="57"/>
        <v/>
      </c>
      <c r="R119" s="194">
        <f t="shared" si="69"/>
        <v>0</v>
      </c>
      <c r="S119" s="15">
        <f t="shared" si="70"/>
        <v>0</v>
      </c>
      <c r="T119" s="15">
        <f t="shared" si="71"/>
        <v>0</v>
      </c>
      <c r="U119" s="15">
        <f t="shared" si="122"/>
        <v>0</v>
      </c>
      <c r="V119" s="15">
        <f t="shared" si="123"/>
        <v>0</v>
      </c>
      <c r="W119" s="155" t="str">
        <f t="shared" si="124"/>
        <v/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6"/>
      <c r="GF119" s="6"/>
      <c r="GG119" s="6"/>
      <c r="GH119" s="6"/>
      <c r="GI119" s="6"/>
      <c r="GJ119" s="6"/>
      <c r="GK119" s="6"/>
      <c r="GL119" s="6"/>
      <c r="GM119" s="6"/>
      <c r="GN119" s="6"/>
    </row>
    <row r="120" spans="1:196" s="1" customFormat="1" ht="58.5" hidden="1" customHeight="1" x14ac:dyDescent="0.3">
      <c r="A120" s="154">
        <v>24</v>
      </c>
      <c r="B120" s="85"/>
      <c r="C120" s="213" t="s">
        <v>163</v>
      </c>
      <c r="D120" s="213" t="s">
        <v>84</v>
      </c>
      <c r="E120" s="285" t="s">
        <v>164</v>
      </c>
      <c r="F120" s="22"/>
      <c r="G120" s="17"/>
      <c r="H120" s="17"/>
      <c r="I120" s="19">
        <f t="shared" si="68"/>
        <v>0</v>
      </c>
      <c r="J120" s="15">
        <f t="shared" si="61"/>
        <v>0</v>
      </c>
      <c r="K120" s="155" t="str">
        <f t="shared" si="62"/>
        <v/>
      </c>
      <c r="L120" s="176"/>
      <c r="M120" s="15"/>
      <c r="N120" s="15"/>
      <c r="O120" s="17"/>
      <c r="P120" s="14">
        <f t="shared" si="60"/>
        <v>0</v>
      </c>
      <c r="Q120" s="190" t="str">
        <f t="shared" si="57"/>
        <v/>
      </c>
      <c r="R120" s="194">
        <f t="shared" si="69"/>
        <v>0</v>
      </c>
      <c r="S120" s="15">
        <f t="shared" si="70"/>
        <v>0</v>
      </c>
      <c r="T120" s="15">
        <f t="shared" si="71"/>
        <v>0</v>
      </c>
      <c r="U120" s="15">
        <f t="shared" si="122"/>
        <v>0</v>
      </c>
      <c r="V120" s="15">
        <f t="shared" si="123"/>
        <v>0</v>
      </c>
      <c r="W120" s="155" t="str">
        <f t="shared" si="124"/>
        <v/>
      </c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6"/>
      <c r="GF120" s="6"/>
      <c r="GG120" s="6"/>
      <c r="GH120" s="6"/>
      <c r="GI120" s="6"/>
      <c r="GJ120" s="6"/>
      <c r="GK120" s="6"/>
      <c r="GL120" s="6"/>
      <c r="GM120" s="6"/>
      <c r="GN120" s="6"/>
    </row>
    <row r="121" spans="1:196" s="71" customFormat="1" ht="58.5" hidden="1" customHeight="1" x14ac:dyDescent="0.3">
      <c r="A121" s="158"/>
      <c r="B121" s="63"/>
      <c r="C121" s="215"/>
      <c r="D121" s="216"/>
      <c r="E121" s="289" t="s">
        <v>196</v>
      </c>
      <c r="F121" s="33"/>
      <c r="G121" s="34"/>
      <c r="H121" s="47"/>
      <c r="I121" s="19">
        <f t="shared" si="68"/>
        <v>0</v>
      </c>
      <c r="J121" s="15">
        <f t="shared" si="61"/>
        <v>0</v>
      </c>
      <c r="K121" s="155" t="str">
        <f t="shared" si="62"/>
        <v/>
      </c>
      <c r="L121" s="177"/>
      <c r="M121" s="28"/>
      <c r="N121" s="28"/>
      <c r="O121" s="28"/>
      <c r="P121" s="14">
        <f t="shared" si="60"/>
        <v>0</v>
      </c>
      <c r="Q121" s="190" t="str">
        <f t="shared" si="57"/>
        <v/>
      </c>
      <c r="R121" s="194">
        <f t="shared" si="69"/>
        <v>0</v>
      </c>
      <c r="S121" s="15">
        <f t="shared" si="70"/>
        <v>0</v>
      </c>
      <c r="T121" s="15">
        <f t="shared" si="71"/>
        <v>0</v>
      </c>
      <c r="U121" s="15">
        <f t="shared" si="122"/>
        <v>0</v>
      </c>
      <c r="V121" s="15">
        <f t="shared" si="123"/>
        <v>0</v>
      </c>
      <c r="W121" s="155" t="str">
        <f t="shared" si="124"/>
        <v/>
      </c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  <c r="AX121" s="69"/>
      <c r="AY121" s="69"/>
      <c r="AZ121" s="69"/>
      <c r="BA121" s="69"/>
      <c r="BB121" s="69"/>
      <c r="BC121" s="69"/>
      <c r="BD121" s="69"/>
      <c r="BE121" s="69"/>
      <c r="BF121" s="69"/>
      <c r="BG121" s="69"/>
      <c r="BH121" s="69"/>
      <c r="BI121" s="69"/>
      <c r="BJ121" s="69"/>
      <c r="BK121" s="69"/>
      <c r="BL121" s="69"/>
      <c r="BM121" s="69"/>
      <c r="BN121" s="69"/>
      <c r="BO121" s="69"/>
      <c r="BP121" s="69"/>
      <c r="BQ121" s="69"/>
      <c r="BR121" s="69"/>
      <c r="BS121" s="69"/>
      <c r="BT121" s="69"/>
      <c r="BU121" s="69"/>
      <c r="BV121" s="69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69"/>
      <c r="CW121" s="69"/>
      <c r="CX121" s="69"/>
      <c r="CY121" s="69"/>
      <c r="CZ121" s="69"/>
      <c r="DA121" s="69"/>
      <c r="DB121" s="69"/>
      <c r="DC121" s="69"/>
      <c r="DD121" s="69"/>
      <c r="DE121" s="69"/>
      <c r="DF121" s="69"/>
      <c r="DG121" s="69"/>
      <c r="DH121" s="69"/>
      <c r="DI121" s="69"/>
      <c r="DJ121" s="69"/>
      <c r="DK121" s="69"/>
      <c r="DL121" s="69"/>
      <c r="DM121" s="69"/>
      <c r="DN121" s="69"/>
      <c r="DO121" s="69"/>
      <c r="DP121" s="69"/>
      <c r="DQ121" s="69"/>
      <c r="DR121" s="69"/>
      <c r="DS121" s="69"/>
      <c r="DT121" s="69"/>
      <c r="DU121" s="69"/>
      <c r="DV121" s="69"/>
      <c r="DW121" s="69"/>
      <c r="DX121" s="69"/>
      <c r="DY121" s="69"/>
      <c r="DZ121" s="69"/>
      <c r="EA121" s="69"/>
      <c r="EB121" s="69"/>
      <c r="EC121" s="69"/>
      <c r="ED121" s="69"/>
      <c r="EE121" s="69"/>
      <c r="EF121" s="69"/>
      <c r="EG121" s="69"/>
      <c r="EH121" s="69"/>
      <c r="EI121" s="69"/>
      <c r="EJ121" s="69"/>
      <c r="EK121" s="69"/>
      <c r="EL121" s="69"/>
      <c r="EM121" s="69"/>
      <c r="EN121" s="69"/>
      <c r="EO121" s="69"/>
      <c r="EP121" s="69"/>
      <c r="EQ121" s="69"/>
      <c r="ER121" s="69"/>
      <c r="ES121" s="69"/>
      <c r="ET121" s="69"/>
      <c r="EU121" s="69"/>
      <c r="EV121" s="69"/>
      <c r="EW121" s="69"/>
      <c r="EX121" s="69"/>
      <c r="EY121" s="69"/>
      <c r="EZ121" s="69"/>
      <c r="FA121" s="69"/>
      <c r="FB121" s="69"/>
      <c r="FC121" s="69"/>
      <c r="FD121" s="69"/>
      <c r="FE121" s="69"/>
      <c r="FF121" s="69"/>
      <c r="FG121" s="69"/>
      <c r="FH121" s="69"/>
      <c r="FI121" s="69"/>
      <c r="FJ121" s="69"/>
      <c r="FK121" s="69"/>
      <c r="FL121" s="69"/>
      <c r="FM121" s="69"/>
      <c r="FN121" s="69"/>
      <c r="FO121" s="69"/>
      <c r="FP121" s="69"/>
      <c r="FQ121" s="69"/>
      <c r="FR121" s="69"/>
      <c r="FS121" s="69"/>
      <c r="FT121" s="69"/>
      <c r="FU121" s="69"/>
      <c r="FV121" s="69"/>
      <c r="FW121" s="69"/>
      <c r="FX121" s="69"/>
      <c r="FY121" s="69"/>
      <c r="FZ121" s="69"/>
      <c r="GA121" s="69"/>
      <c r="GB121" s="69"/>
      <c r="GC121" s="69"/>
      <c r="GD121" s="69"/>
      <c r="GE121" s="70"/>
      <c r="GF121" s="70"/>
      <c r="GG121" s="70"/>
      <c r="GH121" s="70"/>
      <c r="GI121" s="70"/>
      <c r="GJ121" s="70"/>
      <c r="GK121" s="70"/>
      <c r="GL121" s="70"/>
      <c r="GM121" s="70"/>
      <c r="GN121" s="70"/>
    </row>
    <row r="122" spans="1:196" s="71" customFormat="1" ht="58.5" hidden="1" customHeight="1" x14ac:dyDescent="0.3">
      <c r="A122" s="158"/>
      <c r="B122" s="63"/>
      <c r="C122" s="215"/>
      <c r="D122" s="216"/>
      <c r="E122" s="289" t="s">
        <v>197</v>
      </c>
      <c r="F122" s="33"/>
      <c r="G122" s="34"/>
      <c r="H122" s="47"/>
      <c r="I122" s="19">
        <f t="shared" si="68"/>
        <v>0</v>
      </c>
      <c r="J122" s="15">
        <f t="shared" si="61"/>
        <v>0</v>
      </c>
      <c r="K122" s="155" t="str">
        <f t="shared" si="62"/>
        <v/>
      </c>
      <c r="L122" s="177"/>
      <c r="M122" s="28"/>
      <c r="N122" s="28"/>
      <c r="O122" s="28"/>
      <c r="P122" s="14">
        <f t="shared" si="60"/>
        <v>0</v>
      </c>
      <c r="Q122" s="190" t="str">
        <f t="shared" si="57"/>
        <v/>
      </c>
      <c r="R122" s="194">
        <f t="shared" si="69"/>
        <v>0</v>
      </c>
      <c r="S122" s="15">
        <f t="shared" si="70"/>
        <v>0</v>
      </c>
      <c r="T122" s="15">
        <f t="shared" si="71"/>
        <v>0</v>
      </c>
      <c r="U122" s="15">
        <f t="shared" si="122"/>
        <v>0</v>
      </c>
      <c r="V122" s="15">
        <f t="shared" si="123"/>
        <v>0</v>
      </c>
      <c r="W122" s="155" t="str">
        <f t="shared" si="124"/>
        <v/>
      </c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69"/>
      <c r="BN122" s="69"/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69"/>
      <c r="CW122" s="69"/>
      <c r="CX122" s="69"/>
      <c r="CY122" s="69"/>
      <c r="CZ122" s="69"/>
      <c r="DA122" s="69"/>
      <c r="DB122" s="69"/>
      <c r="DC122" s="69"/>
      <c r="DD122" s="69"/>
      <c r="DE122" s="69"/>
      <c r="DF122" s="69"/>
      <c r="DG122" s="69"/>
      <c r="DH122" s="69"/>
      <c r="DI122" s="69"/>
      <c r="DJ122" s="69"/>
      <c r="DK122" s="69"/>
      <c r="DL122" s="69"/>
      <c r="DM122" s="69"/>
      <c r="DN122" s="69"/>
      <c r="DO122" s="69"/>
      <c r="DP122" s="69"/>
      <c r="DQ122" s="69"/>
      <c r="DR122" s="69"/>
      <c r="DS122" s="69"/>
      <c r="DT122" s="69"/>
      <c r="DU122" s="69"/>
      <c r="DV122" s="69"/>
      <c r="DW122" s="69"/>
      <c r="DX122" s="69"/>
      <c r="DY122" s="69"/>
      <c r="DZ122" s="69"/>
      <c r="EA122" s="69"/>
      <c r="EB122" s="69"/>
      <c r="EC122" s="69"/>
      <c r="ED122" s="69"/>
      <c r="EE122" s="69"/>
      <c r="EF122" s="69"/>
      <c r="EG122" s="69"/>
      <c r="EH122" s="69"/>
      <c r="EI122" s="69"/>
      <c r="EJ122" s="69"/>
      <c r="EK122" s="69"/>
      <c r="EL122" s="69"/>
      <c r="EM122" s="69"/>
      <c r="EN122" s="69"/>
      <c r="EO122" s="69"/>
      <c r="EP122" s="69"/>
      <c r="EQ122" s="69"/>
      <c r="ER122" s="69"/>
      <c r="ES122" s="69"/>
      <c r="ET122" s="69"/>
      <c r="EU122" s="69"/>
      <c r="EV122" s="69"/>
      <c r="EW122" s="69"/>
      <c r="EX122" s="69"/>
      <c r="EY122" s="69"/>
      <c r="EZ122" s="69"/>
      <c r="FA122" s="69"/>
      <c r="FB122" s="69"/>
      <c r="FC122" s="69"/>
      <c r="FD122" s="69"/>
      <c r="FE122" s="69"/>
      <c r="FF122" s="69"/>
      <c r="FG122" s="69"/>
      <c r="FH122" s="69"/>
      <c r="FI122" s="69"/>
      <c r="FJ122" s="69"/>
      <c r="FK122" s="69"/>
      <c r="FL122" s="69"/>
      <c r="FM122" s="69"/>
      <c r="FN122" s="69"/>
      <c r="FO122" s="69"/>
      <c r="FP122" s="69"/>
      <c r="FQ122" s="69"/>
      <c r="FR122" s="69"/>
      <c r="FS122" s="69"/>
      <c r="FT122" s="69"/>
      <c r="FU122" s="69"/>
      <c r="FV122" s="69"/>
      <c r="FW122" s="69"/>
      <c r="FX122" s="69"/>
      <c r="FY122" s="69"/>
      <c r="FZ122" s="69"/>
      <c r="GA122" s="69"/>
      <c r="GB122" s="69"/>
      <c r="GC122" s="69"/>
      <c r="GD122" s="69"/>
      <c r="GE122" s="70"/>
      <c r="GF122" s="70"/>
      <c r="GG122" s="70"/>
      <c r="GH122" s="70"/>
      <c r="GI122" s="70"/>
      <c r="GJ122" s="70"/>
      <c r="GK122" s="70"/>
      <c r="GL122" s="70"/>
      <c r="GM122" s="70"/>
      <c r="GN122" s="70"/>
    </row>
    <row r="123" spans="1:196" s="1" customFormat="1" ht="58.5" hidden="1" customHeight="1" x14ac:dyDescent="0.3">
      <c r="A123" s="154">
        <v>25</v>
      </c>
      <c r="B123" s="85"/>
      <c r="C123" s="213" t="s">
        <v>187</v>
      </c>
      <c r="D123" s="213" t="s">
        <v>83</v>
      </c>
      <c r="E123" s="285" t="s">
        <v>188</v>
      </c>
      <c r="F123" s="22"/>
      <c r="G123" s="17"/>
      <c r="H123" s="17"/>
      <c r="I123" s="19">
        <f t="shared" si="68"/>
        <v>0</v>
      </c>
      <c r="J123" s="15">
        <f t="shared" si="61"/>
        <v>0</v>
      </c>
      <c r="K123" s="155" t="str">
        <f t="shared" si="62"/>
        <v/>
      </c>
      <c r="L123" s="176"/>
      <c r="M123" s="15"/>
      <c r="N123" s="15"/>
      <c r="O123" s="17"/>
      <c r="P123" s="14">
        <f t="shared" si="60"/>
        <v>0</v>
      </c>
      <c r="Q123" s="190" t="str">
        <f t="shared" si="57"/>
        <v/>
      </c>
      <c r="R123" s="194">
        <f t="shared" si="69"/>
        <v>0</v>
      </c>
      <c r="S123" s="15">
        <f t="shared" si="70"/>
        <v>0</v>
      </c>
      <c r="T123" s="15">
        <f t="shared" si="71"/>
        <v>0</v>
      </c>
      <c r="U123" s="15">
        <f t="shared" si="122"/>
        <v>0</v>
      </c>
      <c r="V123" s="15">
        <f t="shared" si="123"/>
        <v>0</v>
      </c>
      <c r="W123" s="155" t="str">
        <f t="shared" si="124"/>
        <v/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6"/>
      <c r="GF123" s="6"/>
      <c r="GG123" s="6"/>
      <c r="GH123" s="6"/>
      <c r="GI123" s="6"/>
      <c r="GJ123" s="6"/>
      <c r="GK123" s="6"/>
      <c r="GL123" s="6"/>
      <c r="GM123" s="6"/>
      <c r="GN123" s="6"/>
    </row>
    <row r="124" spans="1:196" s="1" customFormat="1" ht="39" hidden="1" customHeight="1" x14ac:dyDescent="0.3">
      <c r="A124" s="154"/>
      <c r="B124" s="85"/>
      <c r="C124" s="213" t="s">
        <v>206</v>
      </c>
      <c r="D124" s="213" t="s">
        <v>76</v>
      </c>
      <c r="E124" s="285" t="s">
        <v>162</v>
      </c>
      <c r="F124" s="22"/>
      <c r="G124" s="17"/>
      <c r="H124" s="17"/>
      <c r="I124" s="19">
        <f t="shared" si="68"/>
        <v>0</v>
      </c>
      <c r="J124" s="15">
        <f t="shared" si="61"/>
        <v>0</v>
      </c>
      <c r="K124" s="155" t="str">
        <f t="shared" si="62"/>
        <v/>
      </c>
      <c r="L124" s="176"/>
      <c r="M124" s="15"/>
      <c r="N124" s="15"/>
      <c r="O124" s="17"/>
      <c r="P124" s="14">
        <f t="shared" si="60"/>
        <v>0</v>
      </c>
      <c r="Q124" s="190" t="str">
        <f t="shared" si="57"/>
        <v/>
      </c>
      <c r="R124" s="194">
        <f t="shared" si="69"/>
        <v>0</v>
      </c>
      <c r="S124" s="15">
        <f t="shared" si="70"/>
        <v>0</v>
      </c>
      <c r="T124" s="15">
        <f t="shared" si="71"/>
        <v>0</v>
      </c>
      <c r="U124" s="15">
        <f t="shared" si="122"/>
        <v>0</v>
      </c>
      <c r="V124" s="15">
        <f t="shared" si="123"/>
        <v>0</v>
      </c>
      <c r="W124" s="155" t="str">
        <f t="shared" si="124"/>
        <v/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</row>
    <row r="125" spans="1:196" s="1" customFormat="1" ht="58.5" hidden="1" customHeight="1" x14ac:dyDescent="0.3">
      <c r="A125" s="154">
        <v>24</v>
      </c>
      <c r="B125" s="85"/>
      <c r="C125" s="213" t="s">
        <v>163</v>
      </c>
      <c r="D125" s="213" t="s">
        <v>84</v>
      </c>
      <c r="E125" s="285" t="s">
        <v>164</v>
      </c>
      <c r="F125" s="22"/>
      <c r="G125" s="17"/>
      <c r="H125" s="17"/>
      <c r="I125" s="19">
        <f t="shared" si="68"/>
        <v>0</v>
      </c>
      <c r="J125" s="15">
        <f t="shared" si="61"/>
        <v>0</v>
      </c>
      <c r="K125" s="155" t="str">
        <f t="shared" si="62"/>
        <v/>
      </c>
      <c r="L125" s="176"/>
      <c r="M125" s="15"/>
      <c r="N125" s="15"/>
      <c r="O125" s="17"/>
      <c r="P125" s="14">
        <f t="shared" si="60"/>
        <v>0</v>
      </c>
      <c r="Q125" s="190" t="str">
        <f t="shared" si="57"/>
        <v/>
      </c>
      <c r="R125" s="194">
        <f t="shared" si="69"/>
        <v>0</v>
      </c>
      <c r="S125" s="15">
        <f t="shared" si="70"/>
        <v>0</v>
      </c>
      <c r="T125" s="15">
        <f t="shared" si="71"/>
        <v>0</v>
      </c>
      <c r="U125" s="15">
        <f t="shared" ref="U125:U133" si="125">SUM(H125,O125)</f>
        <v>0</v>
      </c>
      <c r="V125" s="15">
        <f t="shared" si="72"/>
        <v>0</v>
      </c>
      <c r="W125" s="155" t="str">
        <f t="shared" si="124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88" customFormat="1" ht="54.75" hidden="1" customHeight="1" thickBot="1" x14ac:dyDescent="0.35">
      <c r="A126" s="156"/>
      <c r="B126" s="86"/>
      <c r="C126" s="214"/>
      <c r="D126" s="214"/>
      <c r="E126" s="295" t="s">
        <v>221</v>
      </c>
      <c r="F126" s="27"/>
      <c r="G126" s="28"/>
      <c r="H126" s="28"/>
      <c r="I126" s="19">
        <f t="shared" si="68"/>
        <v>0</v>
      </c>
      <c r="J126" s="15">
        <f t="shared" si="61"/>
        <v>0</v>
      </c>
      <c r="K126" s="155" t="str">
        <f t="shared" si="62"/>
        <v/>
      </c>
      <c r="L126" s="177"/>
      <c r="M126" s="28"/>
      <c r="N126" s="28"/>
      <c r="O126" s="28"/>
      <c r="P126" s="14">
        <f t="shared" si="60"/>
        <v>0</v>
      </c>
      <c r="Q126" s="190" t="str">
        <f t="shared" si="57"/>
        <v/>
      </c>
      <c r="R126" s="194">
        <f t="shared" si="69"/>
        <v>0</v>
      </c>
      <c r="S126" s="15">
        <f t="shared" si="70"/>
        <v>0</v>
      </c>
      <c r="T126" s="15">
        <f t="shared" si="71"/>
        <v>0</v>
      </c>
      <c r="U126" s="15">
        <f t="shared" si="125"/>
        <v>0</v>
      </c>
      <c r="V126" s="15">
        <f t="shared" si="72"/>
        <v>0</v>
      </c>
      <c r="W126" s="155" t="str">
        <f t="shared" si="124"/>
        <v/>
      </c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8"/>
      <c r="BS126" s="58"/>
      <c r="BT126" s="58"/>
      <c r="BU126" s="58"/>
      <c r="BV126" s="58"/>
      <c r="BW126" s="58"/>
      <c r="BX126" s="58"/>
      <c r="BY126" s="58"/>
      <c r="BZ126" s="58"/>
      <c r="CA126" s="58"/>
      <c r="CB126" s="58"/>
      <c r="CC126" s="58"/>
      <c r="CD126" s="58"/>
      <c r="CE126" s="58"/>
      <c r="CF126" s="58"/>
      <c r="CG126" s="58"/>
      <c r="CH126" s="58"/>
      <c r="CI126" s="58"/>
      <c r="CJ126" s="58"/>
      <c r="CK126" s="58"/>
      <c r="CL126" s="58"/>
      <c r="CM126" s="58"/>
      <c r="CN126" s="58"/>
      <c r="CO126" s="58"/>
      <c r="CP126" s="58"/>
      <c r="CQ126" s="58"/>
      <c r="CR126" s="58"/>
      <c r="CS126" s="58"/>
      <c r="CT126" s="58"/>
      <c r="CU126" s="58"/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M126" s="58"/>
      <c r="EN126" s="58"/>
      <c r="EO126" s="58"/>
      <c r="EP126" s="58"/>
      <c r="EQ126" s="58"/>
      <c r="ER126" s="58"/>
      <c r="ES126" s="58"/>
      <c r="ET126" s="58"/>
      <c r="EU126" s="58"/>
      <c r="EV126" s="58"/>
      <c r="EW126" s="58"/>
      <c r="EX126" s="58"/>
      <c r="EY126" s="58"/>
      <c r="EZ126" s="58"/>
      <c r="FA126" s="58"/>
      <c r="FB126" s="58"/>
      <c r="FC126" s="58"/>
      <c r="FD126" s="58"/>
      <c r="FE126" s="58"/>
      <c r="FF126" s="58"/>
      <c r="FG126" s="58"/>
      <c r="FH126" s="58"/>
      <c r="FI126" s="58"/>
      <c r="FJ126" s="58"/>
      <c r="FK126" s="58"/>
      <c r="FL126" s="58"/>
      <c r="FM126" s="58"/>
      <c r="FN126" s="58"/>
      <c r="FO126" s="58"/>
      <c r="FP126" s="58"/>
      <c r="FQ126" s="58"/>
      <c r="FR126" s="58"/>
      <c r="FS126" s="58"/>
      <c r="FT126" s="58"/>
      <c r="FU126" s="58"/>
      <c r="FV126" s="58"/>
      <c r="FW126" s="58"/>
      <c r="FX126" s="58"/>
      <c r="FY126" s="58"/>
      <c r="FZ126" s="58"/>
      <c r="GA126" s="58"/>
      <c r="GB126" s="58"/>
      <c r="GC126" s="58"/>
      <c r="GD126" s="58"/>
      <c r="GE126" s="87"/>
      <c r="GF126" s="87"/>
      <c r="GG126" s="87"/>
      <c r="GH126" s="87"/>
      <c r="GI126" s="87"/>
      <c r="GJ126" s="87"/>
      <c r="GK126" s="87"/>
      <c r="GL126" s="87"/>
      <c r="GM126" s="87"/>
      <c r="GN126" s="87"/>
    </row>
    <row r="127" spans="1:196" s="88" customFormat="1" ht="41.25" hidden="1" customHeight="1" thickBot="1" x14ac:dyDescent="0.35">
      <c r="A127" s="156"/>
      <c r="B127" s="86"/>
      <c r="C127" s="214"/>
      <c r="D127" s="214"/>
      <c r="E127" s="295" t="s">
        <v>222</v>
      </c>
      <c r="F127" s="27"/>
      <c r="G127" s="28"/>
      <c r="H127" s="28"/>
      <c r="I127" s="19">
        <f t="shared" si="68"/>
        <v>0</v>
      </c>
      <c r="J127" s="15">
        <f t="shared" si="61"/>
        <v>0</v>
      </c>
      <c r="K127" s="155" t="str">
        <f t="shared" si="62"/>
        <v/>
      </c>
      <c r="L127" s="177"/>
      <c r="M127" s="28"/>
      <c r="N127" s="28"/>
      <c r="O127" s="28"/>
      <c r="P127" s="14">
        <f t="shared" si="60"/>
        <v>0</v>
      </c>
      <c r="Q127" s="190" t="str">
        <f t="shared" si="57"/>
        <v/>
      </c>
      <c r="R127" s="194">
        <f t="shared" si="69"/>
        <v>0</v>
      </c>
      <c r="S127" s="15">
        <f t="shared" si="70"/>
        <v>0</v>
      </c>
      <c r="T127" s="15">
        <f t="shared" si="71"/>
        <v>0</v>
      </c>
      <c r="U127" s="15">
        <f t="shared" si="125"/>
        <v>0</v>
      </c>
      <c r="V127" s="15">
        <f t="shared" si="72"/>
        <v>0</v>
      </c>
      <c r="W127" s="155" t="str">
        <f t="shared" si="124"/>
        <v/>
      </c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8"/>
      <c r="BW127" s="58"/>
      <c r="BX127" s="58"/>
      <c r="BY127" s="58"/>
      <c r="BZ127" s="58"/>
      <c r="CA127" s="58"/>
      <c r="CB127" s="58"/>
      <c r="CC127" s="58"/>
      <c r="CD127" s="58"/>
      <c r="CE127" s="58"/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8"/>
      <c r="EQ127" s="58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8"/>
      <c r="FF127" s="58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8"/>
      <c r="FU127" s="58"/>
      <c r="FV127" s="58"/>
      <c r="FW127" s="58"/>
      <c r="FX127" s="58"/>
      <c r="FY127" s="58"/>
      <c r="FZ127" s="58"/>
      <c r="GA127" s="58"/>
      <c r="GB127" s="58"/>
      <c r="GC127" s="58"/>
      <c r="GD127" s="58"/>
      <c r="GE127" s="87"/>
      <c r="GF127" s="87"/>
      <c r="GG127" s="87"/>
      <c r="GH127" s="87"/>
      <c r="GI127" s="87"/>
      <c r="GJ127" s="87"/>
      <c r="GK127" s="87"/>
      <c r="GL127" s="87"/>
      <c r="GM127" s="87"/>
      <c r="GN127" s="87"/>
    </row>
    <row r="128" spans="1:196" s="1" customFormat="1" ht="39.75" hidden="1" customHeight="1" x14ac:dyDescent="0.3">
      <c r="A128" s="154">
        <v>25</v>
      </c>
      <c r="B128" s="85"/>
      <c r="C128" s="213" t="s">
        <v>187</v>
      </c>
      <c r="D128" s="213" t="s">
        <v>83</v>
      </c>
      <c r="E128" s="285" t="s">
        <v>188</v>
      </c>
      <c r="F128" s="22"/>
      <c r="G128" s="17"/>
      <c r="H128" s="17"/>
      <c r="I128" s="19">
        <f t="shared" si="68"/>
        <v>0</v>
      </c>
      <c r="J128" s="15">
        <f t="shared" si="61"/>
        <v>0</v>
      </c>
      <c r="K128" s="155" t="str">
        <f t="shared" si="62"/>
        <v/>
      </c>
      <c r="L128" s="176"/>
      <c r="M128" s="15"/>
      <c r="N128" s="15"/>
      <c r="O128" s="17"/>
      <c r="P128" s="14">
        <f t="shared" si="60"/>
        <v>0</v>
      </c>
      <c r="Q128" s="190" t="str">
        <f t="shared" si="57"/>
        <v/>
      </c>
      <c r="R128" s="194">
        <f t="shared" si="69"/>
        <v>0</v>
      </c>
      <c r="S128" s="15">
        <f t="shared" si="70"/>
        <v>0</v>
      </c>
      <c r="T128" s="15">
        <f t="shared" si="71"/>
        <v>0</v>
      </c>
      <c r="U128" s="15">
        <f t="shared" si="125"/>
        <v>0</v>
      </c>
      <c r="V128" s="15">
        <f t="shared" si="72"/>
        <v>0</v>
      </c>
      <c r="W128" s="155" t="str">
        <f t="shared" si="124"/>
        <v/>
      </c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</row>
    <row r="129" spans="1:196" s="5" customFormat="1" ht="42" hidden="1" customHeight="1" thickBot="1" x14ac:dyDescent="0.35">
      <c r="A129" s="154"/>
      <c r="B129" s="85"/>
      <c r="C129" s="213" t="s">
        <v>269</v>
      </c>
      <c r="D129" s="213" t="s">
        <v>229</v>
      </c>
      <c r="E129" s="285" t="s">
        <v>270</v>
      </c>
      <c r="F129" s="22"/>
      <c r="G129" s="17"/>
      <c r="H129" s="17"/>
      <c r="I129" s="19">
        <f t="shared" si="68"/>
        <v>0</v>
      </c>
      <c r="J129" s="15">
        <f t="shared" si="61"/>
        <v>0</v>
      </c>
      <c r="K129" s="155" t="str">
        <f t="shared" si="62"/>
        <v/>
      </c>
      <c r="L129" s="176"/>
      <c r="M129" s="15"/>
      <c r="N129" s="15"/>
      <c r="O129" s="17"/>
      <c r="P129" s="14">
        <f t="shared" si="60"/>
        <v>0</v>
      </c>
      <c r="Q129" s="190" t="str">
        <f t="shared" si="57"/>
        <v/>
      </c>
      <c r="R129" s="194">
        <f t="shared" si="69"/>
        <v>0</v>
      </c>
      <c r="S129" s="15">
        <f t="shared" si="70"/>
        <v>0</v>
      </c>
      <c r="T129" s="15">
        <f t="shared" si="71"/>
        <v>0</v>
      </c>
      <c r="U129" s="15">
        <f t="shared" si="125"/>
        <v>0</v>
      </c>
      <c r="V129" s="15">
        <f t="shared" si="72"/>
        <v>0</v>
      </c>
      <c r="W129" s="155" t="str">
        <f t="shared" si="124"/>
        <v/>
      </c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9"/>
      <c r="GF129" s="9"/>
      <c r="GG129" s="9"/>
      <c r="GH129" s="9"/>
      <c r="GI129" s="9"/>
      <c r="GJ129" s="9"/>
      <c r="GK129" s="9"/>
      <c r="GL129" s="9"/>
      <c r="GM129" s="9"/>
      <c r="GN129" s="9"/>
    </row>
    <row r="130" spans="1:196" s="88" customFormat="1" ht="47.25" hidden="1" customHeight="1" thickBot="1" x14ac:dyDescent="0.35">
      <c r="A130" s="156"/>
      <c r="B130" s="86"/>
      <c r="C130" s="214"/>
      <c r="D130" s="214"/>
      <c r="E130" s="295" t="s">
        <v>276</v>
      </c>
      <c r="F130" s="27"/>
      <c r="G130" s="28"/>
      <c r="H130" s="28"/>
      <c r="I130" s="19">
        <f t="shared" si="68"/>
        <v>0</v>
      </c>
      <c r="J130" s="15">
        <f t="shared" si="61"/>
        <v>0</v>
      </c>
      <c r="K130" s="155" t="str">
        <f t="shared" si="62"/>
        <v/>
      </c>
      <c r="L130" s="180"/>
      <c r="M130" s="44"/>
      <c r="N130" s="44"/>
      <c r="O130" s="44"/>
      <c r="P130" s="14">
        <f t="shared" si="60"/>
        <v>0</v>
      </c>
      <c r="Q130" s="190" t="str">
        <f t="shared" si="57"/>
        <v/>
      </c>
      <c r="R130" s="194">
        <f t="shared" si="69"/>
        <v>0</v>
      </c>
      <c r="S130" s="15">
        <f t="shared" si="70"/>
        <v>0</v>
      </c>
      <c r="T130" s="15">
        <f t="shared" si="71"/>
        <v>0</v>
      </c>
      <c r="U130" s="15">
        <f t="shared" si="125"/>
        <v>0</v>
      </c>
      <c r="V130" s="15">
        <f t="shared" si="72"/>
        <v>0</v>
      </c>
      <c r="W130" s="155" t="str">
        <f t="shared" si="124"/>
        <v/>
      </c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8"/>
      <c r="BS130" s="58"/>
      <c r="BT130" s="58"/>
      <c r="BU130" s="58"/>
      <c r="BV130" s="58"/>
      <c r="BW130" s="58"/>
      <c r="BX130" s="58"/>
      <c r="BY130" s="58"/>
      <c r="BZ130" s="58"/>
      <c r="CA130" s="58"/>
      <c r="CB130" s="58"/>
      <c r="CC130" s="58"/>
      <c r="CD130" s="58"/>
      <c r="CE130" s="58"/>
      <c r="CF130" s="58"/>
      <c r="CG130" s="58"/>
      <c r="CH130" s="58"/>
      <c r="CI130" s="58"/>
      <c r="CJ130" s="58"/>
      <c r="CK130" s="58"/>
      <c r="CL130" s="58"/>
      <c r="CM130" s="58"/>
      <c r="CN130" s="58"/>
      <c r="CO130" s="58"/>
      <c r="CP130" s="58"/>
      <c r="CQ130" s="58"/>
      <c r="CR130" s="58"/>
      <c r="CS130" s="58"/>
      <c r="CT130" s="58"/>
      <c r="CU130" s="58"/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  <c r="FI130" s="58"/>
      <c r="FJ130" s="58"/>
      <c r="FK130" s="58"/>
      <c r="FL130" s="58"/>
      <c r="FM130" s="58"/>
      <c r="FN130" s="58"/>
      <c r="FO130" s="58"/>
      <c r="FP130" s="58"/>
      <c r="FQ130" s="58"/>
      <c r="FR130" s="58"/>
      <c r="FS130" s="58"/>
      <c r="FT130" s="58"/>
      <c r="FU130" s="58"/>
      <c r="FV130" s="58"/>
      <c r="FW130" s="58"/>
      <c r="FX130" s="58"/>
      <c r="FY130" s="58"/>
      <c r="FZ130" s="58"/>
      <c r="GA130" s="58"/>
      <c r="GB130" s="58"/>
      <c r="GC130" s="58"/>
      <c r="GD130" s="58"/>
      <c r="GE130" s="87"/>
      <c r="GF130" s="87"/>
      <c r="GG130" s="87"/>
      <c r="GH130" s="87"/>
      <c r="GI130" s="87"/>
      <c r="GJ130" s="87"/>
      <c r="GK130" s="87"/>
      <c r="GL130" s="87"/>
      <c r="GM130" s="87"/>
      <c r="GN130" s="87"/>
    </row>
    <row r="131" spans="1:196" s="5" customFormat="1" ht="30.75" hidden="1" customHeight="1" thickBot="1" x14ac:dyDescent="0.35">
      <c r="A131" s="154"/>
      <c r="B131" s="85"/>
      <c r="C131" s="213" t="s">
        <v>244</v>
      </c>
      <c r="D131" s="213" t="s">
        <v>76</v>
      </c>
      <c r="E131" s="285" t="s">
        <v>245</v>
      </c>
      <c r="F131" s="22"/>
      <c r="G131" s="17"/>
      <c r="H131" s="17"/>
      <c r="I131" s="19">
        <f t="shared" si="68"/>
        <v>0</v>
      </c>
      <c r="J131" s="15">
        <f t="shared" si="61"/>
        <v>0</v>
      </c>
      <c r="K131" s="155" t="str">
        <f t="shared" si="62"/>
        <v/>
      </c>
      <c r="L131" s="176"/>
      <c r="M131" s="15"/>
      <c r="N131" s="15"/>
      <c r="O131" s="17"/>
      <c r="P131" s="14">
        <f t="shared" si="60"/>
        <v>0</v>
      </c>
      <c r="Q131" s="190" t="str">
        <f t="shared" si="57"/>
        <v/>
      </c>
      <c r="R131" s="194">
        <f t="shared" si="69"/>
        <v>0</v>
      </c>
      <c r="S131" s="15">
        <f t="shared" si="70"/>
        <v>0</v>
      </c>
      <c r="T131" s="15">
        <f t="shared" si="71"/>
        <v>0</v>
      </c>
      <c r="U131" s="15">
        <f t="shared" si="125"/>
        <v>0</v>
      </c>
      <c r="V131" s="15">
        <f t="shared" si="72"/>
        <v>0</v>
      </c>
      <c r="W131" s="155" t="str">
        <f t="shared" si="124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9"/>
      <c r="GF131" s="9"/>
      <c r="GG131" s="9"/>
      <c r="GH131" s="9"/>
      <c r="GI131" s="9"/>
      <c r="GJ131" s="9"/>
      <c r="GK131" s="9"/>
      <c r="GL131" s="9"/>
      <c r="GM131" s="9"/>
      <c r="GN131" s="9"/>
    </row>
    <row r="132" spans="1:196" s="5" customFormat="1" ht="40.5" customHeight="1" thickBot="1" x14ac:dyDescent="0.35">
      <c r="A132" s="154"/>
      <c r="B132" s="85"/>
      <c r="C132" s="213" t="s">
        <v>206</v>
      </c>
      <c r="D132" s="213" t="s">
        <v>76</v>
      </c>
      <c r="E132" s="285" t="s">
        <v>162</v>
      </c>
      <c r="F132" s="22">
        <v>141.1</v>
      </c>
      <c r="G132" s="17">
        <v>141.1</v>
      </c>
      <c r="H132" s="17">
        <v>69</v>
      </c>
      <c r="I132" s="19">
        <f t="shared" si="68"/>
        <v>1.2326156532898691E-4</v>
      </c>
      <c r="J132" s="15">
        <f t="shared" si="61"/>
        <v>-72.099999999999994</v>
      </c>
      <c r="K132" s="155">
        <f t="shared" si="62"/>
        <v>0.48901488306165841</v>
      </c>
      <c r="L132" s="176"/>
      <c r="M132" s="15"/>
      <c r="N132" s="15"/>
      <c r="O132" s="17"/>
      <c r="P132" s="14">
        <f t="shared" si="60"/>
        <v>0</v>
      </c>
      <c r="Q132" s="190" t="str">
        <f t="shared" si="57"/>
        <v/>
      </c>
      <c r="R132" s="194">
        <f t="shared" si="69"/>
        <v>141.1</v>
      </c>
      <c r="S132" s="15">
        <f t="shared" si="70"/>
        <v>141.1</v>
      </c>
      <c r="T132" s="15">
        <f t="shared" si="71"/>
        <v>141.1</v>
      </c>
      <c r="U132" s="15">
        <f t="shared" si="125"/>
        <v>69</v>
      </c>
      <c r="V132" s="15">
        <f t="shared" si="72"/>
        <v>-72.099999999999994</v>
      </c>
      <c r="W132" s="155">
        <f t="shared" si="124"/>
        <v>0.48901488306165841</v>
      </c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  <c r="FS132" s="6"/>
      <c r="FT132" s="6"/>
      <c r="FU132" s="6"/>
      <c r="FV132" s="6"/>
      <c r="FW132" s="6"/>
      <c r="FX132" s="6"/>
      <c r="FY132" s="6"/>
      <c r="FZ132" s="6"/>
      <c r="GA132" s="6"/>
      <c r="GB132" s="6"/>
      <c r="GC132" s="6"/>
      <c r="GD132" s="6"/>
      <c r="GE132" s="9"/>
      <c r="GF132" s="9"/>
      <c r="GG132" s="9"/>
      <c r="GH132" s="9"/>
      <c r="GI132" s="9"/>
      <c r="GJ132" s="9"/>
      <c r="GK132" s="9"/>
      <c r="GL132" s="9"/>
      <c r="GM132" s="9"/>
      <c r="GN132" s="9"/>
    </row>
    <row r="133" spans="1:196" s="130" customFormat="1" ht="28.5" customHeight="1" thickBot="1" x14ac:dyDescent="0.35">
      <c r="A133" s="159"/>
      <c r="B133" s="121"/>
      <c r="C133" s="217" t="s">
        <v>306</v>
      </c>
      <c r="D133" s="217" t="s">
        <v>76</v>
      </c>
      <c r="E133" s="300" t="s">
        <v>307</v>
      </c>
      <c r="F133" s="122">
        <v>120</v>
      </c>
      <c r="G133" s="17">
        <v>110</v>
      </c>
      <c r="H133" s="123"/>
      <c r="I133" s="124">
        <f t="shared" si="68"/>
        <v>0</v>
      </c>
      <c r="J133" s="15">
        <f t="shared" si="61"/>
        <v>-110</v>
      </c>
      <c r="K133" s="160">
        <f t="shared" si="62"/>
        <v>0</v>
      </c>
      <c r="L133" s="181"/>
      <c r="M133" s="125"/>
      <c r="N133" s="15"/>
      <c r="O133" s="123"/>
      <c r="P133" s="14">
        <f t="shared" si="60"/>
        <v>0</v>
      </c>
      <c r="Q133" s="191" t="str">
        <f t="shared" si="57"/>
        <v/>
      </c>
      <c r="R133" s="197">
        <f t="shared" si="69"/>
        <v>120</v>
      </c>
      <c r="S133" s="125">
        <f t="shared" si="70"/>
        <v>120</v>
      </c>
      <c r="T133" s="125">
        <f t="shared" si="71"/>
        <v>110</v>
      </c>
      <c r="U133" s="125">
        <f t="shared" si="125"/>
        <v>0</v>
      </c>
      <c r="V133" s="125">
        <f>U133-T133</f>
        <v>-110</v>
      </c>
      <c r="W133" s="160">
        <f>IFERROR(100%*(U133/T133),"")</f>
        <v>0</v>
      </c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  <c r="BP133" s="128"/>
      <c r="BQ133" s="128"/>
      <c r="BR133" s="128"/>
      <c r="BS133" s="128"/>
      <c r="BT133" s="128"/>
      <c r="BU133" s="128"/>
      <c r="BV133" s="128"/>
      <c r="BW133" s="128"/>
      <c r="BX133" s="128"/>
      <c r="BY133" s="128"/>
      <c r="BZ133" s="128"/>
      <c r="CA133" s="128"/>
      <c r="CB133" s="128"/>
      <c r="CC133" s="128"/>
      <c r="CD133" s="128"/>
      <c r="CE133" s="128"/>
      <c r="CF133" s="128"/>
      <c r="CG133" s="128"/>
      <c r="CH133" s="128"/>
      <c r="CI133" s="128"/>
      <c r="CJ133" s="128"/>
      <c r="CK133" s="128"/>
      <c r="CL133" s="128"/>
      <c r="CM133" s="128"/>
      <c r="CN133" s="128"/>
      <c r="CO133" s="128"/>
      <c r="CP133" s="128"/>
      <c r="CQ133" s="128"/>
      <c r="CR133" s="128"/>
      <c r="CS133" s="128"/>
      <c r="CT133" s="128"/>
      <c r="CU133" s="128"/>
      <c r="CV133" s="128"/>
      <c r="CW133" s="128"/>
      <c r="CX133" s="128"/>
      <c r="CY133" s="128"/>
      <c r="CZ133" s="128"/>
      <c r="DA133" s="128"/>
      <c r="DB133" s="128"/>
      <c r="DC133" s="128"/>
      <c r="DD133" s="128"/>
      <c r="DE133" s="128"/>
      <c r="DF133" s="128"/>
      <c r="DG133" s="128"/>
      <c r="DH133" s="128"/>
      <c r="DI133" s="128"/>
      <c r="DJ133" s="128"/>
      <c r="DK133" s="128"/>
      <c r="DL133" s="128"/>
      <c r="DM133" s="128"/>
      <c r="DN133" s="128"/>
      <c r="DO133" s="128"/>
      <c r="DP133" s="128"/>
      <c r="DQ133" s="128"/>
      <c r="DR133" s="128"/>
      <c r="DS133" s="128"/>
      <c r="DT133" s="128"/>
      <c r="DU133" s="128"/>
      <c r="DV133" s="128"/>
      <c r="DW133" s="128"/>
      <c r="DX133" s="128"/>
      <c r="DY133" s="128"/>
      <c r="DZ133" s="128"/>
      <c r="EA133" s="128"/>
      <c r="EB133" s="128"/>
      <c r="EC133" s="128"/>
      <c r="ED133" s="128"/>
      <c r="EE133" s="128"/>
      <c r="EF133" s="128"/>
      <c r="EG133" s="128"/>
      <c r="EH133" s="128"/>
      <c r="EI133" s="128"/>
      <c r="EJ133" s="128"/>
      <c r="EK133" s="128"/>
      <c r="EL133" s="128"/>
      <c r="EM133" s="128"/>
      <c r="EN133" s="128"/>
      <c r="EO133" s="128"/>
      <c r="EP133" s="128"/>
      <c r="EQ133" s="128"/>
      <c r="ER133" s="128"/>
      <c r="ES133" s="128"/>
      <c r="ET133" s="128"/>
      <c r="EU133" s="128"/>
      <c r="EV133" s="128"/>
      <c r="EW133" s="128"/>
      <c r="EX133" s="128"/>
      <c r="EY133" s="128"/>
      <c r="EZ133" s="128"/>
      <c r="FA133" s="128"/>
      <c r="FB133" s="128"/>
      <c r="FC133" s="128"/>
      <c r="FD133" s="128"/>
      <c r="FE133" s="128"/>
      <c r="FF133" s="128"/>
      <c r="FG133" s="128"/>
      <c r="FH133" s="128"/>
      <c r="FI133" s="128"/>
      <c r="FJ133" s="128"/>
      <c r="FK133" s="128"/>
      <c r="FL133" s="128"/>
      <c r="FM133" s="128"/>
      <c r="FN133" s="128"/>
      <c r="FO133" s="128"/>
      <c r="FP133" s="128"/>
      <c r="FQ133" s="128"/>
      <c r="FR133" s="128"/>
      <c r="FS133" s="128"/>
      <c r="FT133" s="128"/>
      <c r="FU133" s="128"/>
      <c r="FV133" s="128"/>
      <c r="FW133" s="128"/>
      <c r="FX133" s="128"/>
      <c r="FY133" s="128"/>
      <c r="FZ133" s="128"/>
      <c r="GA133" s="128"/>
      <c r="GB133" s="128"/>
      <c r="GC133" s="128"/>
      <c r="GD133" s="128"/>
      <c r="GE133" s="129"/>
      <c r="GF133" s="129"/>
      <c r="GG133" s="129"/>
      <c r="GH133" s="129"/>
      <c r="GI133" s="129"/>
      <c r="GJ133" s="129"/>
      <c r="GK133" s="129"/>
      <c r="GL133" s="129"/>
      <c r="GM133" s="129"/>
      <c r="GN133" s="129"/>
    </row>
    <row r="134" spans="1:196" s="130" customFormat="1" ht="31.5" customHeight="1" thickBot="1" x14ac:dyDescent="0.35">
      <c r="A134" s="161">
        <v>12</v>
      </c>
      <c r="B134" s="131" t="s">
        <v>30</v>
      </c>
      <c r="C134" s="131" t="s">
        <v>262</v>
      </c>
      <c r="D134" s="131"/>
      <c r="E134" s="173" t="s">
        <v>263</v>
      </c>
      <c r="F134" s="21">
        <f>SUM(F135:F144)</f>
        <v>23856.7</v>
      </c>
      <c r="G134" s="14">
        <f t="shared" ref="G134" si="126">SUM(G135:G144)</f>
        <v>16150.300000000001</v>
      </c>
      <c r="H134" s="133">
        <f>SUM(H135:H144)</f>
        <v>7385.0999999999995</v>
      </c>
      <c r="I134" s="132">
        <f t="shared" ref="I134:I136" si="127">H134/$H$6</f>
        <v>1.3192738929146394E-2</v>
      </c>
      <c r="J134" s="14">
        <f t="shared" si="61"/>
        <v>-8765.2000000000007</v>
      </c>
      <c r="K134" s="162">
        <f t="shared" si="62"/>
        <v>0.45727323950638682</v>
      </c>
      <c r="L134" s="182">
        <f>SUM(L135:L144)</f>
        <v>6358.4</v>
      </c>
      <c r="M134" s="133">
        <f t="shared" ref="M134:O134" si="128">SUM(M135:M144)</f>
        <v>6382</v>
      </c>
      <c r="N134" s="14">
        <f t="shared" si="128"/>
        <v>6194.6</v>
      </c>
      <c r="O134" s="133">
        <f t="shared" si="128"/>
        <v>1147</v>
      </c>
      <c r="P134" s="14">
        <f t="shared" si="60"/>
        <v>-5047.6000000000004</v>
      </c>
      <c r="Q134" s="220">
        <f t="shared" si="57"/>
        <v>0.18516126949278403</v>
      </c>
      <c r="R134" s="120">
        <f>SUM(R135:R144)</f>
        <v>30215.1</v>
      </c>
      <c r="S134" s="133">
        <f>SUM(S135:S144)</f>
        <v>30238.7</v>
      </c>
      <c r="T134" s="133">
        <f>SUM(T135:T144)</f>
        <v>22344.9</v>
      </c>
      <c r="U134" s="134">
        <f t="shared" ref="U134" si="129">SUM(U135:U144)</f>
        <v>8532.1</v>
      </c>
      <c r="V134" s="133">
        <f t="shared" ref="V134:V136" si="130">U134-T134</f>
        <v>-13812.800000000001</v>
      </c>
      <c r="W134" s="162">
        <f t="shared" si="97"/>
        <v>0.38183657120864267</v>
      </c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  <c r="BP134" s="128"/>
      <c r="BQ134" s="128"/>
      <c r="BR134" s="128"/>
      <c r="BS134" s="128"/>
      <c r="BT134" s="128"/>
      <c r="BU134" s="128"/>
      <c r="BV134" s="128"/>
      <c r="BW134" s="128"/>
      <c r="BX134" s="128"/>
      <c r="BY134" s="128"/>
      <c r="BZ134" s="128"/>
      <c r="CA134" s="128"/>
      <c r="CB134" s="128"/>
      <c r="CC134" s="128"/>
      <c r="CD134" s="128"/>
      <c r="CE134" s="128"/>
      <c r="CF134" s="128"/>
      <c r="CG134" s="128"/>
      <c r="CH134" s="128"/>
      <c r="CI134" s="128"/>
      <c r="CJ134" s="128"/>
      <c r="CK134" s="128"/>
      <c r="CL134" s="128"/>
      <c r="CM134" s="128"/>
      <c r="CN134" s="128"/>
      <c r="CO134" s="128"/>
      <c r="CP134" s="128"/>
      <c r="CQ134" s="128"/>
      <c r="CR134" s="128"/>
      <c r="CS134" s="128"/>
      <c r="CT134" s="128"/>
      <c r="CU134" s="128"/>
      <c r="CV134" s="128"/>
      <c r="CW134" s="128"/>
      <c r="CX134" s="128"/>
      <c r="CY134" s="128"/>
      <c r="CZ134" s="128"/>
      <c r="DA134" s="128"/>
      <c r="DB134" s="128"/>
      <c r="DC134" s="128"/>
      <c r="DD134" s="128"/>
      <c r="DE134" s="128"/>
      <c r="DF134" s="128"/>
      <c r="DG134" s="128"/>
      <c r="DH134" s="128"/>
      <c r="DI134" s="128"/>
      <c r="DJ134" s="128"/>
      <c r="DK134" s="128"/>
      <c r="DL134" s="128"/>
      <c r="DM134" s="128"/>
      <c r="DN134" s="128"/>
      <c r="DO134" s="128"/>
      <c r="DP134" s="128"/>
      <c r="DQ134" s="128"/>
      <c r="DR134" s="128"/>
      <c r="DS134" s="128"/>
      <c r="DT134" s="128"/>
      <c r="DU134" s="128"/>
      <c r="DV134" s="128"/>
      <c r="DW134" s="128"/>
      <c r="DX134" s="128"/>
      <c r="DY134" s="128"/>
      <c r="DZ134" s="128"/>
      <c r="EA134" s="128"/>
      <c r="EB134" s="128"/>
      <c r="EC134" s="128"/>
      <c r="ED134" s="128"/>
      <c r="EE134" s="128"/>
      <c r="EF134" s="128"/>
      <c r="EG134" s="128"/>
      <c r="EH134" s="128"/>
      <c r="EI134" s="128"/>
      <c r="EJ134" s="128"/>
      <c r="EK134" s="128"/>
      <c r="EL134" s="128"/>
      <c r="EM134" s="128"/>
      <c r="EN134" s="128"/>
      <c r="EO134" s="128"/>
      <c r="EP134" s="128"/>
      <c r="EQ134" s="128"/>
      <c r="ER134" s="128"/>
      <c r="ES134" s="128"/>
      <c r="ET134" s="128"/>
      <c r="EU134" s="128"/>
      <c r="EV134" s="128"/>
      <c r="EW134" s="128"/>
      <c r="EX134" s="128"/>
      <c r="EY134" s="128"/>
      <c r="EZ134" s="128"/>
      <c r="FA134" s="128"/>
      <c r="FB134" s="128"/>
      <c r="FC134" s="128"/>
      <c r="FD134" s="128"/>
      <c r="FE134" s="128"/>
      <c r="FF134" s="128"/>
      <c r="FG134" s="128"/>
      <c r="FH134" s="128"/>
      <c r="FI134" s="128"/>
      <c r="FJ134" s="128"/>
      <c r="FK134" s="128"/>
      <c r="FL134" s="128"/>
      <c r="FM134" s="128"/>
      <c r="FN134" s="128"/>
      <c r="FO134" s="128"/>
      <c r="FP134" s="128"/>
      <c r="FQ134" s="128"/>
      <c r="FR134" s="128"/>
      <c r="FS134" s="128"/>
      <c r="FT134" s="128"/>
      <c r="FU134" s="128"/>
      <c r="FV134" s="128"/>
      <c r="FW134" s="128"/>
      <c r="FX134" s="128"/>
      <c r="FY134" s="128"/>
      <c r="FZ134" s="128"/>
      <c r="GA134" s="128"/>
      <c r="GB134" s="128"/>
      <c r="GC134" s="128"/>
      <c r="GD134" s="128"/>
      <c r="GE134" s="129"/>
      <c r="GF134" s="129"/>
      <c r="GG134" s="129"/>
      <c r="GH134" s="129"/>
      <c r="GI134" s="129"/>
      <c r="GJ134" s="129"/>
      <c r="GK134" s="129"/>
      <c r="GL134" s="129"/>
      <c r="GM134" s="129"/>
      <c r="GN134" s="129"/>
    </row>
    <row r="135" spans="1:196" s="136" customFormat="1" ht="39" customHeight="1" x14ac:dyDescent="0.3">
      <c r="A135" s="159"/>
      <c r="B135" s="121"/>
      <c r="C135" s="217" t="s">
        <v>163</v>
      </c>
      <c r="D135" s="217" t="s">
        <v>84</v>
      </c>
      <c r="E135" s="300" t="s">
        <v>164</v>
      </c>
      <c r="F135" s="122">
        <v>1233.4000000000001</v>
      </c>
      <c r="G135" s="17">
        <v>1205.9000000000001</v>
      </c>
      <c r="H135" s="123">
        <v>194.7</v>
      </c>
      <c r="I135" s="135">
        <f t="shared" ref="I135" si="131">H135/$H$6</f>
        <v>3.4781198216744569E-4</v>
      </c>
      <c r="J135" s="15">
        <f t="shared" si="61"/>
        <v>-1011.2</v>
      </c>
      <c r="K135" s="160">
        <f t="shared" si="62"/>
        <v>0.16145617381209054</v>
      </c>
      <c r="L135" s="181">
        <v>460</v>
      </c>
      <c r="M135" s="125">
        <v>479.6</v>
      </c>
      <c r="N135" s="15">
        <v>479.6</v>
      </c>
      <c r="O135" s="123">
        <v>19.7</v>
      </c>
      <c r="P135" s="15">
        <f t="shared" ref="P135:P195" si="132">O135-N135</f>
        <v>-459.90000000000003</v>
      </c>
      <c r="Q135" s="191">
        <f t="shared" si="57"/>
        <v>4.1075896580483731E-2</v>
      </c>
      <c r="R135" s="197">
        <f t="shared" ref="R135" si="133">SUM(F135,L135)</f>
        <v>1693.4</v>
      </c>
      <c r="S135" s="125">
        <f t="shared" ref="S135" si="134">SUM(F135,M135)</f>
        <v>1713</v>
      </c>
      <c r="T135" s="125">
        <f>SUM(G135,N135)</f>
        <v>1685.5</v>
      </c>
      <c r="U135" s="125">
        <f t="shared" si="71"/>
        <v>214.39999999999998</v>
      </c>
      <c r="V135" s="125">
        <f t="shared" ref="V135" si="135">U135-T135</f>
        <v>-1471.1</v>
      </c>
      <c r="W135" s="160">
        <f t="shared" si="97"/>
        <v>0.12720261050133491</v>
      </c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  <c r="BP135" s="128"/>
      <c r="BQ135" s="128"/>
      <c r="BR135" s="128"/>
      <c r="BS135" s="128"/>
      <c r="BT135" s="128"/>
      <c r="BU135" s="128"/>
      <c r="BV135" s="128"/>
      <c r="BW135" s="128"/>
      <c r="BX135" s="128"/>
      <c r="BY135" s="128"/>
      <c r="BZ135" s="128"/>
      <c r="CA135" s="128"/>
      <c r="CB135" s="128"/>
      <c r="CC135" s="128"/>
      <c r="CD135" s="128"/>
      <c r="CE135" s="128"/>
      <c r="CF135" s="128"/>
      <c r="CG135" s="128"/>
      <c r="CH135" s="128"/>
      <c r="CI135" s="128"/>
      <c r="CJ135" s="128"/>
      <c r="CK135" s="128"/>
      <c r="CL135" s="128"/>
      <c r="CM135" s="128"/>
      <c r="CN135" s="128"/>
      <c r="CO135" s="128"/>
      <c r="CP135" s="128"/>
      <c r="CQ135" s="128"/>
      <c r="CR135" s="128"/>
      <c r="CS135" s="128"/>
      <c r="CT135" s="128"/>
      <c r="CU135" s="128"/>
      <c r="CV135" s="128"/>
      <c r="CW135" s="128"/>
      <c r="CX135" s="128"/>
      <c r="CY135" s="128"/>
      <c r="CZ135" s="128"/>
      <c r="DA135" s="128"/>
      <c r="DB135" s="128"/>
      <c r="DC135" s="128"/>
      <c r="DD135" s="128"/>
      <c r="DE135" s="128"/>
      <c r="DF135" s="128"/>
      <c r="DG135" s="128"/>
      <c r="DH135" s="128"/>
      <c r="DI135" s="128"/>
      <c r="DJ135" s="128"/>
      <c r="DK135" s="128"/>
      <c r="DL135" s="128"/>
      <c r="DM135" s="128"/>
      <c r="DN135" s="128"/>
      <c r="DO135" s="128"/>
      <c r="DP135" s="128"/>
      <c r="DQ135" s="128"/>
      <c r="DR135" s="128"/>
      <c r="DS135" s="128"/>
      <c r="DT135" s="128"/>
      <c r="DU135" s="128"/>
      <c r="DV135" s="128"/>
      <c r="DW135" s="128"/>
      <c r="DX135" s="128"/>
      <c r="DY135" s="128"/>
      <c r="DZ135" s="128"/>
      <c r="EA135" s="128"/>
      <c r="EB135" s="128"/>
      <c r="EC135" s="128"/>
      <c r="ED135" s="128"/>
      <c r="EE135" s="128"/>
      <c r="EF135" s="128"/>
      <c r="EG135" s="128"/>
      <c r="EH135" s="128"/>
      <c r="EI135" s="128"/>
      <c r="EJ135" s="128"/>
      <c r="EK135" s="128"/>
      <c r="EL135" s="128"/>
      <c r="EM135" s="128"/>
      <c r="EN135" s="128"/>
      <c r="EO135" s="128"/>
      <c r="EP135" s="128"/>
      <c r="EQ135" s="128"/>
      <c r="ER135" s="128"/>
      <c r="ES135" s="128"/>
      <c r="ET135" s="128"/>
      <c r="EU135" s="128"/>
      <c r="EV135" s="128"/>
      <c r="EW135" s="128"/>
      <c r="EX135" s="128"/>
      <c r="EY135" s="128"/>
      <c r="EZ135" s="128"/>
      <c r="FA135" s="128"/>
      <c r="FB135" s="128"/>
      <c r="FC135" s="128"/>
      <c r="FD135" s="128"/>
      <c r="FE135" s="128"/>
      <c r="FF135" s="128"/>
      <c r="FG135" s="128"/>
      <c r="FH135" s="128"/>
      <c r="FI135" s="128"/>
      <c r="FJ135" s="128"/>
      <c r="FK135" s="128"/>
      <c r="FL135" s="128"/>
      <c r="FM135" s="128"/>
      <c r="FN135" s="128"/>
      <c r="FO135" s="128"/>
      <c r="FP135" s="128"/>
      <c r="FQ135" s="128"/>
      <c r="FR135" s="128"/>
      <c r="FS135" s="128"/>
      <c r="FT135" s="128"/>
      <c r="FU135" s="128"/>
      <c r="FV135" s="128"/>
      <c r="FW135" s="128"/>
      <c r="FX135" s="128"/>
      <c r="FY135" s="128"/>
      <c r="FZ135" s="128"/>
      <c r="GA135" s="128"/>
      <c r="GB135" s="128"/>
      <c r="GC135" s="128"/>
      <c r="GD135" s="128"/>
      <c r="GE135" s="128"/>
      <c r="GF135" s="128"/>
      <c r="GG135" s="128"/>
      <c r="GH135" s="128"/>
      <c r="GI135" s="128"/>
      <c r="GJ135" s="128"/>
      <c r="GK135" s="128"/>
      <c r="GL135" s="128"/>
      <c r="GM135" s="128"/>
      <c r="GN135" s="128"/>
    </row>
    <row r="136" spans="1:196" s="136" customFormat="1" ht="35.25" hidden="1" customHeight="1" x14ac:dyDescent="0.3">
      <c r="A136" s="159"/>
      <c r="B136" s="121"/>
      <c r="C136" s="217" t="s">
        <v>291</v>
      </c>
      <c r="D136" s="217" t="s">
        <v>83</v>
      </c>
      <c r="E136" s="300" t="s">
        <v>294</v>
      </c>
      <c r="F136" s="122"/>
      <c r="G136" s="17"/>
      <c r="H136" s="123"/>
      <c r="I136" s="135">
        <f t="shared" si="127"/>
        <v>0</v>
      </c>
      <c r="J136" s="15">
        <f t="shared" ref="J136:J194" si="136">H136-G136</f>
        <v>0</v>
      </c>
      <c r="K136" s="160" t="str">
        <f t="shared" si="62"/>
        <v/>
      </c>
      <c r="L136" s="183"/>
      <c r="M136" s="125"/>
      <c r="N136" s="15"/>
      <c r="O136" s="123"/>
      <c r="P136" s="14">
        <f t="shared" si="132"/>
        <v>0</v>
      </c>
      <c r="Q136" s="191" t="str">
        <f t="shared" si="57"/>
        <v/>
      </c>
      <c r="R136" s="197">
        <f t="shared" ref="R136" si="137">SUM(F136,L136)</f>
        <v>0</v>
      </c>
      <c r="S136" s="125">
        <f t="shared" ref="S136" si="138">SUM(F136,M136)</f>
        <v>0</v>
      </c>
      <c r="T136" s="125">
        <f t="shared" ref="T136" si="139">SUM(G136,N136)</f>
        <v>0</v>
      </c>
      <c r="U136" s="125">
        <f t="shared" si="71"/>
        <v>0</v>
      </c>
      <c r="V136" s="125">
        <f t="shared" si="130"/>
        <v>0</v>
      </c>
      <c r="W136" s="160" t="str">
        <f t="shared" si="97"/>
        <v/>
      </c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  <c r="BP136" s="128"/>
      <c r="BQ136" s="128"/>
      <c r="BR136" s="128"/>
      <c r="BS136" s="128"/>
      <c r="BT136" s="128"/>
      <c r="BU136" s="128"/>
      <c r="BV136" s="128"/>
      <c r="BW136" s="128"/>
      <c r="BX136" s="128"/>
      <c r="BY136" s="128"/>
      <c r="BZ136" s="128"/>
      <c r="CA136" s="128"/>
      <c r="CB136" s="128"/>
      <c r="CC136" s="128"/>
      <c r="CD136" s="128"/>
      <c r="CE136" s="128"/>
      <c r="CF136" s="128"/>
      <c r="CG136" s="128"/>
      <c r="CH136" s="128"/>
      <c r="CI136" s="128"/>
      <c r="CJ136" s="128"/>
      <c r="CK136" s="128"/>
      <c r="CL136" s="128"/>
      <c r="CM136" s="128"/>
      <c r="CN136" s="128"/>
      <c r="CO136" s="128"/>
      <c r="CP136" s="128"/>
      <c r="CQ136" s="128"/>
      <c r="CR136" s="128"/>
      <c r="CS136" s="128"/>
      <c r="CT136" s="128"/>
      <c r="CU136" s="128"/>
      <c r="CV136" s="128"/>
      <c r="CW136" s="128"/>
      <c r="CX136" s="128"/>
      <c r="CY136" s="128"/>
      <c r="CZ136" s="128"/>
      <c r="DA136" s="128"/>
      <c r="DB136" s="128"/>
      <c r="DC136" s="128"/>
      <c r="DD136" s="128"/>
      <c r="DE136" s="128"/>
      <c r="DF136" s="128"/>
      <c r="DG136" s="128"/>
      <c r="DH136" s="128"/>
      <c r="DI136" s="128"/>
      <c r="DJ136" s="128"/>
      <c r="DK136" s="128"/>
      <c r="DL136" s="128"/>
      <c r="DM136" s="128"/>
      <c r="DN136" s="128"/>
      <c r="DO136" s="128"/>
      <c r="DP136" s="128"/>
      <c r="DQ136" s="128"/>
      <c r="DR136" s="128"/>
      <c r="DS136" s="128"/>
      <c r="DT136" s="128"/>
      <c r="DU136" s="128"/>
      <c r="DV136" s="128"/>
      <c r="DW136" s="128"/>
      <c r="DX136" s="128"/>
      <c r="DY136" s="128"/>
      <c r="DZ136" s="128"/>
      <c r="EA136" s="128"/>
      <c r="EB136" s="128"/>
      <c r="EC136" s="128"/>
      <c r="ED136" s="128"/>
      <c r="EE136" s="128"/>
      <c r="EF136" s="128"/>
      <c r="EG136" s="128"/>
      <c r="EH136" s="128"/>
      <c r="EI136" s="128"/>
      <c r="EJ136" s="128"/>
      <c r="EK136" s="128"/>
      <c r="EL136" s="128"/>
      <c r="EM136" s="128"/>
      <c r="EN136" s="128"/>
      <c r="EO136" s="128"/>
      <c r="EP136" s="128"/>
      <c r="EQ136" s="128"/>
      <c r="ER136" s="128"/>
      <c r="ES136" s="128"/>
      <c r="ET136" s="128"/>
      <c r="EU136" s="128"/>
      <c r="EV136" s="128"/>
      <c r="EW136" s="128"/>
      <c r="EX136" s="128"/>
      <c r="EY136" s="128"/>
      <c r="EZ136" s="128"/>
      <c r="FA136" s="128"/>
      <c r="FB136" s="128"/>
      <c r="FC136" s="128"/>
      <c r="FD136" s="128"/>
      <c r="FE136" s="128"/>
      <c r="FF136" s="128"/>
      <c r="FG136" s="128"/>
      <c r="FH136" s="128"/>
      <c r="FI136" s="128"/>
      <c r="FJ136" s="128"/>
      <c r="FK136" s="128"/>
      <c r="FL136" s="128"/>
      <c r="FM136" s="128"/>
      <c r="FN136" s="128"/>
      <c r="FO136" s="128"/>
      <c r="FP136" s="128"/>
      <c r="FQ136" s="128"/>
      <c r="FR136" s="128"/>
      <c r="FS136" s="128"/>
      <c r="FT136" s="128"/>
      <c r="FU136" s="128"/>
      <c r="FV136" s="128"/>
      <c r="FW136" s="128"/>
      <c r="FX136" s="128"/>
      <c r="FY136" s="128"/>
      <c r="FZ136" s="128"/>
      <c r="GA136" s="128"/>
      <c r="GB136" s="128"/>
      <c r="GC136" s="128"/>
      <c r="GD136" s="128"/>
      <c r="GE136" s="128"/>
      <c r="GF136" s="128"/>
      <c r="GG136" s="128"/>
      <c r="GH136" s="128"/>
      <c r="GI136" s="128"/>
      <c r="GJ136" s="128"/>
      <c r="GK136" s="128"/>
      <c r="GL136" s="128"/>
      <c r="GM136" s="128"/>
      <c r="GN136" s="128"/>
    </row>
    <row r="137" spans="1:196" s="136" customFormat="1" ht="40.5" customHeight="1" x14ac:dyDescent="0.3">
      <c r="A137" s="159"/>
      <c r="B137" s="121"/>
      <c r="C137" s="217" t="s">
        <v>292</v>
      </c>
      <c r="D137" s="217" t="s">
        <v>83</v>
      </c>
      <c r="E137" s="300" t="s">
        <v>295</v>
      </c>
      <c r="F137" s="122">
        <v>1000</v>
      </c>
      <c r="G137" s="17">
        <v>1000</v>
      </c>
      <c r="H137" s="123">
        <v>654</v>
      </c>
      <c r="I137" s="135">
        <f t="shared" si="68"/>
        <v>1.1683052713790934E-3</v>
      </c>
      <c r="J137" s="15">
        <f t="shared" si="136"/>
        <v>-346</v>
      </c>
      <c r="K137" s="160">
        <f t="shared" si="62"/>
        <v>0.65400000000000003</v>
      </c>
      <c r="L137" s="183"/>
      <c r="M137" s="125"/>
      <c r="N137" s="15"/>
      <c r="O137" s="123"/>
      <c r="P137" s="14">
        <f t="shared" si="132"/>
        <v>0</v>
      </c>
      <c r="Q137" s="191" t="str">
        <f t="shared" ref="Q137:Q174" si="140">IFERROR(100%*(O137/N137),"")</f>
        <v/>
      </c>
      <c r="R137" s="197">
        <f t="shared" si="69"/>
        <v>1000</v>
      </c>
      <c r="S137" s="125">
        <f t="shared" si="70"/>
        <v>1000</v>
      </c>
      <c r="T137" s="125">
        <f>SUM(G137,N137)</f>
        <v>1000</v>
      </c>
      <c r="U137" s="125">
        <f t="shared" si="71"/>
        <v>654</v>
      </c>
      <c r="V137" s="125">
        <f t="shared" ref="V137:V139" si="141">U137-T137</f>
        <v>-346</v>
      </c>
      <c r="W137" s="160">
        <f t="shared" si="97"/>
        <v>0.65400000000000003</v>
      </c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  <c r="BP137" s="128"/>
      <c r="BQ137" s="128"/>
      <c r="BR137" s="128"/>
      <c r="BS137" s="128"/>
      <c r="BT137" s="128"/>
      <c r="BU137" s="128"/>
      <c r="BV137" s="128"/>
      <c r="BW137" s="128"/>
      <c r="BX137" s="128"/>
      <c r="BY137" s="128"/>
      <c r="BZ137" s="128"/>
      <c r="CA137" s="128"/>
      <c r="CB137" s="128"/>
      <c r="CC137" s="128"/>
      <c r="CD137" s="128"/>
      <c r="CE137" s="128"/>
      <c r="CF137" s="128"/>
      <c r="CG137" s="128"/>
      <c r="CH137" s="128"/>
      <c r="CI137" s="128"/>
      <c r="CJ137" s="128"/>
      <c r="CK137" s="128"/>
      <c r="CL137" s="128"/>
      <c r="CM137" s="128"/>
      <c r="CN137" s="128"/>
      <c r="CO137" s="128"/>
      <c r="CP137" s="128"/>
      <c r="CQ137" s="128"/>
      <c r="CR137" s="128"/>
      <c r="CS137" s="128"/>
      <c r="CT137" s="128"/>
      <c r="CU137" s="128"/>
      <c r="CV137" s="128"/>
      <c r="CW137" s="128"/>
      <c r="CX137" s="128"/>
      <c r="CY137" s="128"/>
      <c r="CZ137" s="128"/>
      <c r="DA137" s="128"/>
      <c r="DB137" s="128"/>
      <c r="DC137" s="128"/>
      <c r="DD137" s="128"/>
      <c r="DE137" s="128"/>
      <c r="DF137" s="128"/>
      <c r="DG137" s="128"/>
      <c r="DH137" s="128"/>
      <c r="DI137" s="128"/>
      <c r="DJ137" s="128"/>
      <c r="DK137" s="128"/>
      <c r="DL137" s="128"/>
      <c r="DM137" s="128"/>
      <c r="DN137" s="128"/>
      <c r="DO137" s="128"/>
      <c r="DP137" s="128"/>
      <c r="DQ137" s="128"/>
      <c r="DR137" s="128"/>
      <c r="DS137" s="128"/>
      <c r="DT137" s="128"/>
      <c r="DU137" s="128"/>
      <c r="DV137" s="128"/>
      <c r="DW137" s="128"/>
      <c r="DX137" s="128"/>
      <c r="DY137" s="128"/>
      <c r="DZ137" s="128"/>
      <c r="EA137" s="128"/>
      <c r="EB137" s="128"/>
      <c r="EC137" s="128"/>
      <c r="ED137" s="128"/>
      <c r="EE137" s="128"/>
      <c r="EF137" s="128"/>
      <c r="EG137" s="128"/>
      <c r="EH137" s="128"/>
      <c r="EI137" s="128"/>
      <c r="EJ137" s="128"/>
      <c r="EK137" s="128"/>
      <c r="EL137" s="128"/>
      <c r="EM137" s="128"/>
      <c r="EN137" s="128"/>
      <c r="EO137" s="128"/>
      <c r="EP137" s="128"/>
      <c r="EQ137" s="128"/>
      <c r="ER137" s="128"/>
      <c r="ES137" s="128"/>
      <c r="ET137" s="128"/>
      <c r="EU137" s="128"/>
      <c r="EV137" s="128"/>
      <c r="EW137" s="128"/>
      <c r="EX137" s="128"/>
      <c r="EY137" s="128"/>
      <c r="EZ137" s="128"/>
      <c r="FA137" s="128"/>
      <c r="FB137" s="128"/>
      <c r="FC137" s="128"/>
      <c r="FD137" s="128"/>
      <c r="FE137" s="128"/>
      <c r="FF137" s="128"/>
      <c r="FG137" s="128"/>
      <c r="FH137" s="128"/>
      <c r="FI137" s="128"/>
      <c r="FJ137" s="128"/>
      <c r="FK137" s="128"/>
      <c r="FL137" s="128"/>
      <c r="FM137" s="128"/>
      <c r="FN137" s="128"/>
      <c r="FO137" s="128"/>
      <c r="FP137" s="128"/>
      <c r="FQ137" s="128"/>
      <c r="FR137" s="128"/>
      <c r="FS137" s="128"/>
      <c r="FT137" s="128"/>
      <c r="FU137" s="128"/>
      <c r="FV137" s="128"/>
      <c r="FW137" s="128"/>
      <c r="FX137" s="128"/>
      <c r="FY137" s="128"/>
      <c r="FZ137" s="128"/>
      <c r="GA137" s="128"/>
      <c r="GB137" s="128"/>
      <c r="GC137" s="128"/>
      <c r="GD137" s="128"/>
      <c r="GE137" s="128"/>
      <c r="GF137" s="128"/>
      <c r="GG137" s="128"/>
      <c r="GH137" s="128"/>
      <c r="GI137" s="128"/>
      <c r="GJ137" s="128"/>
      <c r="GK137" s="128"/>
      <c r="GL137" s="128"/>
      <c r="GM137" s="128"/>
      <c r="GN137" s="128"/>
    </row>
    <row r="138" spans="1:196" s="136" customFormat="1" ht="30.75" customHeight="1" x14ac:dyDescent="0.3">
      <c r="A138" s="159"/>
      <c r="B138" s="121"/>
      <c r="C138" s="217" t="s">
        <v>187</v>
      </c>
      <c r="D138" s="217" t="s">
        <v>83</v>
      </c>
      <c r="E138" s="300" t="s">
        <v>188</v>
      </c>
      <c r="F138" s="122">
        <v>127.9</v>
      </c>
      <c r="G138" s="17">
        <v>63.9</v>
      </c>
      <c r="H138" s="123">
        <v>32</v>
      </c>
      <c r="I138" s="135">
        <f t="shared" ref="I138" si="142">H138/$H$6</f>
        <v>5.7164783920689583E-5</v>
      </c>
      <c r="J138" s="15">
        <f t="shared" si="136"/>
        <v>-31.9</v>
      </c>
      <c r="K138" s="160">
        <f t="shared" si="62"/>
        <v>0.50078247261345854</v>
      </c>
      <c r="L138" s="183"/>
      <c r="M138" s="125"/>
      <c r="N138" s="15"/>
      <c r="O138" s="123"/>
      <c r="P138" s="14">
        <f t="shared" si="132"/>
        <v>0</v>
      </c>
      <c r="Q138" s="191" t="str">
        <f t="shared" si="140"/>
        <v/>
      </c>
      <c r="R138" s="197">
        <f t="shared" si="69"/>
        <v>127.9</v>
      </c>
      <c r="S138" s="125">
        <f t="shared" si="70"/>
        <v>127.9</v>
      </c>
      <c r="T138" s="125">
        <f>SUM(G138,N138)</f>
        <v>63.9</v>
      </c>
      <c r="U138" s="125">
        <f t="shared" si="71"/>
        <v>32</v>
      </c>
      <c r="V138" s="125">
        <f t="shared" si="141"/>
        <v>-31.9</v>
      </c>
      <c r="W138" s="160">
        <f t="shared" si="97"/>
        <v>0.50078247261345854</v>
      </c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  <c r="BP138" s="128"/>
      <c r="BQ138" s="128"/>
      <c r="BR138" s="128"/>
      <c r="BS138" s="128"/>
      <c r="BT138" s="128"/>
      <c r="BU138" s="128"/>
      <c r="BV138" s="128"/>
      <c r="BW138" s="128"/>
      <c r="BX138" s="128"/>
      <c r="BY138" s="128"/>
      <c r="BZ138" s="128"/>
      <c r="CA138" s="128"/>
      <c r="CB138" s="128"/>
      <c r="CC138" s="128"/>
      <c r="CD138" s="128"/>
      <c r="CE138" s="128"/>
      <c r="CF138" s="128"/>
      <c r="CG138" s="128"/>
      <c r="CH138" s="128"/>
      <c r="CI138" s="128"/>
      <c r="CJ138" s="128"/>
      <c r="CK138" s="128"/>
      <c r="CL138" s="128"/>
      <c r="CM138" s="128"/>
      <c r="CN138" s="128"/>
      <c r="CO138" s="128"/>
      <c r="CP138" s="128"/>
      <c r="CQ138" s="128"/>
      <c r="CR138" s="128"/>
      <c r="CS138" s="128"/>
      <c r="CT138" s="128"/>
      <c r="CU138" s="128"/>
      <c r="CV138" s="128"/>
      <c r="CW138" s="128"/>
      <c r="CX138" s="128"/>
      <c r="CY138" s="128"/>
      <c r="CZ138" s="128"/>
      <c r="DA138" s="128"/>
      <c r="DB138" s="128"/>
      <c r="DC138" s="128"/>
      <c r="DD138" s="128"/>
      <c r="DE138" s="128"/>
      <c r="DF138" s="128"/>
      <c r="DG138" s="128"/>
      <c r="DH138" s="128"/>
      <c r="DI138" s="128"/>
      <c r="DJ138" s="128"/>
      <c r="DK138" s="128"/>
      <c r="DL138" s="128"/>
      <c r="DM138" s="128"/>
      <c r="DN138" s="128"/>
      <c r="DO138" s="128"/>
      <c r="DP138" s="128"/>
      <c r="DQ138" s="128"/>
      <c r="DR138" s="128"/>
      <c r="DS138" s="128"/>
      <c r="DT138" s="128"/>
      <c r="DU138" s="128"/>
      <c r="DV138" s="128"/>
      <c r="DW138" s="128"/>
      <c r="DX138" s="128"/>
      <c r="DY138" s="128"/>
      <c r="DZ138" s="128"/>
      <c r="EA138" s="128"/>
      <c r="EB138" s="128"/>
      <c r="EC138" s="128"/>
      <c r="ED138" s="128"/>
      <c r="EE138" s="128"/>
      <c r="EF138" s="128"/>
      <c r="EG138" s="128"/>
      <c r="EH138" s="128"/>
      <c r="EI138" s="128"/>
      <c r="EJ138" s="128"/>
      <c r="EK138" s="128"/>
      <c r="EL138" s="128"/>
      <c r="EM138" s="128"/>
      <c r="EN138" s="128"/>
      <c r="EO138" s="128"/>
      <c r="EP138" s="128"/>
      <c r="EQ138" s="128"/>
      <c r="ER138" s="128"/>
      <c r="ES138" s="128"/>
      <c r="ET138" s="128"/>
      <c r="EU138" s="128"/>
      <c r="EV138" s="128"/>
      <c r="EW138" s="128"/>
      <c r="EX138" s="128"/>
      <c r="EY138" s="128"/>
      <c r="EZ138" s="128"/>
      <c r="FA138" s="128"/>
      <c r="FB138" s="128"/>
      <c r="FC138" s="128"/>
      <c r="FD138" s="128"/>
      <c r="FE138" s="128"/>
      <c r="FF138" s="128"/>
      <c r="FG138" s="128"/>
      <c r="FH138" s="128"/>
      <c r="FI138" s="128"/>
      <c r="FJ138" s="128"/>
      <c r="FK138" s="128"/>
      <c r="FL138" s="128"/>
      <c r="FM138" s="128"/>
      <c r="FN138" s="128"/>
      <c r="FO138" s="128"/>
      <c r="FP138" s="128"/>
      <c r="FQ138" s="128"/>
      <c r="FR138" s="128"/>
      <c r="FS138" s="128"/>
      <c r="FT138" s="128"/>
      <c r="FU138" s="128"/>
      <c r="FV138" s="128"/>
      <c r="FW138" s="128"/>
      <c r="FX138" s="128"/>
      <c r="FY138" s="128"/>
      <c r="FZ138" s="128"/>
      <c r="GA138" s="128"/>
      <c r="GB138" s="128"/>
      <c r="GC138" s="128"/>
      <c r="GD138" s="128"/>
      <c r="GE138" s="128"/>
      <c r="GF138" s="128"/>
      <c r="GG138" s="128"/>
      <c r="GH138" s="128"/>
      <c r="GI138" s="128"/>
      <c r="GJ138" s="128"/>
      <c r="GK138" s="128"/>
      <c r="GL138" s="128"/>
      <c r="GM138" s="128"/>
      <c r="GN138" s="128"/>
    </row>
    <row r="139" spans="1:196" s="136" customFormat="1" ht="30.75" customHeight="1" x14ac:dyDescent="0.3">
      <c r="A139" s="159"/>
      <c r="B139" s="121"/>
      <c r="C139" s="217" t="s">
        <v>293</v>
      </c>
      <c r="D139" s="217" t="s">
        <v>83</v>
      </c>
      <c r="E139" s="300" t="s">
        <v>296</v>
      </c>
      <c r="F139" s="122">
        <v>13924.6</v>
      </c>
      <c r="G139" s="17">
        <v>13309.6</v>
      </c>
      <c r="H139" s="123">
        <v>6504.4</v>
      </c>
      <c r="I139" s="135">
        <f t="shared" ref="I139" si="143">H139/$H$6</f>
        <v>1.1619456891679166E-2</v>
      </c>
      <c r="J139" s="15">
        <f t="shared" si="136"/>
        <v>-6805.2000000000007</v>
      </c>
      <c r="K139" s="160">
        <f t="shared" si="62"/>
        <v>0.48869988579671814</v>
      </c>
      <c r="L139" s="183">
        <v>5523.4</v>
      </c>
      <c r="M139" s="125">
        <v>5527.4</v>
      </c>
      <c r="N139" s="15">
        <v>5527.4</v>
      </c>
      <c r="O139" s="123">
        <v>1127.3</v>
      </c>
      <c r="P139" s="15">
        <f t="shared" si="132"/>
        <v>-4400.0999999999995</v>
      </c>
      <c r="Q139" s="191">
        <f t="shared" si="140"/>
        <v>0.20394760646958787</v>
      </c>
      <c r="R139" s="197">
        <f t="shared" si="69"/>
        <v>19448</v>
      </c>
      <c r="S139" s="125">
        <f t="shared" si="70"/>
        <v>19452</v>
      </c>
      <c r="T139" s="125">
        <f>SUM(G139,N139)</f>
        <v>18837</v>
      </c>
      <c r="U139" s="125">
        <f t="shared" si="71"/>
        <v>7631.7</v>
      </c>
      <c r="V139" s="125">
        <f t="shared" si="141"/>
        <v>-11205.3</v>
      </c>
      <c r="W139" s="160">
        <f t="shared" si="97"/>
        <v>0.40514413123108772</v>
      </c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  <c r="BP139" s="128"/>
      <c r="BQ139" s="128"/>
      <c r="BR139" s="128"/>
      <c r="BS139" s="128"/>
      <c r="BT139" s="128"/>
      <c r="BU139" s="128"/>
      <c r="BV139" s="128"/>
      <c r="BW139" s="128"/>
      <c r="BX139" s="128"/>
      <c r="BY139" s="128"/>
      <c r="BZ139" s="128"/>
      <c r="CA139" s="128"/>
      <c r="CB139" s="128"/>
      <c r="CC139" s="128"/>
      <c r="CD139" s="128"/>
      <c r="CE139" s="128"/>
      <c r="CF139" s="128"/>
      <c r="CG139" s="128"/>
      <c r="CH139" s="128"/>
      <c r="CI139" s="128"/>
      <c r="CJ139" s="128"/>
      <c r="CK139" s="128"/>
      <c r="CL139" s="128"/>
      <c r="CM139" s="128"/>
      <c r="CN139" s="128"/>
      <c r="CO139" s="128"/>
      <c r="CP139" s="128"/>
      <c r="CQ139" s="128"/>
      <c r="CR139" s="128"/>
      <c r="CS139" s="128"/>
      <c r="CT139" s="128"/>
      <c r="CU139" s="128"/>
      <c r="CV139" s="128"/>
      <c r="CW139" s="128"/>
      <c r="CX139" s="128"/>
      <c r="CY139" s="128"/>
      <c r="CZ139" s="128"/>
      <c r="DA139" s="128"/>
      <c r="DB139" s="128"/>
      <c r="DC139" s="128"/>
      <c r="DD139" s="128"/>
      <c r="DE139" s="128"/>
      <c r="DF139" s="128"/>
      <c r="DG139" s="128"/>
      <c r="DH139" s="128"/>
      <c r="DI139" s="128"/>
      <c r="DJ139" s="128"/>
      <c r="DK139" s="128"/>
      <c r="DL139" s="128"/>
      <c r="DM139" s="128"/>
      <c r="DN139" s="128"/>
      <c r="DO139" s="128"/>
      <c r="DP139" s="128"/>
      <c r="DQ139" s="128"/>
      <c r="DR139" s="128"/>
      <c r="DS139" s="128"/>
      <c r="DT139" s="128"/>
      <c r="DU139" s="128"/>
      <c r="DV139" s="128"/>
      <c r="DW139" s="128"/>
      <c r="DX139" s="128"/>
      <c r="DY139" s="128"/>
      <c r="DZ139" s="128"/>
      <c r="EA139" s="128"/>
      <c r="EB139" s="128"/>
      <c r="EC139" s="128"/>
      <c r="ED139" s="128"/>
      <c r="EE139" s="128"/>
      <c r="EF139" s="128"/>
      <c r="EG139" s="128"/>
      <c r="EH139" s="128"/>
      <c r="EI139" s="128"/>
      <c r="EJ139" s="128"/>
      <c r="EK139" s="128"/>
      <c r="EL139" s="128"/>
      <c r="EM139" s="128"/>
      <c r="EN139" s="128"/>
      <c r="EO139" s="128"/>
      <c r="EP139" s="128"/>
      <c r="EQ139" s="128"/>
      <c r="ER139" s="128"/>
      <c r="ES139" s="128"/>
      <c r="ET139" s="128"/>
      <c r="EU139" s="128"/>
      <c r="EV139" s="128"/>
      <c r="EW139" s="128"/>
      <c r="EX139" s="128"/>
      <c r="EY139" s="128"/>
      <c r="EZ139" s="128"/>
      <c r="FA139" s="128"/>
      <c r="FB139" s="128"/>
      <c r="FC139" s="128"/>
      <c r="FD139" s="128"/>
      <c r="FE139" s="128"/>
      <c r="FF139" s="128"/>
      <c r="FG139" s="128"/>
      <c r="FH139" s="128"/>
      <c r="FI139" s="128"/>
      <c r="FJ139" s="128"/>
      <c r="FK139" s="128"/>
      <c r="FL139" s="128"/>
      <c r="FM139" s="128"/>
      <c r="FN139" s="128"/>
      <c r="FO139" s="128"/>
      <c r="FP139" s="128"/>
      <c r="FQ139" s="128"/>
      <c r="FR139" s="128"/>
      <c r="FS139" s="128"/>
      <c r="FT139" s="128"/>
      <c r="FU139" s="128"/>
      <c r="FV139" s="128"/>
      <c r="FW139" s="128"/>
      <c r="FX139" s="128"/>
      <c r="FY139" s="128"/>
      <c r="FZ139" s="128"/>
      <c r="GA139" s="128"/>
      <c r="GB139" s="128"/>
      <c r="GC139" s="128"/>
      <c r="GD139" s="128"/>
      <c r="GE139" s="128"/>
      <c r="GF139" s="128"/>
      <c r="GG139" s="128"/>
      <c r="GH139" s="128"/>
      <c r="GI139" s="128"/>
      <c r="GJ139" s="128"/>
      <c r="GK139" s="128"/>
      <c r="GL139" s="128"/>
      <c r="GM139" s="128"/>
      <c r="GN139" s="128"/>
    </row>
    <row r="140" spans="1:196" s="136" customFormat="1" ht="30.75" customHeight="1" x14ac:dyDescent="0.3">
      <c r="A140" s="159"/>
      <c r="B140" s="121"/>
      <c r="C140" s="217" t="s">
        <v>190</v>
      </c>
      <c r="D140" s="217" t="s">
        <v>87</v>
      </c>
      <c r="E140" s="300" t="s">
        <v>191</v>
      </c>
      <c r="F140" s="122"/>
      <c r="G140" s="17"/>
      <c r="H140" s="123"/>
      <c r="I140" s="135">
        <f t="shared" ref="I140" si="144">H140/$H$6</f>
        <v>0</v>
      </c>
      <c r="J140" s="15">
        <f t="shared" si="136"/>
        <v>0</v>
      </c>
      <c r="K140" s="160" t="str">
        <f t="shared" ref="K140:K174" si="145">IFERROR(100%*(H140/G140),"")</f>
        <v/>
      </c>
      <c r="L140" s="183">
        <v>375</v>
      </c>
      <c r="M140" s="125">
        <v>375</v>
      </c>
      <c r="N140" s="15">
        <v>187.6</v>
      </c>
      <c r="O140" s="123"/>
      <c r="P140" s="15">
        <f t="shared" si="132"/>
        <v>-187.6</v>
      </c>
      <c r="Q140" s="191">
        <f t="shared" si="140"/>
        <v>0</v>
      </c>
      <c r="R140" s="197">
        <f t="shared" ref="R140" si="146">SUM(F140,L140)</f>
        <v>375</v>
      </c>
      <c r="S140" s="125">
        <f t="shared" ref="S140" si="147">SUM(F140,M140)</f>
        <v>375</v>
      </c>
      <c r="T140" s="125">
        <f t="shared" ref="T140" si="148">SUM(G140,N140)</f>
        <v>187.6</v>
      </c>
      <c r="U140" s="125">
        <f t="shared" si="71"/>
        <v>0</v>
      </c>
      <c r="V140" s="125">
        <f t="shared" ref="V140" si="149">U140-T140</f>
        <v>-187.6</v>
      </c>
      <c r="W140" s="160">
        <f t="shared" si="97"/>
        <v>0</v>
      </c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8"/>
      <c r="BZ140" s="128"/>
      <c r="CA140" s="128"/>
      <c r="CB140" s="128"/>
      <c r="CC140" s="128"/>
      <c r="CD140" s="128"/>
      <c r="CE140" s="128"/>
      <c r="CF140" s="128"/>
      <c r="CG140" s="128"/>
      <c r="CH140" s="128"/>
      <c r="CI140" s="128"/>
      <c r="CJ140" s="128"/>
      <c r="CK140" s="128"/>
      <c r="CL140" s="128"/>
      <c r="CM140" s="128"/>
      <c r="CN140" s="128"/>
      <c r="CO140" s="128"/>
      <c r="CP140" s="128"/>
      <c r="CQ140" s="128"/>
      <c r="CR140" s="128"/>
      <c r="CS140" s="128"/>
      <c r="CT140" s="128"/>
      <c r="CU140" s="128"/>
      <c r="CV140" s="128"/>
      <c r="CW140" s="128"/>
      <c r="CX140" s="128"/>
      <c r="CY140" s="128"/>
      <c r="CZ140" s="128"/>
      <c r="DA140" s="128"/>
      <c r="DB140" s="128"/>
      <c r="DC140" s="128"/>
      <c r="DD140" s="128"/>
      <c r="DE140" s="128"/>
      <c r="DF140" s="128"/>
      <c r="DG140" s="128"/>
      <c r="DH140" s="128"/>
      <c r="DI140" s="128"/>
      <c r="DJ140" s="128"/>
      <c r="DK140" s="128"/>
      <c r="DL140" s="128"/>
      <c r="DM140" s="128"/>
      <c r="DN140" s="128"/>
      <c r="DO140" s="128"/>
      <c r="DP140" s="128"/>
      <c r="DQ140" s="128"/>
      <c r="DR140" s="128"/>
      <c r="DS140" s="128"/>
      <c r="DT140" s="128"/>
      <c r="DU140" s="128"/>
      <c r="DV140" s="128"/>
      <c r="DW140" s="128"/>
      <c r="DX140" s="128"/>
      <c r="DY140" s="128"/>
      <c r="DZ140" s="128"/>
      <c r="EA140" s="128"/>
      <c r="EB140" s="128"/>
      <c r="EC140" s="128"/>
      <c r="ED140" s="128"/>
      <c r="EE140" s="128"/>
      <c r="EF140" s="128"/>
      <c r="EG140" s="128"/>
      <c r="EH140" s="128"/>
      <c r="EI140" s="128"/>
      <c r="EJ140" s="128"/>
      <c r="EK140" s="128"/>
      <c r="EL140" s="128"/>
      <c r="EM140" s="128"/>
      <c r="EN140" s="128"/>
      <c r="EO140" s="128"/>
      <c r="EP140" s="128"/>
      <c r="EQ140" s="128"/>
      <c r="ER140" s="128"/>
      <c r="ES140" s="128"/>
      <c r="ET140" s="128"/>
      <c r="EU140" s="128"/>
      <c r="EV140" s="128"/>
      <c r="EW140" s="128"/>
      <c r="EX140" s="128"/>
      <c r="EY140" s="128"/>
      <c r="EZ140" s="128"/>
      <c r="FA140" s="128"/>
      <c r="FB140" s="128"/>
      <c r="FC140" s="128"/>
      <c r="FD140" s="128"/>
      <c r="FE140" s="128"/>
      <c r="FF140" s="128"/>
      <c r="FG140" s="128"/>
      <c r="FH140" s="128"/>
      <c r="FI140" s="128"/>
      <c r="FJ140" s="128"/>
      <c r="FK140" s="128"/>
      <c r="FL140" s="128"/>
      <c r="FM140" s="128"/>
      <c r="FN140" s="128"/>
      <c r="FO140" s="128"/>
      <c r="FP140" s="128"/>
      <c r="FQ140" s="128"/>
      <c r="FR140" s="128"/>
      <c r="FS140" s="128"/>
      <c r="FT140" s="128"/>
      <c r="FU140" s="128"/>
      <c r="FV140" s="128"/>
      <c r="FW140" s="128"/>
      <c r="FX140" s="128"/>
      <c r="FY140" s="128"/>
      <c r="FZ140" s="128"/>
      <c r="GA140" s="128"/>
      <c r="GB140" s="128"/>
      <c r="GC140" s="128"/>
      <c r="GD140" s="128"/>
      <c r="GE140" s="128"/>
      <c r="GF140" s="128"/>
      <c r="GG140" s="128"/>
      <c r="GH140" s="128"/>
      <c r="GI140" s="128"/>
      <c r="GJ140" s="128"/>
      <c r="GK140" s="128"/>
      <c r="GL140" s="128"/>
      <c r="GM140" s="128"/>
      <c r="GN140" s="128"/>
    </row>
    <row r="141" spans="1:196" s="136" customFormat="1" ht="19.5" hidden="1" customHeight="1" x14ac:dyDescent="0.3">
      <c r="A141" s="159"/>
      <c r="B141" s="121"/>
      <c r="C141" s="217" t="s">
        <v>88</v>
      </c>
      <c r="D141" s="217" t="s">
        <v>49</v>
      </c>
      <c r="E141" s="300" t="s">
        <v>165</v>
      </c>
      <c r="F141" s="122"/>
      <c r="G141" s="17"/>
      <c r="H141" s="123"/>
      <c r="I141" s="135">
        <f t="shared" si="68"/>
        <v>0</v>
      </c>
      <c r="J141" s="15">
        <f t="shared" si="136"/>
        <v>0</v>
      </c>
      <c r="K141" s="160" t="str">
        <f t="shared" si="145"/>
        <v/>
      </c>
      <c r="L141" s="183"/>
      <c r="M141" s="125"/>
      <c r="N141" s="15"/>
      <c r="O141" s="123"/>
      <c r="P141" s="14">
        <f t="shared" si="132"/>
        <v>0</v>
      </c>
      <c r="Q141" s="191" t="str">
        <f t="shared" si="140"/>
        <v/>
      </c>
      <c r="R141" s="197">
        <f t="shared" si="69"/>
        <v>0</v>
      </c>
      <c r="S141" s="125">
        <f t="shared" si="70"/>
        <v>0</v>
      </c>
      <c r="T141" s="125">
        <f t="shared" si="71"/>
        <v>0</v>
      </c>
      <c r="U141" s="125">
        <f t="shared" si="71"/>
        <v>0</v>
      </c>
      <c r="V141" s="125">
        <f t="shared" si="72"/>
        <v>0</v>
      </c>
      <c r="W141" s="160" t="str">
        <f t="shared" si="97"/>
        <v/>
      </c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  <c r="BP141" s="128"/>
      <c r="BQ141" s="128"/>
      <c r="BR141" s="128"/>
      <c r="BS141" s="128"/>
      <c r="BT141" s="128"/>
      <c r="BU141" s="128"/>
      <c r="BV141" s="128"/>
      <c r="BW141" s="128"/>
      <c r="BX141" s="128"/>
      <c r="BY141" s="128"/>
      <c r="BZ141" s="128"/>
      <c r="CA141" s="128"/>
      <c r="CB141" s="128"/>
      <c r="CC141" s="128"/>
      <c r="CD141" s="128"/>
      <c r="CE141" s="128"/>
      <c r="CF141" s="128"/>
      <c r="CG141" s="128"/>
      <c r="CH141" s="128"/>
      <c r="CI141" s="128"/>
      <c r="CJ141" s="128"/>
      <c r="CK141" s="128"/>
      <c r="CL141" s="128"/>
      <c r="CM141" s="128"/>
      <c r="CN141" s="128"/>
      <c r="CO141" s="128"/>
      <c r="CP141" s="128"/>
      <c r="CQ141" s="128"/>
      <c r="CR141" s="128"/>
      <c r="CS141" s="128"/>
      <c r="CT141" s="128"/>
      <c r="CU141" s="128"/>
      <c r="CV141" s="128"/>
      <c r="CW141" s="128"/>
      <c r="CX141" s="128"/>
      <c r="CY141" s="128"/>
      <c r="CZ141" s="128"/>
      <c r="DA141" s="128"/>
      <c r="DB141" s="128"/>
      <c r="DC141" s="128"/>
      <c r="DD141" s="128"/>
      <c r="DE141" s="128"/>
      <c r="DF141" s="128"/>
      <c r="DG141" s="128"/>
      <c r="DH141" s="128"/>
      <c r="DI141" s="128"/>
      <c r="DJ141" s="128"/>
      <c r="DK141" s="128"/>
      <c r="DL141" s="128"/>
      <c r="DM141" s="128"/>
      <c r="DN141" s="128"/>
      <c r="DO141" s="128"/>
      <c r="DP141" s="128"/>
      <c r="DQ141" s="128"/>
      <c r="DR141" s="128"/>
      <c r="DS141" s="128"/>
      <c r="DT141" s="128"/>
      <c r="DU141" s="128"/>
      <c r="DV141" s="128"/>
      <c r="DW141" s="128"/>
      <c r="DX141" s="128"/>
      <c r="DY141" s="128"/>
      <c r="DZ141" s="128"/>
      <c r="EA141" s="128"/>
      <c r="EB141" s="128"/>
      <c r="EC141" s="128"/>
      <c r="ED141" s="128"/>
      <c r="EE141" s="128"/>
      <c r="EF141" s="128"/>
      <c r="EG141" s="128"/>
      <c r="EH141" s="128"/>
      <c r="EI141" s="128"/>
      <c r="EJ141" s="128"/>
      <c r="EK141" s="128"/>
      <c r="EL141" s="128"/>
      <c r="EM141" s="128"/>
      <c r="EN141" s="128"/>
      <c r="EO141" s="128"/>
      <c r="EP141" s="128"/>
      <c r="EQ141" s="128"/>
      <c r="ER141" s="128"/>
      <c r="ES141" s="128"/>
      <c r="ET141" s="128"/>
      <c r="EU141" s="128"/>
      <c r="EV141" s="128"/>
      <c r="EW141" s="128"/>
      <c r="EX141" s="128"/>
      <c r="EY141" s="128"/>
      <c r="EZ141" s="128"/>
      <c r="FA141" s="128"/>
      <c r="FB141" s="128"/>
      <c r="FC141" s="128"/>
      <c r="FD141" s="128"/>
      <c r="FE141" s="128"/>
      <c r="FF141" s="128"/>
      <c r="FG141" s="128"/>
      <c r="FH141" s="128"/>
      <c r="FI141" s="128"/>
      <c r="FJ141" s="128"/>
      <c r="FK141" s="128"/>
      <c r="FL141" s="128"/>
      <c r="FM141" s="128"/>
      <c r="FN141" s="128"/>
      <c r="FO141" s="128"/>
      <c r="FP141" s="128"/>
      <c r="FQ141" s="128"/>
      <c r="FR141" s="128"/>
      <c r="FS141" s="128"/>
      <c r="FT141" s="128"/>
      <c r="FU141" s="128"/>
      <c r="FV141" s="128"/>
      <c r="FW141" s="128"/>
      <c r="FX141" s="128"/>
      <c r="FY141" s="128"/>
      <c r="FZ141" s="128"/>
      <c r="GA141" s="128"/>
      <c r="GB141" s="128"/>
      <c r="GC141" s="128"/>
      <c r="GD141" s="128"/>
      <c r="GE141" s="128"/>
      <c r="GF141" s="128"/>
      <c r="GG141" s="128"/>
      <c r="GH141" s="128"/>
      <c r="GI141" s="128"/>
      <c r="GJ141" s="128"/>
      <c r="GK141" s="128"/>
      <c r="GL141" s="128"/>
      <c r="GM141" s="128"/>
      <c r="GN141" s="128"/>
    </row>
    <row r="142" spans="1:196" s="141" customFormat="1" ht="27" customHeight="1" x14ac:dyDescent="0.3">
      <c r="A142" s="159"/>
      <c r="B142" s="137" t="s">
        <v>19</v>
      </c>
      <c r="C142" s="217" t="s">
        <v>238</v>
      </c>
      <c r="D142" s="217" t="s">
        <v>85</v>
      </c>
      <c r="E142" s="301" t="s">
        <v>239</v>
      </c>
      <c r="F142" s="138">
        <v>7570.8</v>
      </c>
      <c r="G142" s="30">
        <v>570.9</v>
      </c>
      <c r="H142" s="139"/>
      <c r="I142" s="124">
        <f t="shared" si="68"/>
        <v>0</v>
      </c>
      <c r="J142" s="15">
        <f t="shared" si="136"/>
        <v>-570.9</v>
      </c>
      <c r="K142" s="160">
        <f t="shared" si="145"/>
        <v>0</v>
      </c>
      <c r="L142" s="183"/>
      <c r="M142" s="125"/>
      <c r="N142" s="15"/>
      <c r="O142" s="139"/>
      <c r="P142" s="14">
        <f t="shared" si="132"/>
        <v>0</v>
      </c>
      <c r="Q142" s="191" t="str">
        <f t="shared" si="140"/>
        <v/>
      </c>
      <c r="R142" s="197">
        <f t="shared" si="69"/>
        <v>7570.8</v>
      </c>
      <c r="S142" s="125">
        <f t="shared" si="70"/>
        <v>7570.8</v>
      </c>
      <c r="T142" s="125">
        <f t="shared" si="71"/>
        <v>570.9</v>
      </c>
      <c r="U142" s="125">
        <f t="shared" si="71"/>
        <v>0</v>
      </c>
      <c r="V142" s="125">
        <f t="shared" si="72"/>
        <v>-570.9</v>
      </c>
      <c r="W142" s="160">
        <f t="shared" si="97"/>
        <v>0</v>
      </c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  <c r="BP142" s="128"/>
      <c r="BQ142" s="128"/>
      <c r="BR142" s="128"/>
      <c r="BS142" s="128"/>
      <c r="BT142" s="128"/>
      <c r="BU142" s="128"/>
      <c r="BV142" s="128"/>
      <c r="BW142" s="128"/>
      <c r="BX142" s="128"/>
      <c r="BY142" s="128"/>
      <c r="BZ142" s="128"/>
      <c r="CA142" s="128"/>
      <c r="CB142" s="128"/>
      <c r="CC142" s="128"/>
      <c r="CD142" s="128"/>
      <c r="CE142" s="128"/>
      <c r="CF142" s="128"/>
      <c r="CG142" s="128"/>
      <c r="CH142" s="128"/>
      <c r="CI142" s="128"/>
      <c r="CJ142" s="128"/>
      <c r="CK142" s="128"/>
      <c r="CL142" s="128"/>
      <c r="CM142" s="128"/>
      <c r="CN142" s="128"/>
      <c r="CO142" s="128"/>
      <c r="CP142" s="128"/>
      <c r="CQ142" s="128"/>
      <c r="CR142" s="128"/>
      <c r="CS142" s="128"/>
      <c r="CT142" s="128"/>
      <c r="CU142" s="128"/>
      <c r="CV142" s="128"/>
      <c r="CW142" s="128"/>
      <c r="CX142" s="128"/>
      <c r="CY142" s="128"/>
      <c r="CZ142" s="128"/>
      <c r="DA142" s="128"/>
      <c r="DB142" s="128"/>
      <c r="DC142" s="128"/>
      <c r="DD142" s="128"/>
      <c r="DE142" s="128"/>
      <c r="DF142" s="128"/>
      <c r="DG142" s="128"/>
      <c r="DH142" s="128"/>
      <c r="DI142" s="128"/>
      <c r="DJ142" s="128"/>
      <c r="DK142" s="128"/>
      <c r="DL142" s="128"/>
      <c r="DM142" s="128"/>
      <c r="DN142" s="128"/>
      <c r="DO142" s="128"/>
      <c r="DP142" s="128"/>
      <c r="DQ142" s="128"/>
      <c r="DR142" s="128"/>
      <c r="DS142" s="128"/>
      <c r="DT142" s="128"/>
      <c r="DU142" s="128"/>
      <c r="DV142" s="128"/>
      <c r="DW142" s="128"/>
      <c r="DX142" s="128"/>
      <c r="DY142" s="128"/>
      <c r="DZ142" s="128"/>
      <c r="EA142" s="128"/>
      <c r="EB142" s="128"/>
      <c r="EC142" s="128"/>
      <c r="ED142" s="128"/>
      <c r="EE142" s="128"/>
      <c r="EF142" s="128"/>
      <c r="EG142" s="128"/>
      <c r="EH142" s="128"/>
      <c r="EI142" s="128"/>
      <c r="EJ142" s="128"/>
      <c r="EK142" s="128"/>
      <c r="EL142" s="128"/>
      <c r="EM142" s="128"/>
      <c r="EN142" s="128"/>
      <c r="EO142" s="128"/>
      <c r="EP142" s="128"/>
      <c r="EQ142" s="128"/>
      <c r="ER142" s="128"/>
      <c r="ES142" s="128"/>
      <c r="ET142" s="128"/>
      <c r="EU142" s="128"/>
      <c r="EV142" s="128"/>
      <c r="EW142" s="128"/>
      <c r="EX142" s="128"/>
      <c r="EY142" s="128"/>
      <c r="EZ142" s="128"/>
      <c r="FA142" s="128"/>
      <c r="FB142" s="128"/>
      <c r="FC142" s="128"/>
      <c r="FD142" s="128"/>
      <c r="FE142" s="128"/>
      <c r="FF142" s="128"/>
      <c r="FG142" s="128"/>
      <c r="FH142" s="128"/>
      <c r="FI142" s="128"/>
      <c r="FJ142" s="128"/>
      <c r="FK142" s="128"/>
      <c r="FL142" s="128"/>
      <c r="FM142" s="128"/>
      <c r="FN142" s="128"/>
      <c r="FO142" s="128"/>
      <c r="FP142" s="128"/>
      <c r="FQ142" s="128"/>
      <c r="FR142" s="128"/>
      <c r="FS142" s="128"/>
      <c r="FT142" s="128"/>
      <c r="FU142" s="128"/>
      <c r="FV142" s="128"/>
      <c r="FW142" s="128"/>
      <c r="FX142" s="128"/>
      <c r="FY142" s="128"/>
      <c r="FZ142" s="128"/>
      <c r="GA142" s="128"/>
      <c r="GB142" s="128"/>
      <c r="GC142" s="128"/>
      <c r="GD142" s="128"/>
      <c r="GE142" s="140"/>
      <c r="GF142" s="140"/>
      <c r="GG142" s="140"/>
      <c r="GH142" s="140"/>
      <c r="GI142" s="140"/>
      <c r="GJ142" s="140"/>
      <c r="GK142" s="140"/>
      <c r="GL142" s="140"/>
      <c r="GM142" s="140"/>
      <c r="GN142" s="140"/>
    </row>
    <row r="143" spans="1:196" s="141" customFormat="1" ht="93" hidden="1" customHeight="1" x14ac:dyDescent="0.3">
      <c r="A143" s="159"/>
      <c r="B143" s="137" t="s">
        <v>19</v>
      </c>
      <c r="C143" s="217" t="s">
        <v>284</v>
      </c>
      <c r="D143" s="217" t="s">
        <v>60</v>
      </c>
      <c r="E143" s="301" t="s">
        <v>285</v>
      </c>
      <c r="F143" s="138"/>
      <c r="G143" s="30"/>
      <c r="H143" s="139"/>
      <c r="I143" s="124">
        <f t="shared" si="68"/>
        <v>0</v>
      </c>
      <c r="J143" s="15">
        <f t="shared" si="136"/>
        <v>0</v>
      </c>
      <c r="K143" s="160" t="str">
        <f t="shared" si="145"/>
        <v/>
      </c>
      <c r="L143" s="183"/>
      <c r="M143" s="125"/>
      <c r="N143" s="15"/>
      <c r="O143" s="139"/>
      <c r="P143" s="14">
        <f t="shared" si="132"/>
        <v>0</v>
      </c>
      <c r="Q143" s="191" t="str">
        <f t="shared" si="140"/>
        <v/>
      </c>
      <c r="R143" s="197">
        <f t="shared" si="69"/>
        <v>0</v>
      </c>
      <c r="S143" s="125">
        <f t="shared" si="70"/>
        <v>0</v>
      </c>
      <c r="T143" s="125">
        <f t="shared" si="71"/>
        <v>0</v>
      </c>
      <c r="U143" s="125">
        <f t="shared" si="71"/>
        <v>0</v>
      </c>
      <c r="V143" s="125">
        <f t="shared" si="72"/>
        <v>0</v>
      </c>
      <c r="W143" s="160" t="str">
        <f t="shared" si="97"/>
        <v/>
      </c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  <c r="BP143" s="128"/>
      <c r="BQ143" s="128"/>
      <c r="BR143" s="128"/>
      <c r="BS143" s="128"/>
      <c r="BT143" s="128"/>
      <c r="BU143" s="128"/>
      <c r="BV143" s="128"/>
      <c r="BW143" s="128"/>
      <c r="BX143" s="128"/>
      <c r="BY143" s="128"/>
      <c r="BZ143" s="128"/>
      <c r="CA143" s="128"/>
      <c r="CB143" s="128"/>
      <c r="CC143" s="128"/>
      <c r="CD143" s="128"/>
      <c r="CE143" s="128"/>
      <c r="CF143" s="128"/>
      <c r="CG143" s="128"/>
      <c r="CH143" s="128"/>
      <c r="CI143" s="128"/>
      <c r="CJ143" s="128"/>
      <c r="CK143" s="128"/>
      <c r="CL143" s="128"/>
      <c r="CM143" s="128"/>
      <c r="CN143" s="128"/>
      <c r="CO143" s="128"/>
      <c r="CP143" s="128"/>
      <c r="CQ143" s="128"/>
      <c r="CR143" s="128"/>
      <c r="CS143" s="128"/>
      <c r="CT143" s="128"/>
      <c r="CU143" s="128"/>
      <c r="CV143" s="128"/>
      <c r="CW143" s="128"/>
      <c r="CX143" s="128"/>
      <c r="CY143" s="128"/>
      <c r="CZ143" s="128"/>
      <c r="DA143" s="128"/>
      <c r="DB143" s="128"/>
      <c r="DC143" s="128"/>
      <c r="DD143" s="128"/>
      <c r="DE143" s="128"/>
      <c r="DF143" s="128"/>
      <c r="DG143" s="128"/>
      <c r="DH143" s="128"/>
      <c r="DI143" s="128"/>
      <c r="DJ143" s="128"/>
      <c r="DK143" s="128"/>
      <c r="DL143" s="128"/>
      <c r="DM143" s="128"/>
      <c r="DN143" s="128"/>
      <c r="DO143" s="128"/>
      <c r="DP143" s="128"/>
      <c r="DQ143" s="128"/>
      <c r="DR143" s="128"/>
      <c r="DS143" s="128"/>
      <c r="DT143" s="128"/>
      <c r="DU143" s="128"/>
      <c r="DV143" s="128"/>
      <c r="DW143" s="128"/>
      <c r="DX143" s="128"/>
      <c r="DY143" s="128"/>
      <c r="DZ143" s="128"/>
      <c r="EA143" s="128"/>
      <c r="EB143" s="128"/>
      <c r="EC143" s="128"/>
      <c r="ED143" s="128"/>
      <c r="EE143" s="128"/>
      <c r="EF143" s="128"/>
      <c r="EG143" s="128"/>
      <c r="EH143" s="128"/>
      <c r="EI143" s="128"/>
      <c r="EJ143" s="128"/>
      <c r="EK143" s="128"/>
      <c r="EL143" s="128"/>
      <c r="EM143" s="128"/>
      <c r="EN143" s="128"/>
      <c r="EO143" s="128"/>
      <c r="EP143" s="128"/>
      <c r="EQ143" s="128"/>
      <c r="ER143" s="128"/>
      <c r="ES143" s="128"/>
      <c r="ET143" s="128"/>
      <c r="EU143" s="128"/>
      <c r="EV143" s="128"/>
      <c r="EW143" s="128"/>
      <c r="EX143" s="128"/>
      <c r="EY143" s="128"/>
      <c r="EZ143" s="128"/>
      <c r="FA143" s="128"/>
      <c r="FB143" s="128"/>
      <c r="FC143" s="128"/>
      <c r="FD143" s="128"/>
      <c r="FE143" s="128"/>
      <c r="FF143" s="128"/>
      <c r="FG143" s="128"/>
      <c r="FH143" s="128"/>
      <c r="FI143" s="128"/>
      <c r="FJ143" s="128"/>
      <c r="FK143" s="128"/>
      <c r="FL143" s="128"/>
      <c r="FM143" s="128"/>
      <c r="FN143" s="128"/>
      <c r="FO143" s="128"/>
      <c r="FP143" s="128"/>
      <c r="FQ143" s="128"/>
      <c r="FR143" s="128"/>
      <c r="FS143" s="128"/>
      <c r="FT143" s="128"/>
      <c r="FU143" s="128"/>
      <c r="FV143" s="128"/>
      <c r="FW143" s="128"/>
      <c r="FX143" s="128"/>
      <c r="FY143" s="128"/>
      <c r="FZ143" s="128"/>
      <c r="GA143" s="128"/>
      <c r="GB143" s="128"/>
      <c r="GC143" s="128"/>
      <c r="GD143" s="128"/>
      <c r="GE143" s="140"/>
      <c r="GF143" s="140"/>
      <c r="GG143" s="140"/>
      <c r="GH143" s="140"/>
      <c r="GI143" s="140"/>
      <c r="GJ143" s="140"/>
      <c r="GK143" s="140"/>
      <c r="GL143" s="140"/>
      <c r="GM143" s="140"/>
      <c r="GN143" s="140"/>
    </row>
    <row r="144" spans="1:196" s="141" customFormat="1" ht="40.5" hidden="1" customHeight="1" x14ac:dyDescent="0.3">
      <c r="A144" s="159"/>
      <c r="B144" s="137"/>
      <c r="C144" s="217" t="s">
        <v>308</v>
      </c>
      <c r="D144" s="217" t="s">
        <v>85</v>
      </c>
      <c r="E144" s="301" t="s">
        <v>309</v>
      </c>
      <c r="F144" s="138"/>
      <c r="G144" s="30"/>
      <c r="H144" s="139"/>
      <c r="I144" s="124">
        <f t="shared" si="68"/>
        <v>0</v>
      </c>
      <c r="J144" s="15">
        <f t="shared" si="136"/>
        <v>0</v>
      </c>
      <c r="K144" s="160" t="str">
        <f t="shared" si="145"/>
        <v/>
      </c>
      <c r="L144" s="181"/>
      <c r="M144" s="125"/>
      <c r="N144" s="15"/>
      <c r="O144" s="139"/>
      <c r="P144" s="14">
        <f t="shared" si="132"/>
        <v>0</v>
      </c>
      <c r="Q144" s="191" t="str">
        <f t="shared" si="140"/>
        <v/>
      </c>
      <c r="R144" s="197">
        <f t="shared" si="69"/>
        <v>0</v>
      </c>
      <c r="S144" s="125">
        <f t="shared" si="70"/>
        <v>0</v>
      </c>
      <c r="T144" s="125">
        <f t="shared" si="71"/>
        <v>0</v>
      </c>
      <c r="U144" s="125">
        <f t="shared" si="71"/>
        <v>0</v>
      </c>
      <c r="V144" s="125">
        <f t="shared" si="72"/>
        <v>0</v>
      </c>
      <c r="W144" s="160" t="str">
        <f t="shared" si="97"/>
        <v/>
      </c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8"/>
      <c r="BZ144" s="128"/>
      <c r="CA144" s="128"/>
      <c r="CB144" s="128"/>
      <c r="CC144" s="128"/>
      <c r="CD144" s="128"/>
      <c r="CE144" s="128"/>
      <c r="CF144" s="128"/>
      <c r="CG144" s="128"/>
      <c r="CH144" s="128"/>
      <c r="CI144" s="128"/>
      <c r="CJ144" s="128"/>
      <c r="CK144" s="128"/>
      <c r="CL144" s="128"/>
      <c r="CM144" s="128"/>
      <c r="CN144" s="128"/>
      <c r="CO144" s="128"/>
      <c r="CP144" s="128"/>
      <c r="CQ144" s="128"/>
      <c r="CR144" s="128"/>
      <c r="CS144" s="128"/>
      <c r="CT144" s="128"/>
      <c r="CU144" s="128"/>
      <c r="CV144" s="128"/>
      <c r="CW144" s="128"/>
      <c r="CX144" s="128"/>
      <c r="CY144" s="128"/>
      <c r="CZ144" s="128"/>
      <c r="DA144" s="128"/>
      <c r="DB144" s="128"/>
      <c r="DC144" s="128"/>
      <c r="DD144" s="128"/>
      <c r="DE144" s="128"/>
      <c r="DF144" s="128"/>
      <c r="DG144" s="128"/>
      <c r="DH144" s="128"/>
      <c r="DI144" s="128"/>
      <c r="DJ144" s="128"/>
      <c r="DK144" s="128"/>
      <c r="DL144" s="128"/>
      <c r="DM144" s="128"/>
      <c r="DN144" s="128"/>
      <c r="DO144" s="128"/>
      <c r="DP144" s="128"/>
      <c r="DQ144" s="128"/>
      <c r="DR144" s="128"/>
      <c r="DS144" s="128"/>
      <c r="DT144" s="128"/>
      <c r="DU144" s="128"/>
      <c r="DV144" s="128"/>
      <c r="DW144" s="128"/>
      <c r="DX144" s="128"/>
      <c r="DY144" s="128"/>
      <c r="DZ144" s="128"/>
      <c r="EA144" s="128"/>
      <c r="EB144" s="128"/>
      <c r="EC144" s="128"/>
      <c r="ED144" s="128"/>
      <c r="EE144" s="128"/>
      <c r="EF144" s="128"/>
      <c r="EG144" s="128"/>
      <c r="EH144" s="128"/>
      <c r="EI144" s="128"/>
      <c r="EJ144" s="128"/>
      <c r="EK144" s="128"/>
      <c r="EL144" s="128"/>
      <c r="EM144" s="128"/>
      <c r="EN144" s="128"/>
      <c r="EO144" s="128"/>
      <c r="EP144" s="128"/>
      <c r="EQ144" s="128"/>
      <c r="ER144" s="128"/>
      <c r="ES144" s="128"/>
      <c r="ET144" s="128"/>
      <c r="EU144" s="128"/>
      <c r="EV144" s="128"/>
      <c r="EW144" s="128"/>
      <c r="EX144" s="128"/>
      <c r="EY144" s="128"/>
      <c r="EZ144" s="128"/>
      <c r="FA144" s="128"/>
      <c r="FB144" s="128"/>
      <c r="FC144" s="128"/>
      <c r="FD144" s="128"/>
      <c r="FE144" s="128"/>
      <c r="FF144" s="128"/>
      <c r="FG144" s="128"/>
      <c r="FH144" s="128"/>
      <c r="FI144" s="128"/>
      <c r="FJ144" s="128"/>
      <c r="FK144" s="128"/>
      <c r="FL144" s="128"/>
      <c r="FM144" s="128"/>
      <c r="FN144" s="128"/>
      <c r="FO144" s="128"/>
      <c r="FP144" s="128"/>
      <c r="FQ144" s="128"/>
      <c r="FR144" s="128"/>
      <c r="FS144" s="128"/>
      <c r="FT144" s="128"/>
      <c r="FU144" s="128"/>
      <c r="FV144" s="128"/>
      <c r="FW144" s="128"/>
      <c r="FX144" s="128"/>
      <c r="FY144" s="128"/>
      <c r="FZ144" s="128"/>
      <c r="GA144" s="128"/>
      <c r="GB144" s="128"/>
      <c r="GC144" s="128"/>
      <c r="GD144" s="128"/>
      <c r="GE144" s="140"/>
      <c r="GF144" s="140"/>
      <c r="GG144" s="140"/>
      <c r="GH144" s="140"/>
      <c r="GI144" s="140"/>
      <c r="GJ144" s="140"/>
      <c r="GK144" s="140"/>
      <c r="GL144" s="140"/>
      <c r="GM144" s="140"/>
      <c r="GN144" s="140"/>
    </row>
    <row r="145" spans="1:196" s="1" customFormat="1" ht="28.5" customHeight="1" x14ac:dyDescent="0.3">
      <c r="A145" s="152">
        <v>13</v>
      </c>
      <c r="B145" s="50" t="s">
        <v>20</v>
      </c>
      <c r="C145" s="89" t="s">
        <v>86</v>
      </c>
      <c r="D145" s="89" t="s">
        <v>50</v>
      </c>
      <c r="E145" s="170" t="s">
        <v>301</v>
      </c>
      <c r="F145" s="315">
        <v>167495.6</v>
      </c>
      <c r="G145" s="318">
        <v>97706</v>
      </c>
      <c r="H145" s="36">
        <v>97706</v>
      </c>
      <c r="I145" s="24">
        <f t="shared" si="68"/>
        <v>0.17454194930484052</v>
      </c>
      <c r="J145" s="15">
        <f t="shared" si="136"/>
        <v>0</v>
      </c>
      <c r="K145" s="153">
        <f t="shared" si="145"/>
        <v>1</v>
      </c>
      <c r="L145" s="148"/>
      <c r="M145" s="14"/>
      <c r="N145" s="148"/>
      <c r="O145" s="36"/>
      <c r="P145" s="14">
        <f t="shared" si="132"/>
        <v>0</v>
      </c>
      <c r="Q145" s="189" t="str">
        <f t="shared" si="140"/>
        <v/>
      </c>
      <c r="R145" s="187">
        <f t="shared" si="69"/>
        <v>167495.6</v>
      </c>
      <c r="S145" s="14">
        <f t="shared" si="70"/>
        <v>167495.6</v>
      </c>
      <c r="T145" s="14">
        <f t="shared" si="71"/>
        <v>97706</v>
      </c>
      <c r="U145" s="14">
        <f t="shared" si="71"/>
        <v>97706</v>
      </c>
      <c r="V145" s="14">
        <f t="shared" si="72"/>
        <v>0</v>
      </c>
      <c r="W145" s="153">
        <f t="shared" si="97"/>
        <v>1</v>
      </c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</row>
    <row r="146" spans="1:196" s="1" customFormat="1" ht="29.25" customHeight="1" x14ac:dyDescent="0.3">
      <c r="A146" s="152">
        <v>14</v>
      </c>
      <c r="B146" s="50" t="s">
        <v>20</v>
      </c>
      <c r="C146" s="89" t="s">
        <v>166</v>
      </c>
      <c r="D146" s="89" t="s">
        <v>50</v>
      </c>
      <c r="E146" s="170" t="s">
        <v>167</v>
      </c>
      <c r="F146" s="315">
        <f>SUM(F147:F159)</f>
        <v>37803.699999999997</v>
      </c>
      <c r="G146" s="318">
        <f>SUM(G147:G159)</f>
        <v>37803.699999999997</v>
      </c>
      <c r="H146" s="318">
        <f>SUM(H147:H159)</f>
        <v>36803.699999999997</v>
      </c>
      <c r="I146" s="24">
        <f t="shared" si="68"/>
        <v>6.5746111186933839E-2</v>
      </c>
      <c r="J146" s="14">
        <f t="shared" si="136"/>
        <v>-1000</v>
      </c>
      <c r="K146" s="153">
        <f t="shared" si="145"/>
        <v>0.97354756280469901</v>
      </c>
      <c r="L146" s="315">
        <f>SUM(L147:L159)</f>
        <v>4100</v>
      </c>
      <c r="M146" s="36">
        <f>SUM(M147:M159)</f>
        <v>4100</v>
      </c>
      <c r="N146" s="36">
        <f>SUM(N147:N159)</f>
        <v>4100</v>
      </c>
      <c r="O146" s="318">
        <f>SUM(O147:O159)</f>
        <v>4100</v>
      </c>
      <c r="P146" s="14">
        <f t="shared" si="132"/>
        <v>0</v>
      </c>
      <c r="Q146" s="189">
        <f t="shared" si="140"/>
        <v>1</v>
      </c>
      <c r="R146" s="187">
        <f t="shared" si="69"/>
        <v>41903.699999999997</v>
      </c>
      <c r="S146" s="14">
        <f t="shared" si="70"/>
        <v>41903.699999999997</v>
      </c>
      <c r="T146" s="14">
        <f t="shared" si="71"/>
        <v>41903.699999999997</v>
      </c>
      <c r="U146" s="14">
        <f t="shared" si="71"/>
        <v>40903.699999999997</v>
      </c>
      <c r="V146" s="14">
        <f t="shared" si="72"/>
        <v>-1000</v>
      </c>
      <c r="W146" s="153">
        <f t="shared" si="97"/>
        <v>0.97613575889479931</v>
      </c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</row>
    <row r="147" spans="1:196" s="78" customFormat="1" ht="54" customHeight="1" x14ac:dyDescent="0.3">
      <c r="A147" s="156"/>
      <c r="B147" s="56"/>
      <c r="C147" s="56"/>
      <c r="D147" s="56"/>
      <c r="E147" s="324" t="s">
        <v>347</v>
      </c>
      <c r="F147" s="319">
        <v>24100</v>
      </c>
      <c r="G147" s="119">
        <v>24100</v>
      </c>
      <c r="H147" s="119">
        <v>24100</v>
      </c>
      <c r="I147" s="41">
        <f>H147/$H$6</f>
        <v>4.3052227890269343E-2</v>
      </c>
      <c r="J147" s="15">
        <f t="shared" si="136"/>
        <v>0</v>
      </c>
      <c r="K147" s="157">
        <f>IFERROR(100%*(H147/G147),"")</f>
        <v>1</v>
      </c>
      <c r="L147" s="145"/>
      <c r="M147" s="28"/>
      <c r="N147" s="316"/>
      <c r="O147" s="317"/>
      <c r="P147" s="14">
        <f t="shared" si="132"/>
        <v>0</v>
      </c>
      <c r="Q147" s="147" t="str">
        <f>IFERROR(100%*(O147/N147),"")</f>
        <v/>
      </c>
      <c r="R147" s="195">
        <f t="shared" ref="R147" si="150">SUM(F147,L147)</f>
        <v>24100</v>
      </c>
      <c r="S147" s="28">
        <f t="shared" ref="S147" si="151">SUM(F147,M147)</f>
        <v>24100</v>
      </c>
      <c r="T147" s="28">
        <f t="shared" ref="T147" si="152">SUM(G147,N147)</f>
        <v>24100</v>
      </c>
      <c r="U147" s="28">
        <f>SUM(H147,O147)</f>
        <v>24100</v>
      </c>
      <c r="V147" s="28">
        <f>U147-T147</f>
        <v>0</v>
      </c>
      <c r="W147" s="157">
        <f>IFERROR(100%*(U147/T147),"")</f>
        <v>1</v>
      </c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7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8"/>
      <c r="BS147" s="58"/>
      <c r="BT147" s="58"/>
      <c r="BU147" s="58"/>
      <c r="BV147" s="58"/>
      <c r="BW147" s="58"/>
      <c r="BX147" s="58"/>
      <c r="BY147" s="58"/>
      <c r="BZ147" s="58"/>
      <c r="CA147" s="58"/>
      <c r="CB147" s="58"/>
      <c r="CC147" s="58"/>
      <c r="CD147" s="58"/>
      <c r="CE147" s="58"/>
      <c r="CF147" s="58"/>
      <c r="CG147" s="58"/>
      <c r="CH147" s="58"/>
      <c r="CI147" s="58"/>
      <c r="CJ147" s="58"/>
      <c r="CK147" s="58"/>
      <c r="CL147" s="58"/>
      <c r="CM147" s="58"/>
      <c r="CN147" s="58"/>
      <c r="CO147" s="58"/>
      <c r="CP147" s="58"/>
      <c r="CQ147" s="58"/>
      <c r="CR147" s="58"/>
      <c r="CS147" s="58"/>
      <c r="CT147" s="58"/>
      <c r="CU147" s="58"/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58"/>
      <c r="EQ147" s="58"/>
      <c r="ER147" s="58"/>
      <c r="ES147" s="58"/>
      <c r="ET147" s="58"/>
      <c r="EU147" s="58"/>
      <c r="EV147" s="58"/>
      <c r="EW147" s="58"/>
      <c r="EX147" s="58"/>
      <c r="EY147" s="58"/>
      <c r="EZ147" s="58"/>
      <c r="FA147" s="58"/>
      <c r="FB147" s="58"/>
      <c r="FC147" s="58"/>
      <c r="FD147" s="58"/>
      <c r="FE147" s="58"/>
      <c r="FF147" s="58"/>
      <c r="FG147" s="58"/>
      <c r="FH147" s="58"/>
      <c r="FI147" s="58"/>
      <c r="FJ147" s="58"/>
      <c r="FK147" s="58"/>
      <c r="FL147" s="58"/>
      <c r="FM147" s="58"/>
      <c r="FN147" s="58"/>
      <c r="FO147" s="58"/>
      <c r="FP147" s="58"/>
      <c r="FQ147" s="58"/>
      <c r="FR147" s="58"/>
      <c r="FS147" s="58"/>
      <c r="FT147" s="58"/>
      <c r="FU147" s="58"/>
      <c r="FV147" s="58"/>
      <c r="FW147" s="58"/>
      <c r="FX147" s="58"/>
      <c r="FY147" s="58"/>
      <c r="FZ147" s="58"/>
      <c r="GA147" s="58"/>
      <c r="GB147" s="58"/>
      <c r="GC147" s="58"/>
      <c r="GD147" s="58"/>
      <c r="GE147" s="58"/>
      <c r="GF147" s="58"/>
      <c r="GG147" s="58"/>
      <c r="GH147" s="58"/>
      <c r="GI147" s="58"/>
      <c r="GJ147" s="58"/>
      <c r="GK147" s="58"/>
      <c r="GL147" s="58"/>
      <c r="GM147" s="58"/>
      <c r="GN147" s="58"/>
    </row>
    <row r="148" spans="1:196" s="78" customFormat="1" ht="84" customHeight="1" x14ac:dyDescent="0.3">
      <c r="A148" s="156"/>
      <c r="B148" s="56"/>
      <c r="C148" s="56"/>
      <c r="D148" s="56"/>
      <c r="E148" s="324" t="s">
        <v>350</v>
      </c>
      <c r="F148" s="146">
        <v>1003.7</v>
      </c>
      <c r="G148" s="38">
        <v>1003.7</v>
      </c>
      <c r="H148" s="305">
        <v>1003.7</v>
      </c>
      <c r="I148" s="41">
        <f>H148/$H$6</f>
        <v>1.7930091756623793E-3</v>
      </c>
      <c r="J148" s="15">
        <f t="shared" si="136"/>
        <v>0</v>
      </c>
      <c r="K148" s="157">
        <f>IFERROR(100%*(H148/G148),"")</f>
        <v>1</v>
      </c>
      <c r="L148" s="306"/>
      <c r="M148" s="28"/>
      <c r="N148" s="177"/>
      <c r="O148" s="242"/>
      <c r="P148" s="14">
        <f t="shared" si="132"/>
        <v>0</v>
      </c>
      <c r="Q148" s="147"/>
      <c r="R148" s="27">
        <f>SUM(F148,L148)</f>
        <v>1003.7</v>
      </c>
      <c r="S148" s="28">
        <f>SUM(F148,M148)</f>
        <v>1003.7</v>
      </c>
      <c r="T148" s="28">
        <f>SUM(G148,N148)</f>
        <v>1003.7</v>
      </c>
      <c r="U148" s="28">
        <f t="shared" ref="U148:U159" si="153">SUM(H148,O148)</f>
        <v>1003.7</v>
      </c>
      <c r="V148" s="28">
        <f t="shared" ref="V148:V159" si="154">U148-T148</f>
        <v>0</v>
      </c>
      <c r="W148" s="157">
        <f t="shared" ref="W148:W159" si="155">IFERROR(100%*(U148/T148),"")</f>
        <v>1</v>
      </c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7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8"/>
      <c r="BS148" s="58"/>
      <c r="BT148" s="58"/>
      <c r="BU148" s="58"/>
      <c r="BV148" s="58"/>
      <c r="BW148" s="58"/>
      <c r="BX148" s="58"/>
      <c r="BY148" s="58"/>
      <c r="BZ148" s="58"/>
      <c r="CA148" s="58"/>
      <c r="CB148" s="58"/>
      <c r="CC148" s="58"/>
      <c r="CD148" s="58"/>
      <c r="CE148" s="58"/>
      <c r="CF148" s="58"/>
      <c r="CG148" s="58"/>
      <c r="CH148" s="58"/>
      <c r="CI148" s="58"/>
      <c r="CJ148" s="58"/>
      <c r="CK148" s="58"/>
      <c r="CL148" s="58"/>
      <c r="CM148" s="58"/>
      <c r="CN148" s="58"/>
      <c r="CO148" s="58"/>
      <c r="CP148" s="58"/>
      <c r="CQ148" s="58"/>
      <c r="CR148" s="58"/>
      <c r="CS148" s="58"/>
      <c r="CT148" s="58"/>
      <c r="CU148" s="58"/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58"/>
      <c r="EQ148" s="58"/>
      <c r="ER148" s="58"/>
      <c r="ES148" s="58"/>
      <c r="ET148" s="58"/>
      <c r="EU148" s="58"/>
      <c r="EV148" s="58"/>
      <c r="EW148" s="58"/>
      <c r="EX148" s="58"/>
      <c r="EY148" s="58"/>
      <c r="EZ148" s="58"/>
      <c r="FA148" s="58"/>
      <c r="FB148" s="58"/>
      <c r="FC148" s="58"/>
      <c r="FD148" s="58"/>
      <c r="FE148" s="58"/>
      <c r="FF148" s="58"/>
      <c r="FG148" s="58"/>
      <c r="FH148" s="58"/>
      <c r="FI148" s="58"/>
      <c r="FJ148" s="58"/>
      <c r="FK148" s="58"/>
      <c r="FL148" s="58"/>
      <c r="FM148" s="58"/>
      <c r="FN148" s="58"/>
      <c r="FO148" s="58"/>
      <c r="FP148" s="58"/>
      <c r="FQ148" s="58"/>
      <c r="FR148" s="58"/>
      <c r="FS148" s="58"/>
      <c r="FT148" s="58"/>
      <c r="FU148" s="58"/>
      <c r="FV148" s="58"/>
      <c r="FW148" s="58"/>
      <c r="FX148" s="58"/>
      <c r="FY148" s="58"/>
      <c r="FZ148" s="58"/>
      <c r="GA148" s="58"/>
      <c r="GB148" s="58"/>
      <c r="GC148" s="58"/>
      <c r="GD148" s="58"/>
      <c r="GE148" s="58"/>
      <c r="GF148" s="58"/>
      <c r="GG148" s="58"/>
      <c r="GH148" s="58"/>
      <c r="GI148" s="58"/>
      <c r="GJ148" s="58"/>
      <c r="GK148" s="58"/>
      <c r="GL148" s="58"/>
      <c r="GM148" s="58"/>
      <c r="GN148" s="58"/>
    </row>
    <row r="149" spans="1:196" s="78" customFormat="1" ht="49.5" customHeight="1" x14ac:dyDescent="0.3">
      <c r="A149" s="156"/>
      <c r="B149" s="56"/>
      <c r="C149" s="56"/>
      <c r="D149" s="56"/>
      <c r="E149" s="324" t="s">
        <v>362</v>
      </c>
      <c r="F149" s="314"/>
      <c r="G149" s="38"/>
      <c r="H149" s="305"/>
      <c r="I149" s="43"/>
      <c r="J149" s="15">
        <f t="shared" si="136"/>
        <v>0</v>
      </c>
      <c r="K149" s="157"/>
      <c r="L149" s="306">
        <v>3100</v>
      </c>
      <c r="M149" s="313">
        <v>3100</v>
      </c>
      <c r="N149" s="28">
        <v>3100</v>
      </c>
      <c r="O149" s="322">
        <v>3100</v>
      </c>
      <c r="P149" s="28">
        <f t="shared" si="132"/>
        <v>0</v>
      </c>
      <c r="Q149" s="323">
        <f t="shared" ref="Q149" si="156">IFERROR(100%*(O149/N149),"")</f>
        <v>1</v>
      </c>
      <c r="R149" s="27">
        <f>SUM(F149,L149)</f>
        <v>3100</v>
      </c>
      <c r="S149" s="28">
        <f>SUM(F149,M149)</f>
        <v>3100</v>
      </c>
      <c r="T149" s="28">
        <f>SUM(G149,N149)</f>
        <v>3100</v>
      </c>
      <c r="U149" s="28">
        <f t="shared" si="153"/>
        <v>3100</v>
      </c>
      <c r="V149" s="28">
        <f t="shared" si="154"/>
        <v>0</v>
      </c>
      <c r="W149" s="157">
        <f t="shared" si="155"/>
        <v>1</v>
      </c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7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8"/>
      <c r="BS149" s="58"/>
      <c r="BT149" s="58"/>
      <c r="BU149" s="58"/>
      <c r="BV149" s="58"/>
      <c r="BW149" s="58"/>
      <c r="BX149" s="58"/>
      <c r="BY149" s="58"/>
      <c r="BZ149" s="58"/>
      <c r="CA149" s="58"/>
      <c r="CB149" s="58"/>
      <c r="CC149" s="58"/>
      <c r="CD149" s="58"/>
      <c r="CE149" s="58"/>
      <c r="CF149" s="58"/>
      <c r="CG149" s="58"/>
      <c r="CH149" s="58"/>
      <c r="CI149" s="58"/>
      <c r="CJ149" s="58"/>
      <c r="CK149" s="58"/>
      <c r="CL149" s="58"/>
      <c r="CM149" s="58"/>
      <c r="CN149" s="58"/>
      <c r="CO149" s="58"/>
      <c r="CP149" s="58"/>
      <c r="CQ149" s="58"/>
      <c r="CR149" s="58"/>
      <c r="CS149" s="58"/>
      <c r="CT149" s="58"/>
      <c r="CU149" s="58"/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M149" s="58"/>
      <c r="EN149" s="58"/>
      <c r="EO149" s="58"/>
      <c r="EP149" s="58"/>
      <c r="EQ149" s="58"/>
      <c r="ER149" s="58"/>
      <c r="ES149" s="58"/>
      <c r="ET149" s="58"/>
      <c r="EU149" s="58"/>
      <c r="EV149" s="58"/>
      <c r="EW149" s="58"/>
      <c r="EX149" s="58"/>
      <c r="EY149" s="58"/>
      <c r="EZ149" s="58"/>
      <c r="FA149" s="58"/>
      <c r="FB149" s="58"/>
      <c r="FC149" s="58"/>
      <c r="FD149" s="58"/>
      <c r="FE149" s="58"/>
      <c r="FF149" s="58"/>
      <c r="FG149" s="58"/>
      <c r="FH149" s="58"/>
      <c r="FI149" s="58"/>
      <c r="FJ149" s="58"/>
      <c r="FK149" s="58"/>
      <c r="FL149" s="58"/>
      <c r="FM149" s="58"/>
      <c r="FN149" s="58"/>
      <c r="FO149" s="58"/>
      <c r="FP149" s="58"/>
      <c r="FQ149" s="58"/>
      <c r="FR149" s="58"/>
      <c r="FS149" s="58"/>
      <c r="FT149" s="58"/>
      <c r="FU149" s="58"/>
      <c r="FV149" s="58"/>
      <c r="FW149" s="58"/>
      <c r="FX149" s="58"/>
      <c r="FY149" s="58"/>
      <c r="FZ149" s="58"/>
      <c r="GA149" s="58"/>
      <c r="GB149" s="58"/>
      <c r="GC149" s="58"/>
      <c r="GD149" s="58"/>
      <c r="GE149" s="58"/>
      <c r="GF149" s="58"/>
      <c r="GG149" s="58"/>
      <c r="GH149" s="58"/>
      <c r="GI149" s="58"/>
      <c r="GJ149" s="58"/>
      <c r="GK149" s="58"/>
      <c r="GL149" s="58"/>
      <c r="GM149" s="58"/>
      <c r="GN149" s="58"/>
    </row>
    <row r="150" spans="1:196" s="78" customFormat="1" ht="66.75" customHeight="1" x14ac:dyDescent="0.3">
      <c r="A150" s="156"/>
      <c r="B150" s="56"/>
      <c r="C150" s="56"/>
      <c r="D150" s="56"/>
      <c r="E150" s="324" t="s">
        <v>328</v>
      </c>
      <c r="F150" s="146">
        <v>1000</v>
      </c>
      <c r="G150" s="38">
        <v>1000</v>
      </c>
      <c r="H150" s="38">
        <v>1000</v>
      </c>
      <c r="I150" s="45">
        <f t="shared" si="68"/>
        <v>1.7863994975215495E-3</v>
      </c>
      <c r="J150" s="15">
        <f t="shared" si="136"/>
        <v>0</v>
      </c>
      <c r="K150" s="157">
        <f t="shared" si="145"/>
        <v>1</v>
      </c>
      <c r="L150" s="180"/>
      <c r="M150" s="44"/>
      <c r="N150" s="44"/>
      <c r="O150" s="37"/>
      <c r="P150" s="14">
        <f t="shared" si="132"/>
        <v>0</v>
      </c>
      <c r="Q150" s="190" t="str">
        <f t="shared" si="140"/>
        <v/>
      </c>
      <c r="R150" s="195">
        <f t="shared" si="69"/>
        <v>1000</v>
      </c>
      <c r="S150" s="28">
        <f t="shared" si="70"/>
        <v>1000</v>
      </c>
      <c r="T150" s="28">
        <f t="shared" si="71"/>
        <v>1000</v>
      </c>
      <c r="U150" s="28">
        <f t="shared" si="153"/>
        <v>1000</v>
      </c>
      <c r="V150" s="28">
        <f t="shared" si="154"/>
        <v>0</v>
      </c>
      <c r="W150" s="157">
        <f t="shared" si="155"/>
        <v>1</v>
      </c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8"/>
      <c r="BS150" s="58"/>
      <c r="BT150" s="58"/>
      <c r="BU150" s="58"/>
      <c r="BV150" s="58"/>
      <c r="BW150" s="58"/>
      <c r="BX150" s="58"/>
      <c r="BY150" s="58"/>
      <c r="BZ150" s="58"/>
      <c r="CA150" s="58"/>
      <c r="CB150" s="58"/>
      <c r="CC150" s="58"/>
      <c r="CD150" s="58"/>
      <c r="CE150" s="58"/>
      <c r="CF150" s="58"/>
      <c r="CG150" s="58"/>
      <c r="CH150" s="58"/>
      <c r="CI150" s="58"/>
      <c r="CJ150" s="58"/>
      <c r="CK150" s="58"/>
      <c r="CL150" s="58"/>
      <c r="CM150" s="58"/>
      <c r="CN150" s="58"/>
      <c r="CO150" s="58"/>
      <c r="CP150" s="58"/>
      <c r="CQ150" s="58"/>
      <c r="CR150" s="58"/>
      <c r="CS150" s="58"/>
      <c r="CT150" s="58"/>
      <c r="CU150" s="58"/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  <c r="EE150" s="58"/>
      <c r="EF150" s="58"/>
      <c r="EG150" s="58"/>
      <c r="EH150" s="58"/>
      <c r="EI150" s="58"/>
      <c r="EJ150" s="58"/>
      <c r="EK150" s="58"/>
      <c r="EL150" s="58"/>
      <c r="EM150" s="58"/>
      <c r="EN150" s="58"/>
      <c r="EO150" s="58"/>
      <c r="EP150" s="58"/>
      <c r="EQ150" s="58"/>
      <c r="ER150" s="58"/>
      <c r="ES150" s="58"/>
      <c r="ET150" s="58"/>
      <c r="EU150" s="58"/>
      <c r="EV150" s="58"/>
      <c r="EW150" s="58"/>
      <c r="EX150" s="58"/>
      <c r="EY150" s="58"/>
      <c r="EZ150" s="58"/>
      <c r="FA150" s="58"/>
      <c r="FB150" s="58"/>
      <c r="FC150" s="58"/>
      <c r="FD150" s="58"/>
      <c r="FE150" s="58"/>
      <c r="FF150" s="58"/>
      <c r="FG150" s="58"/>
      <c r="FH150" s="58"/>
      <c r="FI150" s="58"/>
      <c r="FJ150" s="58"/>
      <c r="FK150" s="58"/>
      <c r="FL150" s="58"/>
      <c r="FM150" s="58"/>
      <c r="FN150" s="58"/>
      <c r="FO150" s="58"/>
      <c r="FP150" s="58"/>
      <c r="FQ150" s="58"/>
      <c r="FR150" s="58"/>
      <c r="FS150" s="58"/>
      <c r="FT150" s="58"/>
      <c r="FU150" s="58"/>
      <c r="FV150" s="58"/>
      <c r="FW150" s="58"/>
      <c r="FX150" s="58"/>
      <c r="FY150" s="58"/>
      <c r="FZ150" s="58"/>
      <c r="GA150" s="58"/>
      <c r="GB150" s="58"/>
      <c r="GC150" s="58"/>
      <c r="GD150" s="58"/>
      <c r="GE150" s="58"/>
      <c r="GF150" s="58"/>
      <c r="GG150" s="58"/>
      <c r="GH150" s="58"/>
      <c r="GI150" s="58"/>
      <c r="GJ150" s="58"/>
      <c r="GK150" s="58"/>
      <c r="GL150" s="58"/>
      <c r="GM150" s="58"/>
      <c r="GN150" s="58"/>
    </row>
    <row r="151" spans="1:196" s="78" customFormat="1" ht="69.75" customHeight="1" x14ac:dyDescent="0.3">
      <c r="A151" s="156"/>
      <c r="B151" s="56"/>
      <c r="C151" s="56"/>
      <c r="D151" s="56"/>
      <c r="E151" s="324" t="s">
        <v>346</v>
      </c>
      <c r="F151" s="146">
        <v>2000</v>
      </c>
      <c r="G151" s="38">
        <v>2000</v>
      </c>
      <c r="H151" s="38">
        <v>2000</v>
      </c>
      <c r="I151" s="41">
        <f t="shared" si="68"/>
        <v>3.572798995043099E-3</v>
      </c>
      <c r="J151" s="15">
        <f t="shared" si="136"/>
        <v>0</v>
      </c>
      <c r="K151" s="157">
        <f t="shared" si="145"/>
        <v>1</v>
      </c>
      <c r="L151" s="180"/>
      <c r="M151" s="44"/>
      <c r="N151" s="44"/>
      <c r="O151" s="37"/>
      <c r="P151" s="14">
        <f t="shared" si="132"/>
        <v>0</v>
      </c>
      <c r="Q151" s="190" t="str">
        <f t="shared" si="140"/>
        <v/>
      </c>
      <c r="R151" s="195">
        <f t="shared" si="69"/>
        <v>2000</v>
      </c>
      <c r="S151" s="28">
        <f t="shared" si="70"/>
        <v>2000</v>
      </c>
      <c r="T151" s="28">
        <f t="shared" si="71"/>
        <v>2000</v>
      </c>
      <c r="U151" s="28">
        <f t="shared" si="153"/>
        <v>2000</v>
      </c>
      <c r="V151" s="28">
        <f t="shared" si="154"/>
        <v>0</v>
      </c>
      <c r="W151" s="157">
        <f t="shared" si="155"/>
        <v>1</v>
      </c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7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8"/>
      <c r="BS151" s="58"/>
      <c r="BT151" s="58"/>
      <c r="BU151" s="58"/>
      <c r="BV151" s="58"/>
      <c r="BW151" s="58"/>
      <c r="BX151" s="58"/>
      <c r="BY151" s="58"/>
      <c r="BZ151" s="58"/>
      <c r="CA151" s="58"/>
      <c r="CB151" s="58"/>
      <c r="CC151" s="58"/>
      <c r="CD151" s="58"/>
      <c r="CE151" s="58"/>
      <c r="CF151" s="58"/>
      <c r="CG151" s="58"/>
      <c r="CH151" s="58"/>
      <c r="CI151" s="58"/>
      <c r="CJ151" s="58"/>
      <c r="CK151" s="58"/>
      <c r="CL151" s="58"/>
      <c r="CM151" s="58"/>
      <c r="CN151" s="58"/>
      <c r="CO151" s="58"/>
      <c r="CP151" s="58"/>
      <c r="CQ151" s="58"/>
      <c r="CR151" s="58"/>
      <c r="CS151" s="58"/>
      <c r="CT151" s="58"/>
      <c r="CU151" s="58"/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58"/>
      <c r="EQ151" s="58"/>
      <c r="ER151" s="58"/>
      <c r="ES151" s="58"/>
      <c r="ET151" s="58"/>
      <c r="EU151" s="58"/>
      <c r="EV151" s="58"/>
      <c r="EW151" s="58"/>
      <c r="EX151" s="58"/>
      <c r="EY151" s="58"/>
      <c r="EZ151" s="58"/>
      <c r="FA151" s="58"/>
      <c r="FB151" s="58"/>
      <c r="FC151" s="58"/>
      <c r="FD151" s="58"/>
      <c r="FE151" s="58"/>
      <c r="FF151" s="58"/>
      <c r="FG151" s="58"/>
      <c r="FH151" s="58"/>
      <c r="FI151" s="58"/>
      <c r="FJ151" s="58"/>
      <c r="FK151" s="58"/>
      <c r="FL151" s="58"/>
      <c r="FM151" s="58"/>
      <c r="FN151" s="58"/>
      <c r="FO151" s="58"/>
      <c r="FP151" s="58"/>
      <c r="FQ151" s="58"/>
      <c r="FR151" s="58"/>
      <c r="FS151" s="58"/>
      <c r="FT151" s="58"/>
      <c r="FU151" s="58"/>
      <c r="FV151" s="58"/>
      <c r="FW151" s="58"/>
      <c r="FX151" s="58"/>
      <c r="FY151" s="58"/>
      <c r="FZ151" s="58"/>
      <c r="GA151" s="58"/>
      <c r="GB151" s="58"/>
      <c r="GC151" s="58"/>
      <c r="GD151" s="58"/>
      <c r="GE151" s="58"/>
      <c r="GF151" s="58"/>
      <c r="GG151" s="58"/>
      <c r="GH151" s="58"/>
      <c r="GI151" s="58"/>
      <c r="GJ151" s="58"/>
      <c r="GK151" s="58"/>
      <c r="GL151" s="58"/>
      <c r="GM151" s="58"/>
      <c r="GN151" s="58"/>
    </row>
    <row r="152" spans="1:196" s="78" customFormat="1" ht="69.75" customHeight="1" x14ac:dyDescent="0.3">
      <c r="A152" s="156"/>
      <c r="B152" s="56"/>
      <c r="C152" s="56"/>
      <c r="D152" s="56"/>
      <c r="E152" s="324" t="s">
        <v>333</v>
      </c>
      <c r="F152" s="31">
        <v>1000</v>
      </c>
      <c r="G152" s="32">
        <v>1000</v>
      </c>
      <c r="H152" s="32">
        <v>1000</v>
      </c>
      <c r="I152" s="41">
        <f t="shared" ref="I152:I159" si="157">H152/$H$6</f>
        <v>1.7863994975215495E-3</v>
      </c>
      <c r="J152" s="15">
        <f t="shared" si="136"/>
        <v>0</v>
      </c>
      <c r="K152" s="157">
        <f t="shared" si="145"/>
        <v>1</v>
      </c>
      <c r="L152" s="145"/>
      <c r="M152" s="44"/>
      <c r="N152" s="44"/>
      <c r="O152" s="90"/>
      <c r="P152" s="14">
        <f t="shared" si="132"/>
        <v>0</v>
      </c>
      <c r="Q152" s="147" t="str">
        <f t="shared" si="140"/>
        <v/>
      </c>
      <c r="R152" s="195">
        <f t="shared" ref="R152" si="158">SUM(F152,L152)</f>
        <v>1000</v>
      </c>
      <c r="S152" s="28">
        <f t="shared" ref="S152" si="159">SUM(F152,M152)</f>
        <v>1000</v>
      </c>
      <c r="T152" s="28">
        <f t="shared" ref="T152" si="160">SUM(G152,N152)</f>
        <v>1000</v>
      </c>
      <c r="U152" s="28">
        <f t="shared" si="153"/>
        <v>1000</v>
      </c>
      <c r="V152" s="28">
        <f t="shared" si="154"/>
        <v>0</v>
      </c>
      <c r="W152" s="157">
        <f t="shared" si="155"/>
        <v>1</v>
      </c>
      <c r="X152" s="57"/>
      <c r="Y152" s="57"/>
      <c r="Z152" s="57"/>
      <c r="AA152" s="57"/>
      <c r="AB152" s="57"/>
      <c r="AC152" s="57"/>
      <c r="AD152" s="57"/>
      <c r="AE152" s="57"/>
      <c r="AF152" s="57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7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8"/>
      <c r="BS152" s="58"/>
      <c r="BT152" s="58"/>
      <c r="BU152" s="58"/>
      <c r="BV152" s="58"/>
      <c r="BW152" s="58"/>
      <c r="BX152" s="58"/>
      <c r="BY152" s="58"/>
      <c r="BZ152" s="58"/>
      <c r="CA152" s="58"/>
      <c r="CB152" s="58"/>
      <c r="CC152" s="58"/>
      <c r="CD152" s="58"/>
      <c r="CE152" s="58"/>
      <c r="CF152" s="58"/>
      <c r="CG152" s="58"/>
      <c r="CH152" s="58"/>
      <c r="CI152" s="58"/>
      <c r="CJ152" s="58"/>
      <c r="CK152" s="58"/>
      <c r="CL152" s="58"/>
      <c r="CM152" s="58"/>
      <c r="CN152" s="58"/>
      <c r="CO152" s="58"/>
      <c r="CP152" s="58"/>
      <c r="CQ152" s="58"/>
      <c r="CR152" s="58"/>
      <c r="CS152" s="58"/>
      <c r="CT152" s="58"/>
      <c r="CU152" s="58"/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  <c r="EM152" s="58"/>
      <c r="EN152" s="58"/>
      <c r="EO152" s="58"/>
      <c r="EP152" s="58"/>
      <c r="EQ152" s="58"/>
      <c r="ER152" s="58"/>
      <c r="ES152" s="58"/>
      <c r="ET152" s="58"/>
      <c r="EU152" s="58"/>
      <c r="EV152" s="58"/>
      <c r="EW152" s="58"/>
      <c r="EX152" s="58"/>
      <c r="EY152" s="58"/>
      <c r="EZ152" s="58"/>
      <c r="FA152" s="58"/>
      <c r="FB152" s="58"/>
      <c r="FC152" s="58"/>
      <c r="FD152" s="58"/>
      <c r="FE152" s="58"/>
      <c r="FF152" s="58"/>
      <c r="FG152" s="58"/>
      <c r="FH152" s="58"/>
      <c r="FI152" s="58"/>
      <c r="FJ152" s="58"/>
      <c r="FK152" s="58"/>
      <c r="FL152" s="58"/>
      <c r="FM152" s="58"/>
      <c r="FN152" s="58"/>
      <c r="FO152" s="58"/>
      <c r="FP152" s="58"/>
      <c r="FQ152" s="58"/>
      <c r="FR152" s="58"/>
      <c r="FS152" s="58"/>
      <c r="FT152" s="58"/>
      <c r="FU152" s="58"/>
      <c r="FV152" s="58"/>
      <c r="FW152" s="58"/>
      <c r="FX152" s="58"/>
      <c r="FY152" s="58"/>
      <c r="FZ152" s="58"/>
      <c r="GA152" s="58"/>
      <c r="GB152" s="58"/>
      <c r="GC152" s="58"/>
      <c r="GD152" s="58"/>
      <c r="GE152" s="58"/>
      <c r="GF152" s="58"/>
      <c r="GG152" s="58"/>
      <c r="GH152" s="58"/>
      <c r="GI152" s="58"/>
      <c r="GJ152" s="58"/>
      <c r="GK152" s="58"/>
      <c r="GL152" s="58"/>
      <c r="GM152" s="58"/>
      <c r="GN152" s="58"/>
    </row>
    <row r="153" spans="1:196" s="78" customFormat="1" ht="66.75" customHeight="1" x14ac:dyDescent="0.3">
      <c r="A153" s="156"/>
      <c r="B153" s="56"/>
      <c r="C153" s="56"/>
      <c r="D153" s="56"/>
      <c r="E153" s="324" t="s">
        <v>334</v>
      </c>
      <c r="F153" s="31">
        <v>500</v>
      </c>
      <c r="G153" s="32">
        <v>500</v>
      </c>
      <c r="H153" s="32">
        <v>500</v>
      </c>
      <c r="I153" s="43">
        <f t="shared" si="157"/>
        <v>8.9319974876077475E-4</v>
      </c>
      <c r="J153" s="15">
        <f t="shared" si="136"/>
        <v>0</v>
      </c>
      <c r="K153" s="157">
        <f t="shared" si="145"/>
        <v>1</v>
      </c>
      <c r="L153" s="185"/>
      <c r="M153" s="44"/>
      <c r="N153" s="44"/>
      <c r="O153" s="90"/>
      <c r="P153" s="14">
        <f t="shared" si="132"/>
        <v>0</v>
      </c>
      <c r="Q153" s="147" t="str">
        <f t="shared" si="140"/>
        <v/>
      </c>
      <c r="R153" s="195">
        <f t="shared" ref="R153:R159" si="161">SUM(F153,L153)</f>
        <v>500</v>
      </c>
      <c r="S153" s="28">
        <f t="shared" ref="S153:S159" si="162">SUM(F153,M153)</f>
        <v>500</v>
      </c>
      <c r="T153" s="28">
        <f t="shared" ref="T153:T159" si="163">SUM(G153,N153)</f>
        <v>500</v>
      </c>
      <c r="U153" s="28">
        <f t="shared" si="153"/>
        <v>500</v>
      </c>
      <c r="V153" s="28">
        <f t="shared" si="154"/>
        <v>0</v>
      </c>
      <c r="W153" s="157">
        <f t="shared" si="155"/>
        <v>1</v>
      </c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  <c r="CR153" s="58"/>
      <c r="CS153" s="58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8"/>
      <c r="EM153" s="58"/>
      <c r="EN153" s="58"/>
      <c r="EO153" s="58"/>
      <c r="EP153" s="58"/>
      <c r="EQ153" s="58"/>
      <c r="ER153" s="58"/>
      <c r="ES153" s="58"/>
      <c r="ET153" s="58"/>
      <c r="EU153" s="58"/>
      <c r="EV153" s="58"/>
      <c r="EW153" s="58"/>
      <c r="EX153" s="58"/>
      <c r="EY153" s="58"/>
      <c r="EZ153" s="58"/>
      <c r="FA153" s="58"/>
      <c r="FB153" s="58"/>
      <c r="FC153" s="58"/>
      <c r="FD153" s="58"/>
      <c r="FE153" s="58"/>
      <c r="FF153" s="58"/>
      <c r="FG153" s="58"/>
      <c r="FH153" s="58"/>
      <c r="FI153" s="58"/>
      <c r="FJ153" s="58"/>
      <c r="FK153" s="58"/>
      <c r="FL153" s="58"/>
      <c r="FM153" s="58"/>
      <c r="FN153" s="58"/>
      <c r="FO153" s="58"/>
      <c r="FP153" s="58"/>
      <c r="FQ153" s="58"/>
      <c r="FR153" s="58"/>
      <c r="FS153" s="58"/>
      <c r="FT153" s="58"/>
      <c r="FU153" s="58"/>
      <c r="FV153" s="58"/>
      <c r="FW153" s="58"/>
      <c r="FX153" s="58"/>
      <c r="FY153" s="58"/>
      <c r="FZ153" s="58"/>
      <c r="GA153" s="58"/>
      <c r="GB153" s="58"/>
      <c r="GC153" s="58"/>
      <c r="GD153" s="58"/>
      <c r="GE153" s="58"/>
      <c r="GF153" s="58"/>
      <c r="GG153" s="58"/>
      <c r="GH153" s="58"/>
      <c r="GI153" s="58"/>
      <c r="GJ153" s="58"/>
      <c r="GK153" s="58"/>
      <c r="GL153" s="58"/>
      <c r="GM153" s="58"/>
      <c r="GN153" s="58"/>
    </row>
    <row r="154" spans="1:196" s="78" customFormat="1" ht="66" customHeight="1" x14ac:dyDescent="0.3">
      <c r="A154" s="156"/>
      <c r="B154" s="56"/>
      <c r="C154" s="56"/>
      <c r="D154" s="56"/>
      <c r="E154" s="324" t="s">
        <v>335</v>
      </c>
      <c r="F154" s="146">
        <v>500</v>
      </c>
      <c r="G154" s="32">
        <v>500</v>
      </c>
      <c r="H154" s="32">
        <v>500</v>
      </c>
      <c r="I154" s="43">
        <f t="shared" si="157"/>
        <v>8.9319974876077475E-4</v>
      </c>
      <c r="J154" s="15">
        <f t="shared" si="136"/>
        <v>0</v>
      </c>
      <c r="K154" s="157">
        <f t="shared" si="145"/>
        <v>1</v>
      </c>
      <c r="L154" s="185"/>
      <c r="M154" s="44"/>
      <c r="N154" s="44"/>
      <c r="O154" s="90"/>
      <c r="P154" s="14">
        <f t="shared" si="132"/>
        <v>0</v>
      </c>
      <c r="Q154" s="147" t="str">
        <f t="shared" si="140"/>
        <v/>
      </c>
      <c r="R154" s="195">
        <f t="shared" si="161"/>
        <v>500</v>
      </c>
      <c r="S154" s="28">
        <f t="shared" si="162"/>
        <v>500</v>
      </c>
      <c r="T154" s="28">
        <f t="shared" si="163"/>
        <v>500</v>
      </c>
      <c r="U154" s="28">
        <f t="shared" si="153"/>
        <v>500</v>
      </c>
      <c r="V154" s="28">
        <f t="shared" si="154"/>
        <v>0</v>
      </c>
      <c r="W154" s="157">
        <f t="shared" si="155"/>
        <v>1</v>
      </c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7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8"/>
      <c r="BW154" s="58"/>
      <c r="BX154" s="58"/>
      <c r="BY154" s="58"/>
      <c r="BZ154" s="58"/>
      <c r="CA154" s="58"/>
      <c r="CB154" s="58"/>
      <c r="CC154" s="58"/>
      <c r="CD154" s="58"/>
      <c r="CE154" s="58"/>
      <c r="CF154" s="58"/>
      <c r="CG154" s="58"/>
      <c r="CH154" s="58"/>
      <c r="CI154" s="58"/>
      <c r="CJ154" s="58"/>
      <c r="CK154" s="58"/>
      <c r="CL154" s="58"/>
      <c r="CM154" s="58"/>
      <c r="CN154" s="58"/>
      <c r="CO154" s="58"/>
      <c r="CP154" s="58"/>
      <c r="CQ154" s="58"/>
      <c r="CR154" s="58"/>
      <c r="CS154" s="58"/>
      <c r="CT154" s="58"/>
      <c r="CU154" s="58"/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M154" s="58"/>
      <c r="EN154" s="58"/>
      <c r="EO154" s="58"/>
      <c r="EP154" s="58"/>
      <c r="EQ154" s="58"/>
      <c r="ER154" s="58"/>
      <c r="ES154" s="58"/>
      <c r="ET154" s="58"/>
      <c r="EU154" s="58"/>
      <c r="EV154" s="58"/>
      <c r="EW154" s="58"/>
      <c r="EX154" s="58"/>
      <c r="EY154" s="58"/>
      <c r="EZ154" s="58"/>
      <c r="FA154" s="58"/>
      <c r="FB154" s="58"/>
      <c r="FC154" s="58"/>
      <c r="FD154" s="58"/>
      <c r="FE154" s="58"/>
      <c r="FF154" s="58"/>
      <c r="FG154" s="58"/>
      <c r="FH154" s="58"/>
      <c r="FI154" s="58"/>
      <c r="FJ154" s="58"/>
      <c r="FK154" s="58"/>
      <c r="FL154" s="58"/>
      <c r="FM154" s="58"/>
      <c r="FN154" s="58"/>
      <c r="FO154" s="58"/>
      <c r="FP154" s="58"/>
      <c r="FQ154" s="58"/>
      <c r="FR154" s="58"/>
      <c r="FS154" s="58"/>
      <c r="FT154" s="58"/>
      <c r="FU154" s="58"/>
      <c r="FV154" s="58"/>
      <c r="FW154" s="58"/>
      <c r="FX154" s="58"/>
      <c r="FY154" s="58"/>
      <c r="FZ154" s="58"/>
      <c r="GA154" s="58"/>
      <c r="GB154" s="58"/>
      <c r="GC154" s="58"/>
      <c r="GD154" s="58"/>
      <c r="GE154" s="58"/>
      <c r="GF154" s="58"/>
      <c r="GG154" s="58"/>
      <c r="GH154" s="58"/>
      <c r="GI154" s="58"/>
      <c r="GJ154" s="58"/>
      <c r="GK154" s="58"/>
      <c r="GL154" s="58"/>
      <c r="GM154" s="58"/>
      <c r="GN154" s="58"/>
    </row>
    <row r="155" spans="1:196" s="78" customFormat="1" ht="170.25" customHeight="1" x14ac:dyDescent="0.3">
      <c r="A155" s="156"/>
      <c r="B155" s="56"/>
      <c r="C155" s="56"/>
      <c r="D155" s="56"/>
      <c r="E155" s="324" t="s">
        <v>336</v>
      </c>
      <c r="F155" s="146">
        <v>500</v>
      </c>
      <c r="G155" s="38">
        <v>500</v>
      </c>
      <c r="H155" s="32">
        <v>500</v>
      </c>
      <c r="I155" s="43">
        <f t="shared" si="157"/>
        <v>8.9319974876077475E-4</v>
      </c>
      <c r="J155" s="15">
        <f t="shared" si="136"/>
        <v>0</v>
      </c>
      <c r="K155" s="157">
        <f t="shared" si="145"/>
        <v>1</v>
      </c>
      <c r="L155" s="180"/>
      <c r="M155" s="44"/>
      <c r="N155" s="44"/>
      <c r="O155" s="90"/>
      <c r="P155" s="14">
        <f t="shared" si="132"/>
        <v>0</v>
      </c>
      <c r="Q155" s="147" t="str">
        <f t="shared" si="140"/>
        <v/>
      </c>
      <c r="R155" s="195">
        <f t="shared" si="161"/>
        <v>500</v>
      </c>
      <c r="S155" s="28">
        <f t="shared" si="162"/>
        <v>500</v>
      </c>
      <c r="T155" s="28">
        <f t="shared" si="163"/>
        <v>500</v>
      </c>
      <c r="U155" s="28">
        <f t="shared" si="153"/>
        <v>500</v>
      </c>
      <c r="V155" s="28">
        <f t="shared" si="154"/>
        <v>0</v>
      </c>
      <c r="W155" s="157">
        <f t="shared" si="155"/>
        <v>1</v>
      </c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7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8"/>
      <c r="BS155" s="58"/>
      <c r="BT155" s="58"/>
      <c r="BU155" s="58"/>
      <c r="BV155" s="58"/>
      <c r="BW155" s="58"/>
      <c r="BX155" s="58"/>
      <c r="BY155" s="58"/>
      <c r="BZ155" s="58"/>
      <c r="CA155" s="58"/>
      <c r="CB155" s="58"/>
      <c r="CC155" s="58"/>
      <c r="CD155" s="58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8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8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  <c r="FM155" s="58"/>
      <c r="FN155" s="58"/>
      <c r="FO155" s="58"/>
      <c r="FP155" s="58"/>
      <c r="FQ155" s="58"/>
      <c r="FR155" s="58"/>
      <c r="FS155" s="58"/>
      <c r="FT155" s="58"/>
      <c r="FU155" s="58"/>
      <c r="FV155" s="58"/>
      <c r="FW155" s="58"/>
      <c r="FX155" s="58"/>
      <c r="FY155" s="58"/>
      <c r="FZ155" s="58"/>
      <c r="GA155" s="58"/>
      <c r="GB155" s="58"/>
      <c r="GC155" s="58"/>
      <c r="GD155" s="58"/>
      <c r="GE155" s="58"/>
      <c r="GF155" s="58"/>
      <c r="GG155" s="58"/>
      <c r="GH155" s="58"/>
      <c r="GI155" s="58"/>
      <c r="GJ155" s="58"/>
      <c r="GK155" s="58"/>
      <c r="GL155" s="58"/>
      <c r="GM155" s="58"/>
      <c r="GN155" s="58"/>
    </row>
    <row r="156" spans="1:196" s="78" customFormat="1" ht="54" customHeight="1" x14ac:dyDescent="0.3">
      <c r="A156" s="156"/>
      <c r="B156" s="56"/>
      <c r="C156" s="56"/>
      <c r="D156" s="56"/>
      <c r="E156" s="324" t="s">
        <v>352</v>
      </c>
      <c r="F156" s="146">
        <v>1000</v>
      </c>
      <c r="G156" s="38">
        <v>1000</v>
      </c>
      <c r="H156" s="32"/>
      <c r="I156" s="43">
        <f t="shared" si="157"/>
        <v>0</v>
      </c>
      <c r="J156" s="15">
        <f t="shared" si="136"/>
        <v>-1000</v>
      </c>
      <c r="K156" s="157">
        <f t="shared" ref="K156" si="164">IFERROR(100%*(H156/G156),"")</f>
        <v>0</v>
      </c>
      <c r="L156" s="221"/>
      <c r="M156" s="177"/>
      <c r="N156" s="177"/>
      <c r="O156" s="119"/>
      <c r="P156" s="14">
        <f t="shared" si="132"/>
        <v>0</v>
      </c>
      <c r="Q156" s="147" t="str">
        <f>IFERROR(100%*(O156/N156),"")</f>
        <v/>
      </c>
      <c r="R156" s="195">
        <f>SUM(F156,L156)</f>
        <v>1000</v>
      </c>
      <c r="S156" s="28">
        <f>SUM(F156,M156)</f>
        <v>1000</v>
      </c>
      <c r="T156" s="28">
        <f>SUM(G156,N156)</f>
        <v>1000</v>
      </c>
      <c r="U156" s="28">
        <f t="shared" si="153"/>
        <v>0</v>
      </c>
      <c r="V156" s="28">
        <f t="shared" si="154"/>
        <v>-1000</v>
      </c>
      <c r="W156" s="157">
        <f t="shared" si="155"/>
        <v>0</v>
      </c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7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8"/>
      <c r="BS156" s="58"/>
      <c r="BT156" s="58"/>
      <c r="BU156" s="58"/>
      <c r="BV156" s="58"/>
      <c r="BW156" s="58"/>
      <c r="BX156" s="58"/>
      <c r="BY156" s="58"/>
      <c r="BZ156" s="58"/>
      <c r="CA156" s="58"/>
      <c r="CB156" s="58"/>
      <c r="CC156" s="58"/>
      <c r="CD156" s="58"/>
      <c r="CE156" s="58"/>
      <c r="CF156" s="58"/>
      <c r="CG156" s="58"/>
      <c r="CH156" s="58"/>
      <c r="CI156" s="58"/>
      <c r="CJ156" s="58"/>
      <c r="CK156" s="58"/>
      <c r="CL156" s="58"/>
      <c r="CM156" s="58"/>
      <c r="CN156" s="58"/>
      <c r="CO156" s="58"/>
      <c r="CP156" s="58"/>
      <c r="CQ156" s="58"/>
      <c r="CR156" s="58"/>
      <c r="CS156" s="58"/>
      <c r="CT156" s="58"/>
      <c r="CU156" s="58"/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M156" s="58"/>
      <c r="EN156" s="58"/>
      <c r="EO156" s="58"/>
      <c r="EP156" s="58"/>
      <c r="EQ156" s="58"/>
      <c r="ER156" s="58"/>
      <c r="ES156" s="58"/>
      <c r="ET156" s="58"/>
      <c r="EU156" s="58"/>
      <c r="EV156" s="58"/>
      <c r="EW156" s="58"/>
      <c r="EX156" s="58"/>
      <c r="EY156" s="58"/>
      <c r="EZ156" s="58"/>
      <c r="FA156" s="58"/>
      <c r="FB156" s="58"/>
      <c r="FC156" s="58"/>
      <c r="FD156" s="58"/>
      <c r="FE156" s="58"/>
      <c r="FF156" s="58"/>
      <c r="FG156" s="58"/>
      <c r="FH156" s="58"/>
      <c r="FI156" s="58"/>
      <c r="FJ156" s="58"/>
      <c r="FK156" s="58"/>
      <c r="FL156" s="58"/>
      <c r="FM156" s="58"/>
      <c r="FN156" s="58"/>
      <c r="FO156" s="58"/>
      <c r="FP156" s="58"/>
      <c r="FQ156" s="58"/>
      <c r="FR156" s="58"/>
      <c r="FS156" s="58"/>
      <c r="FT156" s="58"/>
      <c r="FU156" s="58"/>
      <c r="FV156" s="58"/>
      <c r="FW156" s="58"/>
      <c r="FX156" s="58"/>
      <c r="FY156" s="58"/>
      <c r="FZ156" s="58"/>
      <c r="GA156" s="58"/>
      <c r="GB156" s="58"/>
      <c r="GC156" s="58"/>
      <c r="GD156" s="58"/>
      <c r="GE156" s="58"/>
      <c r="GF156" s="58"/>
      <c r="GG156" s="58"/>
      <c r="GH156" s="58"/>
      <c r="GI156" s="58"/>
      <c r="GJ156" s="58"/>
      <c r="GK156" s="58"/>
      <c r="GL156" s="58"/>
      <c r="GM156" s="58"/>
      <c r="GN156" s="58"/>
    </row>
    <row r="157" spans="1:196" s="78" customFormat="1" ht="88.5" customHeight="1" x14ac:dyDescent="0.3">
      <c r="A157" s="156"/>
      <c r="B157" s="56"/>
      <c r="C157" s="56"/>
      <c r="D157" s="56"/>
      <c r="E157" s="324" t="s">
        <v>337</v>
      </c>
      <c r="F157" s="146">
        <v>700</v>
      </c>
      <c r="G157" s="38">
        <v>700</v>
      </c>
      <c r="H157" s="32">
        <v>700</v>
      </c>
      <c r="I157" s="43">
        <f t="shared" si="157"/>
        <v>1.2504796482650847E-3</v>
      </c>
      <c r="J157" s="15">
        <f t="shared" si="136"/>
        <v>0</v>
      </c>
      <c r="K157" s="157">
        <f t="shared" si="145"/>
        <v>1</v>
      </c>
      <c r="L157" s="180"/>
      <c r="M157" s="44"/>
      <c r="N157" s="44"/>
      <c r="O157" s="90"/>
      <c r="P157" s="14">
        <f t="shared" si="132"/>
        <v>0</v>
      </c>
      <c r="Q157" s="147" t="str">
        <f t="shared" si="140"/>
        <v/>
      </c>
      <c r="R157" s="195">
        <f t="shared" si="161"/>
        <v>700</v>
      </c>
      <c r="S157" s="28">
        <f t="shared" si="162"/>
        <v>700</v>
      </c>
      <c r="T157" s="28">
        <f t="shared" si="163"/>
        <v>700</v>
      </c>
      <c r="U157" s="28">
        <f t="shared" si="153"/>
        <v>700</v>
      </c>
      <c r="V157" s="28">
        <f t="shared" si="154"/>
        <v>0</v>
      </c>
      <c r="W157" s="157">
        <f t="shared" si="155"/>
        <v>1</v>
      </c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7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8"/>
      <c r="BS157" s="58"/>
      <c r="BT157" s="58"/>
      <c r="BU157" s="58"/>
      <c r="BV157" s="58"/>
      <c r="BW157" s="58"/>
      <c r="BX157" s="58"/>
      <c r="BY157" s="58"/>
      <c r="BZ157" s="58"/>
      <c r="CA157" s="58"/>
      <c r="CB157" s="58"/>
      <c r="CC157" s="58"/>
      <c r="CD157" s="58"/>
      <c r="CE157" s="58"/>
      <c r="CF157" s="58"/>
      <c r="CG157" s="58"/>
      <c r="CH157" s="58"/>
      <c r="CI157" s="58"/>
      <c r="CJ157" s="58"/>
      <c r="CK157" s="58"/>
      <c r="CL157" s="58"/>
      <c r="CM157" s="58"/>
      <c r="CN157" s="58"/>
      <c r="CO157" s="58"/>
      <c r="CP157" s="58"/>
      <c r="CQ157" s="58"/>
      <c r="CR157" s="58"/>
      <c r="CS157" s="58"/>
      <c r="CT157" s="58"/>
      <c r="CU157" s="58"/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M157" s="58"/>
      <c r="EN157" s="58"/>
      <c r="EO157" s="58"/>
      <c r="EP157" s="58"/>
      <c r="EQ157" s="58"/>
      <c r="ER157" s="58"/>
      <c r="ES157" s="58"/>
      <c r="ET157" s="58"/>
      <c r="EU157" s="58"/>
      <c r="EV157" s="58"/>
      <c r="EW157" s="58"/>
      <c r="EX157" s="58"/>
      <c r="EY157" s="58"/>
      <c r="EZ157" s="58"/>
      <c r="FA157" s="58"/>
      <c r="FB157" s="58"/>
      <c r="FC157" s="58"/>
      <c r="FD157" s="58"/>
      <c r="FE157" s="58"/>
      <c r="FF157" s="58"/>
      <c r="FG157" s="58"/>
      <c r="FH157" s="58"/>
      <c r="FI157" s="58"/>
      <c r="FJ157" s="58"/>
      <c r="FK157" s="58"/>
      <c r="FL157" s="58"/>
      <c r="FM157" s="58"/>
      <c r="FN157" s="58"/>
      <c r="FO157" s="58"/>
      <c r="FP157" s="58"/>
      <c r="FQ157" s="58"/>
      <c r="FR157" s="58"/>
      <c r="FS157" s="58"/>
      <c r="FT157" s="58"/>
      <c r="FU157" s="58"/>
      <c r="FV157" s="58"/>
      <c r="FW157" s="58"/>
      <c r="FX157" s="58"/>
      <c r="FY157" s="58"/>
      <c r="FZ157" s="58"/>
      <c r="GA157" s="58"/>
      <c r="GB157" s="58"/>
      <c r="GC157" s="58"/>
      <c r="GD157" s="58"/>
      <c r="GE157" s="58"/>
      <c r="GF157" s="58"/>
      <c r="GG157" s="58"/>
      <c r="GH157" s="58"/>
      <c r="GI157" s="58"/>
      <c r="GJ157" s="58"/>
      <c r="GK157" s="58"/>
      <c r="GL157" s="58"/>
      <c r="GM157" s="58"/>
      <c r="GN157" s="58"/>
    </row>
    <row r="158" spans="1:196" s="78" customFormat="1" ht="67.5" customHeight="1" x14ac:dyDescent="0.3">
      <c r="A158" s="156"/>
      <c r="B158" s="56"/>
      <c r="C158" s="56"/>
      <c r="D158" s="56"/>
      <c r="E158" s="324" t="s">
        <v>338</v>
      </c>
      <c r="F158" s="146">
        <v>1500</v>
      </c>
      <c r="G158" s="38">
        <v>1500</v>
      </c>
      <c r="H158" s="32">
        <v>1500</v>
      </c>
      <c r="I158" s="43">
        <f t="shared" si="157"/>
        <v>2.6795992462823244E-3</v>
      </c>
      <c r="J158" s="15">
        <f t="shared" si="136"/>
        <v>0</v>
      </c>
      <c r="K158" s="157">
        <f t="shared" si="145"/>
        <v>1</v>
      </c>
      <c r="L158" s="221"/>
      <c r="M158" s="28"/>
      <c r="N158" s="28"/>
      <c r="O158" s="119"/>
      <c r="P158" s="14">
        <f t="shared" si="132"/>
        <v>0</v>
      </c>
      <c r="Q158" s="147" t="str">
        <f t="shared" si="140"/>
        <v/>
      </c>
      <c r="R158" s="195">
        <f t="shared" si="161"/>
        <v>1500</v>
      </c>
      <c r="S158" s="28">
        <f t="shared" si="162"/>
        <v>1500</v>
      </c>
      <c r="T158" s="28">
        <f t="shared" si="163"/>
        <v>1500</v>
      </c>
      <c r="U158" s="28">
        <f t="shared" si="153"/>
        <v>1500</v>
      </c>
      <c r="V158" s="28">
        <f t="shared" si="154"/>
        <v>0</v>
      </c>
      <c r="W158" s="157">
        <f t="shared" si="155"/>
        <v>1</v>
      </c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7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8"/>
      <c r="BS158" s="58"/>
      <c r="BT158" s="58"/>
      <c r="BU158" s="58"/>
      <c r="BV158" s="58"/>
      <c r="BW158" s="58"/>
      <c r="BX158" s="58"/>
      <c r="BY158" s="58"/>
      <c r="BZ158" s="58"/>
      <c r="CA158" s="58"/>
      <c r="CB158" s="58"/>
      <c r="CC158" s="58"/>
      <c r="CD158" s="58"/>
      <c r="CE158" s="58"/>
      <c r="CF158" s="58"/>
      <c r="CG158" s="58"/>
      <c r="CH158" s="58"/>
      <c r="CI158" s="58"/>
      <c r="CJ158" s="58"/>
      <c r="CK158" s="58"/>
      <c r="CL158" s="58"/>
      <c r="CM158" s="58"/>
      <c r="CN158" s="58"/>
      <c r="CO158" s="58"/>
      <c r="CP158" s="58"/>
      <c r="CQ158" s="58"/>
      <c r="CR158" s="58"/>
      <c r="CS158" s="58"/>
      <c r="CT158" s="58"/>
      <c r="CU158" s="58"/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  <c r="EE158" s="58"/>
      <c r="EF158" s="58"/>
      <c r="EG158" s="58"/>
      <c r="EH158" s="58"/>
      <c r="EI158" s="58"/>
      <c r="EJ158" s="58"/>
      <c r="EK158" s="58"/>
      <c r="EL158" s="58"/>
      <c r="EM158" s="58"/>
      <c r="EN158" s="58"/>
      <c r="EO158" s="58"/>
      <c r="EP158" s="58"/>
      <c r="EQ158" s="58"/>
      <c r="ER158" s="58"/>
      <c r="ES158" s="58"/>
      <c r="ET158" s="58"/>
      <c r="EU158" s="58"/>
      <c r="EV158" s="58"/>
      <c r="EW158" s="58"/>
      <c r="EX158" s="58"/>
      <c r="EY158" s="58"/>
      <c r="EZ158" s="58"/>
      <c r="FA158" s="58"/>
      <c r="FB158" s="58"/>
      <c r="FC158" s="58"/>
      <c r="FD158" s="58"/>
      <c r="FE158" s="58"/>
      <c r="FF158" s="58"/>
      <c r="FG158" s="58"/>
      <c r="FH158" s="58"/>
      <c r="FI158" s="58"/>
      <c r="FJ158" s="58"/>
      <c r="FK158" s="58"/>
      <c r="FL158" s="58"/>
      <c r="FM158" s="58"/>
      <c r="FN158" s="58"/>
      <c r="FO158" s="58"/>
      <c r="FP158" s="58"/>
      <c r="FQ158" s="58"/>
      <c r="FR158" s="58"/>
      <c r="FS158" s="58"/>
      <c r="FT158" s="58"/>
      <c r="FU158" s="58"/>
      <c r="FV158" s="58"/>
      <c r="FW158" s="58"/>
      <c r="FX158" s="58"/>
      <c r="FY158" s="58"/>
      <c r="FZ158" s="58"/>
      <c r="GA158" s="58"/>
      <c r="GB158" s="58"/>
      <c r="GC158" s="58"/>
      <c r="GD158" s="58"/>
      <c r="GE158" s="58"/>
      <c r="GF158" s="58"/>
      <c r="GG158" s="58"/>
      <c r="GH158" s="58"/>
      <c r="GI158" s="58"/>
      <c r="GJ158" s="58"/>
      <c r="GK158" s="58"/>
      <c r="GL158" s="58"/>
      <c r="GM158" s="58"/>
      <c r="GN158" s="58"/>
    </row>
    <row r="159" spans="1:196" s="78" customFormat="1" ht="87.75" customHeight="1" x14ac:dyDescent="0.3">
      <c r="A159" s="156"/>
      <c r="B159" s="56"/>
      <c r="C159" s="56"/>
      <c r="D159" s="56"/>
      <c r="E159" s="324" t="s">
        <v>363</v>
      </c>
      <c r="F159" s="314">
        <v>4000</v>
      </c>
      <c r="G159" s="38">
        <v>4000</v>
      </c>
      <c r="H159" s="305">
        <v>4000</v>
      </c>
      <c r="I159" s="43">
        <f t="shared" si="157"/>
        <v>7.145597990086198E-3</v>
      </c>
      <c r="J159" s="15">
        <f t="shared" si="136"/>
        <v>0</v>
      </c>
      <c r="K159" s="157">
        <f t="shared" si="145"/>
        <v>1</v>
      </c>
      <c r="L159" s="306">
        <v>1000</v>
      </c>
      <c r="M159" s="313">
        <v>1000</v>
      </c>
      <c r="N159" s="28">
        <v>1000</v>
      </c>
      <c r="O159" s="242">
        <v>1000</v>
      </c>
      <c r="P159" s="14">
        <f t="shared" si="132"/>
        <v>0</v>
      </c>
      <c r="Q159" s="147"/>
      <c r="R159" s="27">
        <f t="shared" si="161"/>
        <v>5000</v>
      </c>
      <c r="S159" s="28">
        <f t="shared" si="162"/>
        <v>5000</v>
      </c>
      <c r="T159" s="28">
        <f t="shared" si="163"/>
        <v>5000</v>
      </c>
      <c r="U159" s="28">
        <f t="shared" si="153"/>
        <v>5000</v>
      </c>
      <c r="V159" s="28">
        <f t="shared" si="154"/>
        <v>0</v>
      </c>
      <c r="W159" s="157">
        <f t="shared" si="155"/>
        <v>1</v>
      </c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8"/>
      <c r="BS159" s="58"/>
      <c r="BT159" s="58"/>
      <c r="BU159" s="58"/>
      <c r="BV159" s="58"/>
      <c r="BW159" s="58"/>
      <c r="BX159" s="58"/>
      <c r="BY159" s="58"/>
      <c r="BZ159" s="58"/>
      <c r="CA159" s="58"/>
      <c r="CB159" s="58"/>
      <c r="CC159" s="58"/>
      <c r="CD159" s="58"/>
      <c r="CE159" s="58"/>
      <c r="CF159" s="58"/>
      <c r="CG159" s="58"/>
      <c r="CH159" s="58"/>
      <c r="CI159" s="58"/>
      <c r="CJ159" s="58"/>
      <c r="CK159" s="58"/>
      <c r="CL159" s="58"/>
      <c r="CM159" s="58"/>
      <c r="CN159" s="58"/>
      <c r="CO159" s="58"/>
      <c r="CP159" s="58"/>
      <c r="CQ159" s="58"/>
      <c r="CR159" s="58"/>
      <c r="CS159" s="58"/>
      <c r="CT159" s="58"/>
      <c r="CU159" s="58"/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M159" s="58"/>
      <c r="EN159" s="58"/>
      <c r="EO159" s="58"/>
      <c r="EP159" s="58"/>
      <c r="EQ159" s="58"/>
      <c r="ER159" s="58"/>
      <c r="ES159" s="58"/>
      <c r="ET159" s="58"/>
      <c r="EU159" s="58"/>
      <c r="EV159" s="58"/>
      <c r="EW159" s="58"/>
      <c r="EX159" s="58"/>
      <c r="EY159" s="58"/>
      <c r="EZ159" s="58"/>
      <c r="FA159" s="58"/>
      <c r="FB159" s="58"/>
      <c r="FC159" s="58"/>
      <c r="FD159" s="58"/>
      <c r="FE159" s="58"/>
      <c r="FF159" s="58"/>
      <c r="FG159" s="58"/>
      <c r="FH159" s="58"/>
      <c r="FI159" s="58"/>
      <c r="FJ159" s="58"/>
      <c r="FK159" s="58"/>
      <c r="FL159" s="58"/>
      <c r="FM159" s="58"/>
      <c r="FN159" s="58"/>
      <c r="FO159" s="58"/>
      <c r="FP159" s="58"/>
      <c r="FQ159" s="58"/>
      <c r="FR159" s="58"/>
      <c r="FS159" s="58"/>
      <c r="FT159" s="58"/>
      <c r="FU159" s="58"/>
      <c r="FV159" s="58"/>
      <c r="FW159" s="58"/>
      <c r="FX159" s="58"/>
      <c r="FY159" s="58"/>
      <c r="FZ159" s="58"/>
      <c r="GA159" s="58"/>
      <c r="GB159" s="58"/>
      <c r="GC159" s="58"/>
      <c r="GD159" s="58"/>
      <c r="GE159" s="58"/>
      <c r="GF159" s="58"/>
      <c r="GG159" s="58"/>
      <c r="GH159" s="58"/>
      <c r="GI159" s="58"/>
      <c r="GJ159" s="58"/>
      <c r="GK159" s="58"/>
      <c r="GL159" s="58"/>
      <c r="GM159" s="58"/>
      <c r="GN159" s="58"/>
    </row>
    <row r="160" spans="1:196" s="53" customFormat="1" ht="60.75" customHeight="1" x14ac:dyDescent="0.3">
      <c r="A160" s="152">
        <v>15</v>
      </c>
      <c r="B160" s="50"/>
      <c r="C160" s="50" t="s">
        <v>242</v>
      </c>
      <c r="D160" s="50" t="s">
        <v>50</v>
      </c>
      <c r="E160" s="171" t="s">
        <v>246</v>
      </c>
      <c r="F160" s="315">
        <f>F161+F162+F163+F167+F170+F165+F166</f>
        <v>7484.7000000000007</v>
      </c>
      <c r="G160" s="36">
        <f>G161+G162+G163+G167+G170+G165+G166</f>
        <v>7484.7000000000007</v>
      </c>
      <c r="H160" s="184">
        <f>H161+H162+H163+H167+H170+H165+H166</f>
        <v>7484.6</v>
      </c>
      <c r="I160" s="24">
        <f t="shared" ref="I160:I174" si="165">H160/$H$6</f>
        <v>1.337048567914979E-2</v>
      </c>
      <c r="J160" s="15">
        <f t="shared" si="136"/>
        <v>-0.1000000000003638</v>
      </c>
      <c r="K160" s="163">
        <f t="shared" si="145"/>
        <v>0.99998663941106514</v>
      </c>
      <c r="L160" s="35">
        <f>L161+L162+L163+L167+L170+L165+L166+L168+L169</f>
        <v>4388</v>
      </c>
      <c r="M160" s="283">
        <f>M161+M162+M163+M167+M170+M165+M168+M169</f>
        <v>4388</v>
      </c>
      <c r="N160" s="36">
        <f>N161+N162+N163+N167+N170+N165+N168+N169</f>
        <v>4388</v>
      </c>
      <c r="O160" s="184">
        <f>O161+O162+O163+O167+O170+O165+O168+O169</f>
        <v>4388</v>
      </c>
      <c r="P160" s="14">
        <f t="shared" si="132"/>
        <v>0</v>
      </c>
      <c r="Q160" s="189">
        <f t="shared" si="140"/>
        <v>1</v>
      </c>
      <c r="R160" s="21">
        <f t="shared" si="69"/>
        <v>11872.7</v>
      </c>
      <c r="S160" s="14">
        <f>SUM(G160,M160)</f>
        <v>11872.7</v>
      </c>
      <c r="T160" s="14">
        <f t="shared" si="71"/>
        <v>11872.7</v>
      </c>
      <c r="U160" s="14">
        <f t="shared" si="71"/>
        <v>11872.6</v>
      </c>
      <c r="V160" s="14">
        <f t="shared" ref="V160:V161" si="166">U160-T160</f>
        <v>-0.1000000000003638</v>
      </c>
      <c r="W160" s="163">
        <f t="shared" si="97"/>
        <v>0.9999915773160275</v>
      </c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  <c r="CU160" s="52"/>
      <c r="CV160" s="52"/>
      <c r="CW160" s="52"/>
      <c r="CX160" s="52"/>
      <c r="CY160" s="52"/>
      <c r="CZ160" s="52"/>
      <c r="DA160" s="52"/>
      <c r="DB160" s="52"/>
      <c r="DC160" s="52"/>
      <c r="DD160" s="52"/>
      <c r="DE160" s="52"/>
      <c r="DF160" s="52"/>
      <c r="DG160" s="52"/>
      <c r="DH160" s="52"/>
      <c r="DI160" s="52"/>
      <c r="DJ160" s="52"/>
      <c r="DK160" s="52"/>
      <c r="DL160" s="52"/>
      <c r="DM160" s="52"/>
      <c r="DN160" s="52"/>
      <c r="DO160" s="52"/>
      <c r="DP160" s="52"/>
      <c r="DQ160" s="52"/>
      <c r="DR160" s="52"/>
      <c r="DS160" s="52"/>
      <c r="DT160" s="52"/>
      <c r="DU160" s="52"/>
      <c r="DV160" s="52"/>
      <c r="DW160" s="52"/>
      <c r="DX160" s="52"/>
      <c r="DY160" s="52"/>
      <c r="DZ160" s="52"/>
      <c r="EA160" s="52"/>
      <c r="EB160" s="52"/>
      <c r="EC160" s="52"/>
      <c r="ED160" s="52"/>
      <c r="EE160" s="52"/>
      <c r="EF160" s="52"/>
      <c r="EG160" s="52"/>
      <c r="EH160" s="52"/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  <c r="GK160" s="52"/>
      <c r="GL160" s="52"/>
      <c r="GM160" s="52"/>
      <c r="GN160" s="52"/>
    </row>
    <row r="161" spans="1:196" s="78" customFormat="1" ht="85.5" customHeight="1" x14ac:dyDescent="0.3">
      <c r="A161" s="156"/>
      <c r="B161" s="56"/>
      <c r="C161" s="56"/>
      <c r="D161" s="56"/>
      <c r="E161" s="324" t="s">
        <v>339</v>
      </c>
      <c r="F161" s="31">
        <v>2581.1</v>
      </c>
      <c r="G161" s="32">
        <v>2581.1</v>
      </c>
      <c r="H161" s="32">
        <v>2581.1</v>
      </c>
      <c r="I161" s="41">
        <f t="shared" si="165"/>
        <v>4.6108757430528714E-3</v>
      </c>
      <c r="J161" s="15">
        <f t="shared" si="136"/>
        <v>0</v>
      </c>
      <c r="K161" s="157">
        <f t="shared" ref="K161" si="167">IFERROR(100%*(H161/G161),"")</f>
        <v>1</v>
      </c>
      <c r="L161" s="177"/>
      <c r="M161" s="28"/>
      <c r="N161" s="28"/>
      <c r="O161" s="32"/>
      <c r="P161" s="14">
        <f t="shared" si="132"/>
        <v>0</v>
      </c>
      <c r="Q161" s="147" t="str">
        <f t="shared" ref="Q161" si="168">IFERROR(100%*(O161/N161),"")</f>
        <v/>
      </c>
      <c r="R161" s="195">
        <f t="shared" ref="R161" si="169">SUM(F161,L161)</f>
        <v>2581.1</v>
      </c>
      <c r="S161" s="28">
        <f t="shared" ref="S161" si="170">SUM(F161,M161)</f>
        <v>2581.1</v>
      </c>
      <c r="T161" s="28">
        <f t="shared" ref="T161" si="171">SUM(G161,N161)</f>
        <v>2581.1</v>
      </c>
      <c r="U161" s="28">
        <f t="shared" ref="U161" si="172">SUM(H161,O161)</f>
        <v>2581.1</v>
      </c>
      <c r="V161" s="28">
        <f t="shared" si="166"/>
        <v>0</v>
      </c>
      <c r="W161" s="157">
        <f t="shared" ref="W161" si="173">IFERROR(100%*(U161/T161),"")</f>
        <v>1</v>
      </c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7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8"/>
      <c r="BS161" s="58"/>
      <c r="BT161" s="58"/>
      <c r="BU161" s="58"/>
      <c r="BV161" s="58"/>
      <c r="BW161" s="58"/>
      <c r="BX161" s="58"/>
      <c r="BY161" s="58"/>
      <c r="BZ161" s="58"/>
      <c r="CA161" s="58"/>
      <c r="CB161" s="58"/>
      <c r="CC161" s="58"/>
      <c r="CD161" s="58"/>
      <c r="CE161" s="58"/>
      <c r="CF161" s="58"/>
      <c r="CG161" s="58"/>
      <c r="CH161" s="58"/>
      <c r="CI161" s="58"/>
      <c r="CJ161" s="58"/>
      <c r="CK161" s="58"/>
      <c r="CL161" s="58"/>
      <c r="CM161" s="58"/>
      <c r="CN161" s="58"/>
      <c r="CO161" s="58"/>
      <c r="CP161" s="58"/>
      <c r="CQ161" s="58"/>
      <c r="CR161" s="58"/>
      <c r="CS161" s="58"/>
      <c r="CT161" s="58"/>
      <c r="CU161" s="58"/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58"/>
      <c r="EL161" s="58"/>
      <c r="EM161" s="58"/>
      <c r="EN161" s="58"/>
      <c r="EO161" s="58"/>
      <c r="EP161" s="58"/>
      <c r="EQ161" s="58"/>
      <c r="ER161" s="58"/>
      <c r="ES161" s="58"/>
      <c r="ET161" s="58"/>
      <c r="EU161" s="58"/>
      <c r="EV161" s="58"/>
      <c r="EW161" s="58"/>
      <c r="EX161" s="58"/>
      <c r="EY161" s="58"/>
      <c r="EZ161" s="58"/>
      <c r="FA161" s="58"/>
      <c r="FB161" s="58"/>
      <c r="FC161" s="58"/>
      <c r="FD161" s="58"/>
      <c r="FE161" s="58"/>
      <c r="FF161" s="58"/>
      <c r="FG161" s="58"/>
      <c r="FH161" s="58"/>
      <c r="FI161" s="58"/>
      <c r="FJ161" s="58"/>
      <c r="FK161" s="58"/>
      <c r="FL161" s="58"/>
      <c r="FM161" s="58"/>
      <c r="FN161" s="58"/>
      <c r="FO161" s="58"/>
      <c r="FP161" s="58"/>
      <c r="FQ161" s="58"/>
      <c r="FR161" s="58"/>
      <c r="FS161" s="58"/>
      <c r="FT161" s="58"/>
      <c r="FU161" s="58"/>
      <c r="FV161" s="58"/>
      <c r="FW161" s="58"/>
      <c r="FX161" s="58"/>
      <c r="FY161" s="58"/>
      <c r="FZ161" s="58"/>
      <c r="GA161" s="58"/>
      <c r="GB161" s="58"/>
      <c r="GC161" s="58"/>
      <c r="GD161" s="58"/>
      <c r="GE161" s="58"/>
      <c r="GF161" s="58"/>
      <c r="GG161" s="58"/>
      <c r="GH161" s="58"/>
      <c r="GI161" s="58"/>
      <c r="GJ161" s="58"/>
      <c r="GK161" s="58"/>
      <c r="GL161" s="58"/>
      <c r="GM161" s="58"/>
      <c r="GN161" s="58"/>
    </row>
    <row r="162" spans="1:196" s="78" customFormat="1" ht="81.75" customHeight="1" x14ac:dyDescent="0.3">
      <c r="A162" s="152"/>
      <c r="B162" s="50"/>
      <c r="C162" s="50"/>
      <c r="D162" s="50"/>
      <c r="E162" s="325" t="s">
        <v>340</v>
      </c>
      <c r="F162" s="31">
        <v>1000</v>
      </c>
      <c r="G162" s="32">
        <v>1000</v>
      </c>
      <c r="H162" s="32">
        <v>1000</v>
      </c>
      <c r="I162" s="41">
        <f>H162/$H$6</f>
        <v>1.7863994975215495E-3</v>
      </c>
      <c r="J162" s="15">
        <f t="shared" si="136"/>
        <v>0</v>
      </c>
      <c r="K162" s="157">
        <f>IFERROR(100%*(H162/G162),"")</f>
        <v>1</v>
      </c>
      <c r="L162" s="145">
        <v>622.20000000000005</v>
      </c>
      <c r="M162" s="28">
        <v>622.20000000000005</v>
      </c>
      <c r="N162" s="28">
        <v>622.20000000000005</v>
      </c>
      <c r="O162" s="32">
        <v>622.20000000000005</v>
      </c>
      <c r="P162" s="14">
        <f t="shared" si="132"/>
        <v>0</v>
      </c>
      <c r="Q162" s="147">
        <f t="shared" si="140"/>
        <v>1</v>
      </c>
      <c r="R162" s="195">
        <f>SUM(F162,L162)</f>
        <v>1622.2</v>
      </c>
      <c r="S162" s="28">
        <f>SUM(F162,M162)</f>
        <v>1622.2</v>
      </c>
      <c r="T162" s="28">
        <f>SUM(G162,N162)</f>
        <v>1622.2</v>
      </c>
      <c r="U162" s="28">
        <f>SUM(H162,O162)</f>
        <v>1622.2</v>
      </c>
      <c r="V162" s="28">
        <f>U162-T162</f>
        <v>0</v>
      </c>
      <c r="W162" s="157">
        <f>IFERROR(100%*(U162/T162),"")</f>
        <v>1</v>
      </c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7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8"/>
      <c r="BW162" s="58"/>
      <c r="BX162" s="58"/>
      <c r="BY162" s="58"/>
      <c r="BZ162" s="58"/>
      <c r="CA162" s="58"/>
      <c r="CB162" s="58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  <c r="CN162" s="58"/>
      <c r="CO162" s="58"/>
      <c r="CP162" s="58"/>
      <c r="CQ162" s="58"/>
      <c r="CR162" s="58"/>
      <c r="CS162" s="58"/>
      <c r="CT162" s="58"/>
      <c r="CU162" s="58"/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O162" s="58"/>
      <c r="EP162" s="58"/>
      <c r="EQ162" s="58"/>
      <c r="ER162" s="58"/>
      <c r="ES162" s="58"/>
      <c r="ET162" s="58"/>
      <c r="EU162" s="58"/>
      <c r="EV162" s="58"/>
      <c r="EW162" s="58"/>
      <c r="EX162" s="58"/>
      <c r="EY162" s="58"/>
      <c r="EZ162" s="58"/>
      <c r="FA162" s="58"/>
      <c r="FB162" s="58"/>
      <c r="FC162" s="58"/>
      <c r="FD162" s="58"/>
      <c r="FE162" s="58"/>
      <c r="FF162" s="58"/>
      <c r="FG162" s="58"/>
      <c r="FH162" s="58"/>
      <c r="FI162" s="58"/>
      <c r="FJ162" s="58"/>
      <c r="FK162" s="58"/>
      <c r="FL162" s="58"/>
      <c r="FM162" s="58"/>
      <c r="FN162" s="58"/>
      <c r="FO162" s="58"/>
      <c r="FP162" s="58"/>
      <c r="FQ162" s="58"/>
      <c r="FR162" s="58"/>
      <c r="FS162" s="58"/>
      <c r="FT162" s="58"/>
      <c r="FU162" s="58"/>
      <c r="FV162" s="58"/>
      <c r="FW162" s="58"/>
      <c r="FX162" s="58"/>
      <c r="FY162" s="58"/>
      <c r="FZ162" s="58"/>
      <c r="GA162" s="58"/>
      <c r="GB162" s="58"/>
      <c r="GC162" s="58"/>
      <c r="GD162" s="58"/>
      <c r="GE162" s="58"/>
      <c r="GF162" s="58"/>
      <c r="GG162" s="58"/>
      <c r="GH162" s="58"/>
      <c r="GI162" s="58"/>
      <c r="GJ162" s="58"/>
      <c r="GK162" s="58"/>
      <c r="GL162" s="58"/>
      <c r="GM162" s="58"/>
      <c r="GN162" s="58"/>
    </row>
    <row r="163" spans="1:196" s="78" customFormat="1" ht="66" customHeight="1" x14ac:dyDescent="0.3">
      <c r="A163" s="156"/>
      <c r="B163" s="56"/>
      <c r="C163" s="56"/>
      <c r="D163" s="56"/>
      <c r="E163" s="324" t="s">
        <v>341</v>
      </c>
      <c r="F163" s="31">
        <v>1100</v>
      </c>
      <c r="G163" s="32">
        <v>1100</v>
      </c>
      <c r="H163" s="32">
        <v>1100</v>
      </c>
      <c r="I163" s="41">
        <f t="shared" si="165"/>
        <v>1.9650394472737046E-3</v>
      </c>
      <c r="J163" s="15">
        <f t="shared" si="136"/>
        <v>0</v>
      </c>
      <c r="K163" s="157">
        <f t="shared" si="145"/>
        <v>1</v>
      </c>
      <c r="L163" s="177"/>
      <c r="M163" s="28"/>
      <c r="N163" s="28"/>
      <c r="O163" s="32"/>
      <c r="P163" s="14">
        <f t="shared" si="132"/>
        <v>0</v>
      </c>
      <c r="Q163" s="147" t="str">
        <f t="shared" ref="Q163" si="174">IFERROR(100%*(O163/N163),"")</f>
        <v/>
      </c>
      <c r="R163" s="195">
        <f t="shared" si="69"/>
        <v>1100</v>
      </c>
      <c r="S163" s="28">
        <f t="shared" si="70"/>
        <v>1100</v>
      </c>
      <c r="T163" s="28">
        <f t="shared" si="71"/>
        <v>1100</v>
      </c>
      <c r="U163" s="28">
        <f t="shared" si="71"/>
        <v>1100</v>
      </c>
      <c r="V163" s="28">
        <f t="shared" si="72"/>
        <v>0</v>
      </c>
      <c r="W163" s="157">
        <f t="shared" si="97"/>
        <v>1</v>
      </c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8"/>
      <c r="BS163" s="58"/>
      <c r="BT163" s="58"/>
      <c r="BU163" s="58"/>
      <c r="BV163" s="58"/>
      <c r="BW163" s="58"/>
      <c r="BX163" s="58"/>
      <c r="BY163" s="58"/>
      <c r="BZ163" s="58"/>
      <c r="CA163" s="58"/>
      <c r="CB163" s="58"/>
      <c r="CC163" s="58"/>
      <c r="CD163" s="58"/>
      <c r="CE163" s="58"/>
      <c r="CF163" s="58"/>
      <c r="CG163" s="58"/>
      <c r="CH163" s="58"/>
      <c r="CI163" s="58"/>
      <c r="CJ163" s="58"/>
      <c r="CK163" s="58"/>
      <c r="CL163" s="58"/>
      <c r="CM163" s="58"/>
      <c r="CN163" s="58"/>
      <c r="CO163" s="58"/>
      <c r="CP163" s="58"/>
      <c r="CQ163" s="58"/>
      <c r="CR163" s="58"/>
      <c r="CS163" s="58"/>
      <c r="CT163" s="58"/>
      <c r="CU163" s="58"/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M163" s="58"/>
      <c r="EN163" s="58"/>
      <c r="EO163" s="58"/>
      <c r="EP163" s="58"/>
      <c r="EQ163" s="58"/>
      <c r="ER163" s="58"/>
      <c r="ES163" s="58"/>
      <c r="ET163" s="58"/>
      <c r="EU163" s="58"/>
      <c r="EV163" s="58"/>
      <c r="EW163" s="58"/>
      <c r="EX163" s="58"/>
      <c r="EY163" s="58"/>
      <c r="EZ163" s="58"/>
      <c r="FA163" s="58"/>
      <c r="FB163" s="58"/>
      <c r="FC163" s="58"/>
      <c r="FD163" s="58"/>
      <c r="FE163" s="58"/>
      <c r="FF163" s="58"/>
      <c r="FG163" s="58"/>
      <c r="FH163" s="58"/>
      <c r="FI163" s="58"/>
      <c r="FJ163" s="58"/>
      <c r="FK163" s="58"/>
      <c r="FL163" s="58"/>
      <c r="FM163" s="58"/>
      <c r="FN163" s="58"/>
      <c r="FO163" s="58"/>
      <c r="FP163" s="58"/>
      <c r="FQ163" s="58"/>
      <c r="FR163" s="58"/>
      <c r="FS163" s="58"/>
      <c r="FT163" s="58"/>
      <c r="FU163" s="58"/>
      <c r="FV163" s="58"/>
      <c r="FW163" s="58"/>
      <c r="FX163" s="58"/>
      <c r="FY163" s="58"/>
      <c r="FZ163" s="58"/>
      <c r="GA163" s="58"/>
      <c r="GB163" s="58"/>
      <c r="GC163" s="58"/>
      <c r="GD163" s="58"/>
      <c r="GE163" s="58"/>
      <c r="GF163" s="58"/>
      <c r="GG163" s="58"/>
      <c r="GH163" s="58"/>
      <c r="GI163" s="58"/>
      <c r="GJ163" s="58"/>
      <c r="GK163" s="58"/>
      <c r="GL163" s="58"/>
      <c r="GM163" s="58"/>
      <c r="GN163" s="58"/>
    </row>
    <row r="164" spans="1:196" s="239" customFormat="1" ht="26.25" hidden="1" customHeight="1" x14ac:dyDescent="0.3">
      <c r="A164" s="240"/>
      <c r="B164" s="241"/>
      <c r="C164" s="241"/>
      <c r="D164" s="241"/>
      <c r="E164" s="326" t="s">
        <v>345</v>
      </c>
      <c r="F164" s="146">
        <v>587</v>
      </c>
      <c r="G164" s="38">
        <v>587</v>
      </c>
      <c r="H164" s="242">
        <v>587</v>
      </c>
      <c r="I164" s="233">
        <f t="shared" si="165"/>
        <v>1.0486165050451496E-3</v>
      </c>
      <c r="J164" s="15">
        <f t="shared" si="136"/>
        <v>0</v>
      </c>
      <c r="K164" s="157">
        <f t="shared" si="145"/>
        <v>1</v>
      </c>
      <c r="L164" s="242">
        <v>2208.4</v>
      </c>
      <c r="M164" s="38">
        <v>2208.4</v>
      </c>
      <c r="N164" s="38">
        <v>2208.4</v>
      </c>
      <c r="O164" s="38"/>
      <c r="P164" s="14">
        <f t="shared" si="132"/>
        <v>-2208.4</v>
      </c>
      <c r="Q164" s="147">
        <f t="shared" ref="Q164:Q166" si="175">IFERROR(100%*(O164/N164),"")</f>
        <v>0</v>
      </c>
      <c r="R164" s="236">
        <f t="shared" ref="R164" si="176">SUM(F164,L164)</f>
        <v>2795.4</v>
      </c>
      <c r="S164" s="234">
        <f t="shared" ref="S164" si="177">SUM(F164,M164)</f>
        <v>2795.4</v>
      </c>
      <c r="T164" s="234">
        <f t="shared" ref="T164" si="178">SUM(G164,N164)</f>
        <v>2795.4</v>
      </c>
      <c r="U164" s="234">
        <f t="shared" ref="U164" si="179">SUM(H164,O164)</f>
        <v>587</v>
      </c>
      <c r="V164" s="234">
        <f t="shared" ref="V164" si="180">U164-T164</f>
        <v>-2208.4</v>
      </c>
      <c r="W164" s="235">
        <f t="shared" ref="W164" si="181">IFERROR(100%*(U164/T164),"")</f>
        <v>0.20998783716105029</v>
      </c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37"/>
      <c r="AH164" s="237"/>
      <c r="AI164" s="237"/>
      <c r="AJ164" s="237"/>
      <c r="AK164" s="237"/>
      <c r="AL164" s="237"/>
      <c r="AM164" s="237"/>
      <c r="AN164" s="237"/>
      <c r="AO164" s="237"/>
      <c r="AP164" s="237"/>
      <c r="AQ164" s="237"/>
      <c r="AR164" s="238"/>
      <c r="AS164" s="238"/>
      <c r="AT164" s="238"/>
      <c r="AU164" s="238"/>
      <c r="AV164" s="238"/>
      <c r="AW164" s="238"/>
      <c r="AX164" s="238"/>
      <c r="AY164" s="238"/>
      <c r="AZ164" s="238"/>
      <c r="BA164" s="238"/>
      <c r="BB164" s="238"/>
      <c r="BC164" s="238"/>
      <c r="BD164" s="238"/>
      <c r="BE164" s="238"/>
      <c r="BF164" s="238"/>
      <c r="BG164" s="238"/>
      <c r="BH164" s="238"/>
      <c r="BI164" s="238"/>
      <c r="BJ164" s="238"/>
      <c r="BK164" s="238"/>
      <c r="BL164" s="238"/>
      <c r="BM164" s="238"/>
      <c r="BN164" s="238"/>
      <c r="BO164" s="238"/>
      <c r="BP164" s="238"/>
      <c r="BQ164" s="238"/>
      <c r="BR164" s="238"/>
      <c r="BS164" s="238"/>
      <c r="BT164" s="238"/>
      <c r="BU164" s="238"/>
      <c r="BV164" s="238"/>
      <c r="BW164" s="238"/>
      <c r="BX164" s="238"/>
      <c r="BY164" s="238"/>
      <c r="BZ164" s="238"/>
      <c r="CA164" s="238"/>
      <c r="CB164" s="238"/>
      <c r="CC164" s="238"/>
      <c r="CD164" s="238"/>
      <c r="CE164" s="238"/>
      <c r="CF164" s="238"/>
      <c r="CG164" s="238"/>
      <c r="CH164" s="238"/>
      <c r="CI164" s="238"/>
      <c r="CJ164" s="238"/>
      <c r="CK164" s="238"/>
      <c r="CL164" s="238"/>
      <c r="CM164" s="238"/>
      <c r="CN164" s="238"/>
      <c r="CO164" s="238"/>
      <c r="CP164" s="238"/>
      <c r="CQ164" s="238"/>
      <c r="CR164" s="238"/>
      <c r="CS164" s="238"/>
      <c r="CT164" s="238"/>
      <c r="CU164" s="238"/>
      <c r="CV164" s="238"/>
      <c r="CW164" s="238"/>
      <c r="CX164" s="238"/>
      <c r="CY164" s="238"/>
      <c r="CZ164" s="238"/>
      <c r="DA164" s="238"/>
      <c r="DB164" s="238"/>
      <c r="DC164" s="238"/>
      <c r="DD164" s="238"/>
      <c r="DE164" s="238"/>
      <c r="DF164" s="238"/>
      <c r="DG164" s="238"/>
      <c r="DH164" s="238"/>
      <c r="DI164" s="238"/>
      <c r="DJ164" s="238"/>
      <c r="DK164" s="238"/>
      <c r="DL164" s="238"/>
      <c r="DM164" s="238"/>
      <c r="DN164" s="238"/>
      <c r="DO164" s="238"/>
      <c r="DP164" s="238"/>
      <c r="DQ164" s="238"/>
      <c r="DR164" s="238"/>
      <c r="DS164" s="238"/>
      <c r="DT164" s="238"/>
      <c r="DU164" s="238"/>
      <c r="DV164" s="238"/>
      <c r="DW164" s="238"/>
      <c r="DX164" s="238"/>
      <c r="DY164" s="238"/>
      <c r="DZ164" s="238"/>
      <c r="EA164" s="238"/>
      <c r="EB164" s="238"/>
      <c r="EC164" s="238"/>
      <c r="ED164" s="238"/>
      <c r="EE164" s="238"/>
      <c r="EF164" s="238"/>
      <c r="EG164" s="238"/>
      <c r="EH164" s="238"/>
      <c r="EI164" s="238"/>
      <c r="EJ164" s="238"/>
      <c r="EK164" s="238"/>
      <c r="EL164" s="238"/>
      <c r="EM164" s="238"/>
      <c r="EN164" s="238"/>
      <c r="EO164" s="238"/>
      <c r="EP164" s="238"/>
      <c r="EQ164" s="238"/>
      <c r="ER164" s="238"/>
      <c r="ES164" s="238"/>
      <c r="ET164" s="238"/>
      <c r="EU164" s="238"/>
      <c r="EV164" s="238"/>
      <c r="EW164" s="238"/>
      <c r="EX164" s="238"/>
      <c r="EY164" s="238"/>
      <c r="EZ164" s="238"/>
      <c r="FA164" s="238"/>
      <c r="FB164" s="238"/>
      <c r="FC164" s="238"/>
      <c r="FD164" s="238"/>
      <c r="FE164" s="238"/>
      <c r="FF164" s="238"/>
      <c r="FG164" s="238"/>
      <c r="FH164" s="238"/>
      <c r="FI164" s="238"/>
      <c r="FJ164" s="238"/>
      <c r="FK164" s="238"/>
      <c r="FL164" s="238"/>
      <c r="FM164" s="238"/>
      <c r="FN164" s="238"/>
      <c r="FO164" s="238"/>
      <c r="FP164" s="238"/>
      <c r="FQ164" s="238"/>
      <c r="FR164" s="238"/>
      <c r="FS164" s="238"/>
      <c r="FT164" s="238"/>
      <c r="FU164" s="238"/>
      <c r="FV164" s="238"/>
      <c r="FW164" s="238"/>
      <c r="FX164" s="238"/>
      <c r="FY164" s="238"/>
      <c r="FZ164" s="238"/>
      <c r="GA164" s="238"/>
      <c r="GB164" s="238"/>
      <c r="GC164" s="238"/>
      <c r="GD164" s="238"/>
      <c r="GE164" s="238"/>
      <c r="GF164" s="238"/>
      <c r="GG164" s="238"/>
      <c r="GH164" s="238"/>
      <c r="GI164" s="238"/>
      <c r="GJ164" s="238"/>
      <c r="GK164" s="238"/>
      <c r="GL164" s="238"/>
      <c r="GM164" s="238"/>
      <c r="GN164" s="238"/>
    </row>
    <row r="165" spans="1:196" s="78" customFormat="1" ht="69" customHeight="1" x14ac:dyDescent="0.3">
      <c r="A165" s="152"/>
      <c r="B165" s="50"/>
      <c r="C165" s="50"/>
      <c r="D165" s="50"/>
      <c r="E165" s="324" t="s">
        <v>344</v>
      </c>
      <c r="F165" s="31">
        <v>589.6</v>
      </c>
      <c r="G165" s="32">
        <v>589.6</v>
      </c>
      <c r="H165" s="32">
        <v>589.6</v>
      </c>
      <c r="I165" s="41">
        <f t="shared" si="165"/>
        <v>1.0532611437387056E-3</v>
      </c>
      <c r="J165" s="15">
        <f t="shared" si="136"/>
        <v>0</v>
      </c>
      <c r="K165" s="157">
        <f t="shared" si="145"/>
        <v>1</v>
      </c>
      <c r="L165" s="177">
        <v>140.4</v>
      </c>
      <c r="M165" s="28">
        <v>140.4</v>
      </c>
      <c r="N165" s="28">
        <v>140.4</v>
      </c>
      <c r="O165" s="32">
        <v>140.4</v>
      </c>
      <c r="P165" s="14">
        <f t="shared" si="132"/>
        <v>0</v>
      </c>
      <c r="Q165" s="147">
        <f t="shared" si="175"/>
        <v>1</v>
      </c>
      <c r="R165" s="27">
        <f t="shared" ref="R165:R169" si="182">SUM(F165,L165)</f>
        <v>730</v>
      </c>
      <c r="S165" s="28">
        <f t="shared" si="70"/>
        <v>730</v>
      </c>
      <c r="T165" s="28">
        <f t="shared" si="70"/>
        <v>730</v>
      </c>
      <c r="U165" s="28">
        <f t="shared" si="70"/>
        <v>730</v>
      </c>
      <c r="V165" s="145">
        <f t="shared" ref="V165:V169" si="183">U165-T165</f>
        <v>0</v>
      </c>
      <c r="W165" s="157">
        <f t="shared" si="97"/>
        <v>1</v>
      </c>
      <c r="X165" s="57"/>
      <c r="Y165" s="57"/>
      <c r="Z165" s="57"/>
      <c r="AA165" s="57"/>
      <c r="AB165" s="57"/>
      <c r="AC165" s="57"/>
      <c r="AD165" s="57"/>
      <c r="AE165" s="57"/>
      <c r="AF165" s="57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7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8"/>
      <c r="BS165" s="58"/>
      <c r="BT165" s="58"/>
      <c r="BU165" s="58"/>
      <c r="BV165" s="58"/>
      <c r="BW165" s="58"/>
      <c r="BX165" s="58"/>
      <c r="BY165" s="58"/>
      <c r="BZ165" s="58"/>
      <c r="CA165" s="58"/>
      <c r="CB165" s="58"/>
      <c r="CC165" s="58"/>
      <c r="CD165" s="58"/>
      <c r="CE165" s="58"/>
      <c r="CF165" s="58"/>
      <c r="CG165" s="58"/>
      <c r="CH165" s="58"/>
      <c r="CI165" s="58"/>
      <c r="CJ165" s="58"/>
      <c r="CK165" s="58"/>
      <c r="CL165" s="58"/>
      <c r="CM165" s="58"/>
      <c r="CN165" s="58"/>
      <c r="CO165" s="58"/>
      <c r="CP165" s="58"/>
      <c r="CQ165" s="58"/>
      <c r="CR165" s="58"/>
      <c r="CS165" s="58"/>
      <c r="CT165" s="58"/>
      <c r="CU165" s="58"/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M165" s="58"/>
      <c r="EN165" s="58"/>
      <c r="EO165" s="58"/>
      <c r="EP165" s="58"/>
      <c r="EQ165" s="58"/>
      <c r="ER165" s="58"/>
      <c r="ES165" s="58"/>
      <c r="ET165" s="58"/>
      <c r="EU165" s="58"/>
      <c r="EV165" s="58"/>
      <c r="EW165" s="58"/>
      <c r="EX165" s="58"/>
      <c r="EY165" s="58"/>
      <c r="EZ165" s="58"/>
      <c r="FA165" s="58"/>
      <c r="FB165" s="58"/>
      <c r="FC165" s="58"/>
      <c r="FD165" s="58"/>
      <c r="FE165" s="58"/>
      <c r="FF165" s="58"/>
      <c r="FG165" s="58"/>
      <c r="FH165" s="58"/>
      <c r="FI165" s="58"/>
      <c r="FJ165" s="58"/>
      <c r="FK165" s="58"/>
      <c r="FL165" s="58"/>
      <c r="FM165" s="58"/>
      <c r="FN165" s="58"/>
      <c r="FO165" s="58"/>
      <c r="FP165" s="58"/>
      <c r="FQ165" s="58"/>
      <c r="FR165" s="58"/>
      <c r="FS165" s="58"/>
      <c r="FT165" s="58"/>
      <c r="FU165" s="58"/>
      <c r="FV165" s="58"/>
      <c r="FW165" s="58"/>
      <c r="FX165" s="58"/>
      <c r="FY165" s="58"/>
      <c r="FZ165" s="58"/>
      <c r="GA165" s="58"/>
      <c r="GB165" s="58"/>
      <c r="GC165" s="58"/>
      <c r="GD165" s="58"/>
      <c r="GE165" s="58"/>
      <c r="GF165" s="58"/>
      <c r="GG165" s="58"/>
      <c r="GH165" s="58"/>
      <c r="GI165" s="58"/>
      <c r="GJ165" s="58"/>
      <c r="GK165" s="58"/>
      <c r="GL165" s="58"/>
      <c r="GM165" s="58"/>
      <c r="GN165" s="58"/>
    </row>
    <row r="166" spans="1:196" s="78" customFormat="1" ht="119.25" hidden="1" customHeight="1" x14ac:dyDescent="0.3">
      <c r="A166" s="152"/>
      <c r="B166" s="50"/>
      <c r="C166" s="50"/>
      <c r="D166" s="50"/>
      <c r="E166" s="324" t="s">
        <v>365</v>
      </c>
      <c r="F166" s="31"/>
      <c r="G166" s="320"/>
      <c r="H166" s="32"/>
      <c r="I166" s="41">
        <f t="shared" si="165"/>
        <v>0</v>
      </c>
      <c r="J166" s="15">
        <f t="shared" si="136"/>
        <v>0</v>
      </c>
      <c r="K166" s="157" t="str">
        <f t="shared" si="145"/>
        <v/>
      </c>
      <c r="L166" s="177"/>
      <c r="M166" s="28"/>
      <c r="N166" s="28"/>
      <c r="O166" s="32"/>
      <c r="P166" s="14">
        <f t="shared" si="132"/>
        <v>0</v>
      </c>
      <c r="Q166" s="147" t="str">
        <f t="shared" si="175"/>
        <v/>
      </c>
      <c r="R166" s="27">
        <f t="shared" si="182"/>
        <v>0</v>
      </c>
      <c r="S166" s="28">
        <f>SUM(F166,M166)</f>
        <v>0</v>
      </c>
      <c r="T166" s="28">
        <f t="shared" si="70"/>
        <v>0</v>
      </c>
      <c r="U166" s="28">
        <f t="shared" si="70"/>
        <v>0</v>
      </c>
      <c r="V166" s="145">
        <f t="shared" si="183"/>
        <v>0</v>
      </c>
      <c r="W166" s="157" t="str">
        <f t="shared" si="97"/>
        <v/>
      </c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8"/>
      <c r="BW166" s="58"/>
      <c r="BX166" s="58"/>
      <c r="BY166" s="58"/>
      <c r="BZ166" s="58"/>
      <c r="CA166" s="58"/>
      <c r="CB166" s="58"/>
      <c r="CC166" s="58"/>
      <c r="CD166" s="58"/>
      <c r="CE166" s="58"/>
      <c r="CF166" s="58"/>
      <c r="CG166" s="58"/>
      <c r="CH166" s="58"/>
      <c r="CI166" s="58"/>
      <c r="CJ166" s="58"/>
      <c r="CK166" s="58"/>
      <c r="CL166" s="58"/>
      <c r="CM166" s="58"/>
      <c r="CN166" s="58"/>
      <c r="CO166" s="58"/>
      <c r="CP166" s="58"/>
      <c r="CQ166" s="58"/>
      <c r="CR166" s="58"/>
      <c r="CS166" s="58"/>
      <c r="CT166" s="58"/>
      <c r="CU166" s="58"/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M166" s="58"/>
      <c r="EN166" s="58"/>
      <c r="EO166" s="58"/>
      <c r="EP166" s="58"/>
      <c r="EQ166" s="58"/>
      <c r="ER166" s="58"/>
      <c r="ES166" s="58"/>
      <c r="ET166" s="58"/>
      <c r="EU166" s="58"/>
      <c r="EV166" s="58"/>
      <c r="EW166" s="58"/>
      <c r="EX166" s="58"/>
      <c r="EY166" s="58"/>
      <c r="EZ166" s="58"/>
      <c r="FA166" s="58"/>
      <c r="FB166" s="58"/>
      <c r="FC166" s="58"/>
      <c r="FD166" s="58"/>
      <c r="FE166" s="58"/>
      <c r="FF166" s="58"/>
      <c r="FG166" s="58"/>
      <c r="FH166" s="58"/>
      <c r="FI166" s="58"/>
      <c r="FJ166" s="58"/>
      <c r="FK166" s="58"/>
      <c r="FL166" s="58"/>
      <c r="FM166" s="58"/>
      <c r="FN166" s="58"/>
      <c r="FO166" s="58"/>
      <c r="FP166" s="58"/>
      <c r="FQ166" s="58"/>
      <c r="FR166" s="58"/>
      <c r="FS166" s="58"/>
      <c r="FT166" s="58"/>
      <c r="FU166" s="58"/>
      <c r="FV166" s="58"/>
      <c r="FW166" s="58"/>
      <c r="FX166" s="58"/>
      <c r="FY166" s="58"/>
      <c r="FZ166" s="58"/>
      <c r="GA166" s="58"/>
      <c r="GB166" s="58"/>
      <c r="GC166" s="58"/>
      <c r="GD166" s="58"/>
      <c r="GE166" s="58"/>
      <c r="GF166" s="58"/>
      <c r="GG166" s="58"/>
      <c r="GH166" s="58"/>
      <c r="GI166" s="58"/>
      <c r="GJ166" s="58"/>
      <c r="GK166" s="58"/>
      <c r="GL166" s="58"/>
      <c r="GM166" s="58"/>
      <c r="GN166" s="58"/>
    </row>
    <row r="167" spans="1:196" s="239" customFormat="1" ht="70.5" customHeight="1" x14ac:dyDescent="0.3">
      <c r="A167" s="240"/>
      <c r="B167" s="241"/>
      <c r="C167" s="241"/>
      <c r="D167" s="241"/>
      <c r="E167" s="326" t="s">
        <v>364</v>
      </c>
      <c r="F167" s="146">
        <v>1718</v>
      </c>
      <c r="G167" s="38">
        <v>1718</v>
      </c>
      <c r="H167" s="242">
        <v>1717.9</v>
      </c>
      <c r="I167" s="233">
        <f>H167/$H$6</f>
        <v>3.0688556967922698E-3</v>
      </c>
      <c r="J167" s="28">
        <f t="shared" si="136"/>
        <v>-9.9999999999909051E-2</v>
      </c>
      <c r="K167" s="157">
        <f>IFERROR(100%*(H167/G167),"")</f>
        <v>0.99994179278230511</v>
      </c>
      <c r="L167" s="242">
        <v>1073.5999999999999</v>
      </c>
      <c r="M167" s="38">
        <v>1073.5999999999999</v>
      </c>
      <c r="N167" s="38">
        <v>1073.5999999999999</v>
      </c>
      <c r="O167" s="38">
        <v>1073.5999999999999</v>
      </c>
      <c r="P167" s="14">
        <f t="shared" si="132"/>
        <v>0</v>
      </c>
      <c r="Q167" s="147">
        <f>IFERROR(100%*(O167/N167),"")</f>
        <v>1</v>
      </c>
      <c r="R167" s="236">
        <f>SUM(F167,L167)</f>
        <v>2791.6</v>
      </c>
      <c r="S167" s="234">
        <f>SUM(F167,M167)</f>
        <v>2791.6</v>
      </c>
      <c r="T167" s="234">
        <f>SUM(G167,N167)</f>
        <v>2791.6</v>
      </c>
      <c r="U167" s="234">
        <f>SUM(H167,O167)</f>
        <v>2791.5</v>
      </c>
      <c r="V167" s="234">
        <f>U167-T167</f>
        <v>-9.9999999999909051E-2</v>
      </c>
      <c r="W167" s="235">
        <f>IFERROR(100%*(U167/T167),"")</f>
        <v>0.99996417824903283</v>
      </c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  <c r="AJ167" s="237"/>
      <c r="AK167" s="237"/>
      <c r="AL167" s="237"/>
      <c r="AM167" s="237"/>
      <c r="AN167" s="237"/>
      <c r="AO167" s="237"/>
      <c r="AP167" s="237"/>
      <c r="AQ167" s="237"/>
      <c r="AR167" s="238"/>
      <c r="AS167" s="238"/>
      <c r="AT167" s="238"/>
      <c r="AU167" s="238"/>
      <c r="AV167" s="238"/>
      <c r="AW167" s="238"/>
      <c r="AX167" s="238"/>
      <c r="AY167" s="238"/>
      <c r="AZ167" s="238"/>
      <c r="BA167" s="238"/>
      <c r="BB167" s="238"/>
      <c r="BC167" s="238"/>
      <c r="BD167" s="238"/>
      <c r="BE167" s="238"/>
      <c r="BF167" s="238"/>
      <c r="BG167" s="238"/>
      <c r="BH167" s="238"/>
      <c r="BI167" s="238"/>
      <c r="BJ167" s="238"/>
      <c r="BK167" s="238"/>
      <c r="BL167" s="238"/>
      <c r="BM167" s="238"/>
      <c r="BN167" s="238"/>
      <c r="BO167" s="238"/>
      <c r="BP167" s="238"/>
      <c r="BQ167" s="238"/>
      <c r="BR167" s="238"/>
      <c r="BS167" s="238"/>
      <c r="BT167" s="238"/>
      <c r="BU167" s="238"/>
      <c r="BV167" s="238"/>
      <c r="BW167" s="238"/>
      <c r="BX167" s="238"/>
      <c r="BY167" s="238"/>
      <c r="BZ167" s="238"/>
      <c r="CA167" s="238"/>
      <c r="CB167" s="238"/>
      <c r="CC167" s="238"/>
      <c r="CD167" s="238"/>
      <c r="CE167" s="238"/>
      <c r="CF167" s="238"/>
      <c r="CG167" s="238"/>
      <c r="CH167" s="238"/>
      <c r="CI167" s="238"/>
      <c r="CJ167" s="238"/>
      <c r="CK167" s="238"/>
      <c r="CL167" s="238"/>
      <c r="CM167" s="238"/>
      <c r="CN167" s="238"/>
      <c r="CO167" s="238"/>
      <c r="CP167" s="238"/>
      <c r="CQ167" s="238"/>
      <c r="CR167" s="238"/>
      <c r="CS167" s="238"/>
      <c r="CT167" s="238"/>
      <c r="CU167" s="238"/>
      <c r="CV167" s="238"/>
      <c r="CW167" s="238"/>
      <c r="CX167" s="238"/>
      <c r="CY167" s="238"/>
      <c r="CZ167" s="238"/>
      <c r="DA167" s="238"/>
      <c r="DB167" s="238"/>
      <c r="DC167" s="238"/>
      <c r="DD167" s="238"/>
      <c r="DE167" s="238"/>
      <c r="DF167" s="238"/>
      <c r="DG167" s="238"/>
      <c r="DH167" s="238"/>
      <c r="DI167" s="238"/>
      <c r="DJ167" s="238"/>
      <c r="DK167" s="238"/>
      <c r="DL167" s="238"/>
      <c r="DM167" s="238"/>
      <c r="DN167" s="238"/>
      <c r="DO167" s="238"/>
      <c r="DP167" s="238"/>
      <c r="DQ167" s="238"/>
      <c r="DR167" s="238"/>
      <c r="DS167" s="238"/>
      <c r="DT167" s="238"/>
      <c r="DU167" s="238"/>
      <c r="DV167" s="238"/>
      <c r="DW167" s="238"/>
      <c r="DX167" s="238"/>
      <c r="DY167" s="238"/>
      <c r="DZ167" s="238"/>
      <c r="EA167" s="238"/>
      <c r="EB167" s="238"/>
      <c r="EC167" s="238"/>
      <c r="ED167" s="238"/>
      <c r="EE167" s="238"/>
      <c r="EF167" s="238"/>
      <c r="EG167" s="238"/>
      <c r="EH167" s="238"/>
      <c r="EI167" s="238"/>
      <c r="EJ167" s="238"/>
      <c r="EK167" s="238"/>
      <c r="EL167" s="238"/>
      <c r="EM167" s="238"/>
      <c r="EN167" s="238"/>
      <c r="EO167" s="238"/>
      <c r="EP167" s="238"/>
      <c r="EQ167" s="238"/>
      <c r="ER167" s="238"/>
      <c r="ES167" s="238"/>
      <c r="ET167" s="238"/>
      <c r="EU167" s="238"/>
      <c r="EV167" s="238"/>
      <c r="EW167" s="238"/>
      <c r="EX167" s="238"/>
      <c r="EY167" s="238"/>
      <c r="EZ167" s="238"/>
      <c r="FA167" s="238"/>
      <c r="FB167" s="238"/>
      <c r="FC167" s="238"/>
      <c r="FD167" s="238"/>
      <c r="FE167" s="238"/>
      <c r="FF167" s="238"/>
      <c r="FG167" s="238"/>
      <c r="FH167" s="238"/>
      <c r="FI167" s="238"/>
      <c r="FJ167" s="238"/>
      <c r="FK167" s="238"/>
      <c r="FL167" s="238"/>
      <c r="FM167" s="238"/>
      <c r="FN167" s="238"/>
      <c r="FO167" s="238"/>
      <c r="FP167" s="238"/>
      <c r="FQ167" s="238"/>
      <c r="FR167" s="238"/>
      <c r="FS167" s="238"/>
      <c r="FT167" s="238"/>
      <c r="FU167" s="238"/>
      <c r="FV167" s="238"/>
      <c r="FW167" s="238"/>
      <c r="FX167" s="238"/>
      <c r="FY167" s="238"/>
      <c r="FZ167" s="238"/>
      <c r="GA167" s="238"/>
      <c r="GB167" s="238"/>
      <c r="GC167" s="238"/>
      <c r="GD167" s="238"/>
      <c r="GE167" s="238"/>
      <c r="GF167" s="238"/>
      <c r="GG167" s="238"/>
      <c r="GH167" s="238"/>
      <c r="GI167" s="238"/>
      <c r="GJ167" s="238"/>
      <c r="GK167" s="238"/>
      <c r="GL167" s="238"/>
      <c r="GM167" s="238"/>
      <c r="GN167" s="238"/>
    </row>
    <row r="168" spans="1:196" s="78" customFormat="1" ht="66" customHeight="1" x14ac:dyDescent="0.3">
      <c r="A168" s="152"/>
      <c r="B168" s="50"/>
      <c r="C168" s="50"/>
      <c r="D168" s="50"/>
      <c r="E168" s="324" t="s">
        <v>366</v>
      </c>
      <c r="F168" s="319"/>
      <c r="G168" s="305"/>
      <c r="H168" s="32"/>
      <c r="I168" s="41"/>
      <c r="J168" s="15">
        <f t="shared" si="136"/>
        <v>0</v>
      </c>
      <c r="K168" s="157"/>
      <c r="L168" s="145">
        <v>1452.8</v>
      </c>
      <c r="M168" s="313">
        <v>1452.8</v>
      </c>
      <c r="N168" s="313">
        <v>1452.8</v>
      </c>
      <c r="O168" s="320">
        <v>1452.8</v>
      </c>
      <c r="P168" s="14">
        <f t="shared" si="132"/>
        <v>0</v>
      </c>
      <c r="Q168" s="147">
        <f t="shared" ref="Q168:Q169" si="184">IFERROR(100%*(O168/N168),"")</f>
        <v>1</v>
      </c>
      <c r="R168" s="27">
        <f t="shared" si="182"/>
        <v>1452.8</v>
      </c>
      <c r="S168" s="28">
        <f t="shared" ref="S168:S169" si="185">SUM(F168,M168)</f>
        <v>1452.8</v>
      </c>
      <c r="T168" s="28">
        <f t="shared" si="70"/>
        <v>1452.8</v>
      </c>
      <c r="U168" s="28">
        <f t="shared" si="70"/>
        <v>1452.8</v>
      </c>
      <c r="V168" s="145">
        <f t="shared" si="183"/>
        <v>0</v>
      </c>
      <c r="W168" s="157">
        <f t="shared" si="97"/>
        <v>1</v>
      </c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8"/>
      <c r="BS168" s="58"/>
      <c r="BT168" s="58"/>
      <c r="BU168" s="58"/>
      <c r="BV168" s="58"/>
      <c r="BW168" s="58"/>
      <c r="BX168" s="58"/>
      <c r="BY168" s="58"/>
      <c r="BZ168" s="58"/>
      <c r="CA168" s="58"/>
      <c r="CB168" s="58"/>
      <c r="CC168" s="58"/>
      <c r="CD168" s="58"/>
      <c r="CE168" s="58"/>
      <c r="CF168" s="58"/>
      <c r="CG168" s="58"/>
      <c r="CH168" s="58"/>
      <c r="CI168" s="58"/>
      <c r="CJ168" s="58"/>
      <c r="CK168" s="58"/>
      <c r="CL168" s="58"/>
      <c r="CM168" s="58"/>
      <c r="CN168" s="58"/>
      <c r="CO168" s="58"/>
      <c r="CP168" s="58"/>
      <c r="CQ168" s="58"/>
      <c r="CR168" s="58"/>
      <c r="CS168" s="58"/>
      <c r="CT168" s="58"/>
      <c r="CU168" s="58"/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M168" s="58"/>
      <c r="EN168" s="58"/>
      <c r="EO168" s="58"/>
      <c r="EP168" s="58"/>
      <c r="EQ168" s="58"/>
      <c r="ER168" s="58"/>
      <c r="ES168" s="58"/>
      <c r="ET168" s="58"/>
      <c r="EU168" s="58"/>
      <c r="EV168" s="58"/>
      <c r="EW168" s="58"/>
      <c r="EX168" s="58"/>
      <c r="EY168" s="58"/>
      <c r="EZ168" s="58"/>
      <c r="FA168" s="58"/>
      <c r="FB168" s="58"/>
      <c r="FC168" s="58"/>
      <c r="FD168" s="58"/>
      <c r="FE168" s="58"/>
      <c r="FF168" s="58"/>
      <c r="FG168" s="58"/>
      <c r="FH168" s="58"/>
      <c r="FI168" s="58"/>
      <c r="FJ168" s="58"/>
      <c r="FK168" s="58"/>
      <c r="FL168" s="58"/>
      <c r="FM168" s="58"/>
      <c r="FN168" s="58"/>
      <c r="FO168" s="58"/>
      <c r="FP168" s="58"/>
      <c r="FQ168" s="58"/>
      <c r="FR168" s="58"/>
      <c r="FS168" s="58"/>
      <c r="FT168" s="58"/>
      <c r="FU168" s="58"/>
      <c r="FV168" s="58"/>
      <c r="FW168" s="58"/>
      <c r="FX168" s="58"/>
      <c r="FY168" s="58"/>
      <c r="FZ168" s="58"/>
      <c r="GA168" s="58"/>
      <c r="GB168" s="58"/>
      <c r="GC168" s="58"/>
      <c r="GD168" s="58"/>
      <c r="GE168" s="58"/>
      <c r="GF168" s="58"/>
      <c r="GG168" s="58"/>
      <c r="GH168" s="58"/>
      <c r="GI168" s="58"/>
      <c r="GJ168" s="58"/>
      <c r="GK168" s="58"/>
      <c r="GL168" s="58"/>
      <c r="GM168" s="58"/>
      <c r="GN168" s="58"/>
    </row>
    <row r="169" spans="1:196" s="78" customFormat="1" ht="65.25" customHeight="1" x14ac:dyDescent="0.3">
      <c r="A169" s="152"/>
      <c r="B169" s="50"/>
      <c r="C169" s="50"/>
      <c r="D169" s="50"/>
      <c r="E169" s="324" t="s">
        <v>367</v>
      </c>
      <c r="F169" s="319"/>
      <c r="G169" s="305"/>
      <c r="H169" s="32"/>
      <c r="I169" s="41"/>
      <c r="J169" s="15">
        <f t="shared" si="136"/>
        <v>0</v>
      </c>
      <c r="K169" s="157"/>
      <c r="L169" s="145">
        <v>1000</v>
      </c>
      <c r="M169" s="313">
        <v>1000</v>
      </c>
      <c r="N169" s="313">
        <v>1000</v>
      </c>
      <c r="O169" s="320">
        <v>1000</v>
      </c>
      <c r="P169" s="14">
        <f t="shared" si="132"/>
        <v>0</v>
      </c>
      <c r="Q169" s="147">
        <f t="shared" si="184"/>
        <v>1</v>
      </c>
      <c r="R169" s="27">
        <f t="shared" si="182"/>
        <v>1000</v>
      </c>
      <c r="S169" s="28">
        <f t="shared" si="185"/>
        <v>1000</v>
      </c>
      <c r="T169" s="28">
        <f t="shared" si="70"/>
        <v>1000</v>
      </c>
      <c r="U169" s="28">
        <f t="shared" si="70"/>
        <v>1000</v>
      </c>
      <c r="V169" s="145">
        <f t="shared" si="183"/>
        <v>0</v>
      </c>
      <c r="W169" s="157">
        <f t="shared" si="97"/>
        <v>1</v>
      </c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8"/>
      <c r="BS169" s="58"/>
      <c r="BT169" s="58"/>
      <c r="BU169" s="58"/>
      <c r="BV169" s="58"/>
      <c r="BW169" s="58"/>
      <c r="BX169" s="58"/>
      <c r="BY169" s="58"/>
      <c r="BZ169" s="58"/>
      <c r="CA169" s="58"/>
      <c r="CB169" s="58"/>
      <c r="CC169" s="58"/>
      <c r="CD169" s="58"/>
      <c r="CE169" s="58"/>
      <c r="CF169" s="58"/>
      <c r="CG169" s="58"/>
      <c r="CH169" s="58"/>
      <c r="CI169" s="58"/>
      <c r="CJ169" s="58"/>
      <c r="CK169" s="58"/>
      <c r="CL169" s="58"/>
      <c r="CM169" s="58"/>
      <c r="CN169" s="58"/>
      <c r="CO169" s="58"/>
      <c r="CP169" s="58"/>
      <c r="CQ169" s="58"/>
      <c r="CR169" s="58"/>
      <c r="CS169" s="58"/>
      <c r="CT169" s="58"/>
      <c r="CU169" s="58"/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  <c r="EE169" s="58"/>
      <c r="EF169" s="58"/>
      <c r="EG169" s="58"/>
      <c r="EH169" s="58"/>
      <c r="EI169" s="58"/>
      <c r="EJ169" s="58"/>
      <c r="EK169" s="58"/>
      <c r="EL169" s="58"/>
      <c r="EM169" s="58"/>
      <c r="EN169" s="58"/>
      <c r="EO169" s="58"/>
      <c r="EP169" s="58"/>
      <c r="EQ169" s="58"/>
      <c r="ER169" s="58"/>
      <c r="ES169" s="58"/>
      <c r="ET169" s="58"/>
      <c r="EU169" s="58"/>
      <c r="EV169" s="58"/>
      <c r="EW169" s="58"/>
      <c r="EX169" s="58"/>
      <c r="EY169" s="58"/>
      <c r="EZ169" s="58"/>
      <c r="FA169" s="58"/>
      <c r="FB169" s="58"/>
      <c r="FC169" s="58"/>
      <c r="FD169" s="58"/>
      <c r="FE169" s="58"/>
      <c r="FF169" s="58"/>
      <c r="FG169" s="58"/>
      <c r="FH169" s="58"/>
      <c r="FI169" s="58"/>
      <c r="FJ169" s="58"/>
      <c r="FK169" s="58"/>
      <c r="FL169" s="58"/>
      <c r="FM169" s="58"/>
      <c r="FN169" s="58"/>
      <c r="FO169" s="58"/>
      <c r="FP169" s="58"/>
      <c r="FQ169" s="58"/>
      <c r="FR169" s="58"/>
      <c r="FS169" s="58"/>
      <c r="FT169" s="58"/>
      <c r="FU169" s="58"/>
      <c r="FV169" s="58"/>
      <c r="FW169" s="58"/>
      <c r="FX169" s="58"/>
      <c r="FY169" s="58"/>
      <c r="FZ169" s="58"/>
      <c r="GA169" s="58"/>
      <c r="GB169" s="58"/>
      <c r="GC169" s="58"/>
      <c r="GD169" s="58"/>
      <c r="GE169" s="58"/>
      <c r="GF169" s="58"/>
      <c r="GG169" s="58"/>
      <c r="GH169" s="58"/>
      <c r="GI169" s="58"/>
      <c r="GJ169" s="58"/>
      <c r="GK169" s="58"/>
      <c r="GL169" s="58"/>
      <c r="GM169" s="58"/>
      <c r="GN169" s="58"/>
    </row>
    <row r="170" spans="1:196" s="78" customFormat="1" ht="63" customHeight="1" x14ac:dyDescent="0.3">
      <c r="A170" s="152"/>
      <c r="B170" s="50"/>
      <c r="C170" s="50"/>
      <c r="D170" s="50"/>
      <c r="E170" s="327" t="s">
        <v>342</v>
      </c>
      <c r="F170" s="31">
        <v>496</v>
      </c>
      <c r="G170" s="32">
        <v>496</v>
      </c>
      <c r="H170" s="32">
        <v>496</v>
      </c>
      <c r="I170" s="41">
        <f>H170/$H$6</f>
        <v>8.8605415077068852E-4</v>
      </c>
      <c r="J170" s="15">
        <f t="shared" si="136"/>
        <v>0</v>
      </c>
      <c r="K170" s="157">
        <f>IFERROR(100%*(H170/G170),"")</f>
        <v>1</v>
      </c>
      <c r="L170" s="177">
        <v>99</v>
      </c>
      <c r="M170" s="28">
        <v>99</v>
      </c>
      <c r="N170" s="28">
        <v>99</v>
      </c>
      <c r="O170" s="32">
        <v>99</v>
      </c>
      <c r="P170" s="14">
        <f t="shared" si="132"/>
        <v>0</v>
      </c>
      <c r="Q170" s="147">
        <f>IFERROR(100%*(O170/N170),"")</f>
        <v>1</v>
      </c>
      <c r="R170" s="195">
        <f>SUM(F170,L170)</f>
        <v>595</v>
      </c>
      <c r="S170" s="28">
        <f>SUM(F170,M170)</f>
        <v>595</v>
      </c>
      <c r="T170" s="28">
        <f>SUM(G170,N170)</f>
        <v>595</v>
      </c>
      <c r="U170" s="28">
        <f>SUM(H170,O170)</f>
        <v>595</v>
      </c>
      <c r="V170" s="28">
        <f>U170-T170</f>
        <v>0</v>
      </c>
      <c r="W170" s="157">
        <f>IFERROR(100%*(U170/T170),"")</f>
        <v>1</v>
      </c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8"/>
      <c r="BS170" s="58"/>
      <c r="BT170" s="58"/>
      <c r="BU170" s="58"/>
      <c r="BV170" s="58"/>
      <c r="BW170" s="58"/>
      <c r="BX170" s="58"/>
      <c r="BY170" s="58"/>
      <c r="BZ170" s="58"/>
      <c r="CA170" s="58"/>
      <c r="CB170" s="58"/>
      <c r="CC170" s="58"/>
      <c r="CD170" s="58"/>
      <c r="CE170" s="58"/>
      <c r="CF170" s="58"/>
      <c r="CG170" s="58"/>
      <c r="CH170" s="58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8"/>
      <c r="EB170" s="58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8"/>
      <c r="EQ170" s="58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8"/>
      <c r="FF170" s="58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8"/>
      <c r="FU170" s="58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8"/>
      <c r="GK170" s="58"/>
      <c r="GL170" s="58"/>
      <c r="GM170" s="58"/>
      <c r="GN170" s="58"/>
    </row>
    <row r="171" spans="1:196" s="1" customFormat="1" ht="38.25" customHeight="1" x14ac:dyDescent="0.3">
      <c r="A171" s="343" t="s">
        <v>5</v>
      </c>
      <c r="B171" s="344"/>
      <c r="C171" s="344"/>
      <c r="D171" s="344"/>
      <c r="E171" s="345"/>
      <c r="F171" s="187">
        <f>SUM(F49,F9,F36,F69,F74,F80,F81,F82,F83,F84,F97,F134,F145:F146,F160)</f>
        <v>961028.49999999988</v>
      </c>
      <c r="G171" s="142">
        <f>SUM(G49,G9,G36,G69,G74,G80,G81,G82,G83,G84,G97,G134,G145:G146,G160)</f>
        <v>633966.19999999984</v>
      </c>
      <c r="H171" s="14">
        <f>SUM(H49,H9,H36,H69,H74,H80,H81,H82,H83,H84,H97,H134,H145:H146,H160)</f>
        <v>559785.19999999995</v>
      </c>
      <c r="I171" s="24">
        <f t="shared" si="165"/>
        <v>1</v>
      </c>
      <c r="J171" s="14">
        <f>SUM(J49,J9,J36,J69,J74,J80,J81,J82,J83,J84,J97,J134,J145:J146,J160)</f>
        <v>-74180.999999999956</v>
      </c>
      <c r="K171" s="153">
        <f t="shared" si="145"/>
        <v>0.8829890300145341</v>
      </c>
      <c r="L171" s="21">
        <f>SUM(L49,L9,L36,L69,L74,L80,L81,L82,L83,L84,L97,L134,L145:L146,L160)</f>
        <v>91434.299999999988</v>
      </c>
      <c r="M171" s="143">
        <f>SUM(M49,M9,M36,M69,M74,M80,M81,M82,M83,M84,M97,M134,M145:M146,M160)</f>
        <v>151566.39999999999</v>
      </c>
      <c r="N171" s="14">
        <f>SUM(N49,N9,N36,N69,N74,N80,N81,N82,N83,N84,N97,N134,N145:N146,N160)</f>
        <v>139234.19999999998</v>
      </c>
      <c r="O171" s="143">
        <f>SUM(O49,O9,O36,O69,O74,O80,O81,O82,O83,O84,O97,O134,O145:O146,O160)</f>
        <v>83690.900000000009</v>
      </c>
      <c r="P171" s="14">
        <f t="shared" si="132"/>
        <v>-55543.299999999974</v>
      </c>
      <c r="Q171" s="189">
        <f t="shared" si="140"/>
        <v>0.60108005073466164</v>
      </c>
      <c r="R171" s="187">
        <f>SUM(R49,R9,R36,R69,R74,R80,R81,R82,R83,R84,R97,R134,R145:R146,R160)</f>
        <v>1052462.8</v>
      </c>
      <c r="S171" s="143">
        <f>SUM(S49,S9,S36,S69,S74,S80,S81,S82,S83,S84,S97,S134,S145:S146,S160)</f>
        <v>1112594.8999999999</v>
      </c>
      <c r="T171" s="143">
        <f>SUM(T49,T9,T36,T69,T74,T80,T81,T82,T83,T84,T97,T134,T145:T146,T160)</f>
        <v>773200.4</v>
      </c>
      <c r="U171" s="14">
        <f>SUM(U49,U9,U36,U69,U74,U80,U81,U82,U83,U84,U97,U134,U145:U146,U160)</f>
        <v>643476.09999999986</v>
      </c>
      <c r="V171" s="142">
        <f>SUM(V49,V9,V36,V69,V74,V80,V81,V82,V83,V84,V97,V134,V145:V146,V160)</f>
        <v>-129724.29999999997</v>
      </c>
      <c r="W171" s="153">
        <f t="shared" si="97"/>
        <v>0.83222422026682841</v>
      </c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  <c r="FS171" s="6"/>
      <c r="FT171" s="6"/>
      <c r="FU171" s="6"/>
      <c r="FV171" s="6"/>
      <c r="FW171" s="6"/>
      <c r="FX171" s="6"/>
      <c r="FY171" s="6"/>
      <c r="FZ171" s="6"/>
      <c r="GA171" s="6"/>
      <c r="GB171" s="6"/>
      <c r="GC171" s="6"/>
      <c r="GD171" s="6"/>
      <c r="GE171" s="6"/>
      <c r="GF171" s="6"/>
      <c r="GG171" s="6"/>
      <c r="GH171" s="6"/>
      <c r="GI171" s="6"/>
      <c r="GJ171" s="6"/>
      <c r="GK171" s="6"/>
      <c r="GL171" s="6"/>
      <c r="GM171" s="6"/>
      <c r="GN171" s="6"/>
    </row>
    <row r="172" spans="1:196" s="95" customFormat="1" ht="1.5" hidden="1" customHeight="1" x14ac:dyDescent="0.25">
      <c r="A172" s="152">
        <v>15</v>
      </c>
      <c r="B172" s="91">
        <v>250909</v>
      </c>
      <c r="C172" s="91">
        <v>8821</v>
      </c>
      <c r="D172" s="91">
        <v>1060</v>
      </c>
      <c r="E172" s="174" t="s">
        <v>280</v>
      </c>
      <c r="F172" s="29"/>
      <c r="G172" s="36"/>
      <c r="H172" s="36"/>
      <c r="I172" s="24">
        <f t="shared" si="165"/>
        <v>0</v>
      </c>
      <c r="J172" s="15">
        <f t="shared" si="136"/>
        <v>0</v>
      </c>
      <c r="K172" s="153" t="str">
        <f t="shared" si="145"/>
        <v/>
      </c>
      <c r="L172" s="176"/>
      <c r="M172" s="15"/>
      <c r="N172" s="15"/>
      <c r="O172" s="30"/>
      <c r="P172" s="14">
        <f t="shared" si="132"/>
        <v>0</v>
      </c>
      <c r="Q172" s="189" t="str">
        <f t="shared" si="140"/>
        <v/>
      </c>
      <c r="R172" s="194">
        <f>SUM(F172,L172)</f>
        <v>0</v>
      </c>
      <c r="S172" s="15">
        <f t="shared" si="70"/>
        <v>0</v>
      </c>
      <c r="T172" s="15">
        <f t="shared" ref="T172" si="186">SUM(G172,N172)</f>
        <v>0</v>
      </c>
      <c r="U172" s="15">
        <f t="shared" ref="U172" si="187">SUM(H172,O172)</f>
        <v>0</v>
      </c>
      <c r="V172" s="15">
        <f>U172-T172</f>
        <v>0</v>
      </c>
      <c r="W172" s="153" t="str">
        <f t="shared" si="97"/>
        <v/>
      </c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  <c r="CV172" s="93"/>
      <c r="CW172" s="93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  <c r="EK172" s="93"/>
      <c r="EL172" s="9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  <c r="EX172" s="93"/>
      <c r="EY172" s="93"/>
      <c r="EZ172" s="93"/>
      <c r="FA172" s="93"/>
      <c r="FB172" s="93"/>
      <c r="FC172" s="93"/>
      <c r="FD172" s="93"/>
      <c r="FE172" s="93"/>
      <c r="FF172" s="93"/>
      <c r="FG172" s="93"/>
      <c r="FH172" s="93"/>
      <c r="FI172" s="93"/>
      <c r="FJ172" s="93"/>
      <c r="FK172" s="93"/>
      <c r="FL172" s="93"/>
      <c r="FM172" s="93"/>
      <c r="FN172" s="93"/>
      <c r="FO172" s="93"/>
      <c r="FP172" s="93"/>
      <c r="FQ172" s="93"/>
      <c r="FR172" s="93"/>
      <c r="FS172" s="93"/>
      <c r="FT172" s="93"/>
      <c r="FU172" s="93"/>
      <c r="FV172" s="93"/>
      <c r="FW172" s="93"/>
      <c r="FX172" s="93"/>
      <c r="FY172" s="93"/>
      <c r="FZ172" s="93"/>
      <c r="GA172" s="93"/>
      <c r="GB172" s="93"/>
      <c r="GC172" s="93"/>
      <c r="GD172" s="93"/>
      <c r="GE172" s="94"/>
      <c r="GF172" s="94"/>
      <c r="GG172" s="94"/>
      <c r="GH172" s="94"/>
      <c r="GI172" s="94"/>
      <c r="GJ172" s="94"/>
      <c r="GK172" s="94"/>
      <c r="GL172" s="94"/>
      <c r="GM172" s="94"/>
      <c r="GN172" s="94"/>
    </row>
    <row r="173" spans="1:196" s="95" customFormat="1" ht="60" customHeight="1" x14ac:dyDescent="0.3">
      <c r="A173" s="152">
        <v>16</v>
      </c>
      <c r="B173" s="91">
        <v>250909</v>
      </c>
      <c r="C173" s="91">
        <v>8822</v>
      </c>
      <c r="D173" s="91">
        <v>1060</v>
      </c>
      <c r="E173" s="302" t="s">
        <v>327</v>
      </c>
      <c r="F173" s="35"/>
      <c r="G173" s="36"/>
      <c r="H173" s="36"/>
      <c r="I173" s="24">
        <f t="shared" si="165"/>
        <v>0</v>
      </c>
      <c r="J173" s="15">
        <f t="shared" si="136"/>
        <v>0</v>
      </c>
      <c r="K173" s="153" t="str">
        <f t="shared" si="145"/>
        <v/>
      </c>
      <c r="L173" s="176"/>
      <c r="M173" s="15"/>
      <c r="N173" s="15"/>
      <c r="O173" s="30">
        <v>-41.6</v>
      </c>
      <c r="P173" s="15">
        <f t="shared" si="132"/>
        <v>-41.6</v>
      </c>
      <c r="Q173" s="189" t="str">
        <f t="shared" si="140"/>
        <v/>
      </c>
      <c r="R173" s="194">
        <f>SUM(F173,L173)</f>
        <v>0</v>
      </c>
      <c r="S173" s="15" t="s">
        <v>181</v>
      </c>
      <c r="T173" s="15">
        <f t="shared" ref="T173:U174" si="188">SUM(G173,N173)</f>
        <v>0</v>
      </c>
      <c r="U173" s="15">
        <f t="shared" si="188"/>
        <v>-41.6</v>
      </c>
      <c r="V173" s="15">
        <f>U173-T173</f>
        <v>-41.6</v>
      </c>
      <c r="W173" s="153" t="str">
        <f t="shared" si="97"/>
        <v/>
      </c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  <c r="CV173" s="93"/>
      <c r="CW173" s="93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  <c r="EX173" s="93"/>
      <c r="EY173" s="93"/>
      <c r="EZ173" s="93"/>
      <c r="FA173" s="93"/>
      <c r="FB173" s="93"/>
      <c r="FC173" s="93"/>
      <c r="FD173" s="93"/>
      <c r="FE173" s="93"/>
      <c r="FF173" s="93"/>
      <c r="FG173" s="93"/>
      <c r="FH173" s="93"/>
      <c r="FI173" s="93"/>
      <c r="FJ173" s="93"/>
      <c r="FK173" s="93"/>
      <c r="FL173" s="93"/>
      <c r="FM173" s="93"/>
      <c r="FN173" s="93"/>
      <c r="FO173" s="93"/>
      <c r="FP173" s="93"/>
      <c r="FQ173" s="93"/>
      <c r="FR173" s="93"/>
      <c r="FS173" s="93"/>
      <c r="FT173" s="93"/>
      <c r="FU173" s="93"/>
      <c r="FV173" s="93"/>
      <c r="FW173" s="93"/>
      <c r="FX173" s="93"/>
      <c r="FY173" s="93"/>
      <c r="FZ173" s="93"/>
      <c r="GA173" s="93"/>
      <c r="GB173" s="93"/>
      <c r="GC173" s="93"/>
      <c r="GD173" s="93"/>
      <c r="GE173" s="94"/>
      <c r="GF173" s="94"/>
      <c r="GG173" s="94"/>
      <c r="GH173" s="94"/>
      <c r="GI173" s="94"/>
      <c r="GJ173" s="94"/>
      <c r="GK173" s="94"/>
      <c r="GL173" s="94"/>
      <c r="GM173" s="94"/>
      <c r="GN173" s="94"/>
    </row>
    <row r="174" spans="1:196" s="99" customFormat="1" ht="40.5" customHeight="1" x14ac:dyDescent="0.3">
      <c r="A174" s="164"/>
      <c r="B174" s="165"/>
      <c r="C174" s="165"/>
      <c r="D174" s="165"/>
      <c r="E174" s="311" t="s">
        <v>33</v>
      </c>
      <c r="F174" s="223">
        <f>SUM(F171:F173)</f>
        <v>961028.49999999988</v>
      </c>
      <c r="G174" s="166">
        <f>SUM(G171:G173)</f>
        <v>633966.19999999984</v>
      </c>
      <c r="H174" s="166">
        <f>SUM(H171:H173)</f>
        <v>559785.19999999995</v>
      </c>
      <c r="I174" s="167">
        <f t="shared" si="165"/>
        <v>1</v>
      </c>
      <c r="J174" s="168">
        <f t="shared" si="136"/>
        <v>-74180.999999999884</v>
      </c>
      <c r="K174" s="169">
        <f t="shared" si="145"/>
        <v>0.8829890300145341</v>
      </c>
      <c r="L174" s="224">
        <f>SUM(L171:L173)</f>
        <v>91434.299999999988</v>
      </c>
      <c r="M174" s="166">
        <f>SUM(M171:M173)</f>
        <v>151566.39999999999</v>
      </c>
      <c r="N174" s="321">
        <f>SUM(N171:N173)</f>
        <v>139234.19999999998</v>
      </c>
      <c r="O174" s="166">
        <f>SUM(O171:O173)</f>
        <v>83649.3</v>
      </c>
      <c r="P174" s="168">
        <f t="shared" si="132"/>
        <v>-55584.89999999998</v>
      </c>
      <c r="Q174" s="192">
        <f t="shared" si="140"/>
        <v>0.60078127356640831</v>
      </c>
      <c r="R174" s="225">
        <f>SUM(F174,L174)</f>
        <v>1052462.7999999998</v>
      </c>
      <c r="S174" s="168">
        <f>SUM(F174,M174)</f>
        <v>1112594.8999999999</v>
      </c>
      <c r="T174" s="168">
        <f>SUM(G174,N174)</f>
        <v>773200.39999999979</v>
      </c>
      <c r="U174" s="168">
        <f t="shared" si="188"/>
        <v>643434.5</v>
      </c>
      <c r="V174" s="168">
        <f>U174-T174</f>
        <v>-129765.89999999979</v>
      </c>
      <c r="W174" s="169">
        <f t="shared" si="97"/>
        <v>0.83217041791494184</v>
      </c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7"/>
      <c r="AS174" s="97"/>
      <c r="AT174" s="97"/>
      <c r="AU174" s="97"/>
      <c r="AV174" s="97"/>
      <c r="AW174" s="97"/>
      <c r="AX174" s="97"/>
      <c r="AY174" s="97"/>
      <c r="AZ174" s="97"/>
      <c r="BA174" s="97"/>
      <c r="BB174" s="97"/>
      <c r="BC174" s="97"/>
      <c r="BD174" s="97"/>
      <c r="BE174" s="97"/>
      <c r="BF174" s="97"/>
      <c r="BG174" s="97"/>
      <c r="BH174" s="97"/>
      <c r="BI174" s="97"/>
      <c r="BJ174" s="97"/>
      <c r="BK174" s="97"/>
      <c r="BL174" s="97"/>
      <c r="BM174" s="97"/>
      <c r="BN174" s="97"/>
      <c r="BO174" s="97"/>
      <c r="BP174" s="97"/>
      <c r="BQ174" s="97"/>
      <c r="BR174" s="97"/>
      <c r="BS174" s="97"/>
      <c r="BT174" s="97"/>
      <c r="BU174" s="97"/>
      <c r="BV174" s="97"/>
      <c r="BW174" s="97"/>
      <c r="BX174" s="97"/>
      <c r="BY174" s="97"/>
      <c r="BZ174" s="97"/>
      <c r="CA174" s="97"/>
      <c r="CB174" s="97"/>
      <c r="CC174" s="97"/>
      <c r="CD174" s="97"/>
      <c r="CE174" s="97"/>
      <c r="CF174" s="97"/>
      <c r="CG174" s="97"/>
      <c r="CH174" s="97"/>
      <c r="CI174" s="97"/>
      <c r="CJ174" s="97"/>
      <c r="CK174" s="97"/>
      <c r="CL174" s="97"/>
      <c r="CM174" s="97"/>
      <c r="CN174" s="97"/>
      <c r="CO174" s="97"/>
      <c r="CP174" s="97"/>
      <c r="CQ174" s="97"/>
      <c r="CR174" s="97"/>
      <c r="CS174" s="97"/>
      <c r="CT174" s="97"/>
      <c r="CU174" s="97"/>
      <c r="CV174" s="97"/>
      <c r="CW174" s="97"/>
      <c r="CX174" s="97"/>
      <c r="CY174" s="97"/>
      <c r="CZ174" s="97"/>
      <c r="DA174" s="97"/>
      <c r="DB174" s="97"/>
      <c r="DC174" s="97"/>
      <c r="DD174" s="97"/>
      <c r="DE174" s="97"/>
      <c r="DF174" s="97"/>
      <c r="DG174" s="97"/>
      <c r="DH174" s="97"/>
      <c r="DI174" s="97"/>
      <c r="DJ174" s="97"/>
      <c r="DK174" s="97"/>
      <c r="DL174" s="97"/>
      <c r="DM174" s="97"/>
      <c r="DN174" s="97"/>
      <c r="DO174" s="97"/>
      <c r="DP174" s="97"/>
      <c r="DQ174" s="97"/>
      <c r="DR174" s="97"/>
      <c r="DS174" s="97"/>
      <c r="DT174" s="97"/>
      <c r="DU174" s="97"/>
      <c r="DV174" s="97"/>
      <c r="DW174" s="97"/>
      <c r="DX174" s="97"/>
      <c r="DY174" s="97"/>
      <c r="DZ174" s="97"/>
      <c r="EA174" s="97"/>
      <c r="EB174" s="97"/>
      <c r="EC174" s="97"/>
      <c r="ED174" s="97"/>
      <c r="EE174" s="97"/>
      <c r="EF174" s="97"/>
      <c r="EG174" s="97"/>
      <c r="EH174" s="97"/>
      <c r="EI174" s="97"/>
      <c r="EJ174" s="97"/>
      <c r="EK174" s="97"/>
      <c r="EL174" s="97"/>
      <c r="EM174" s="97"/>
      <c r="EN174" s="97"/>
      <c r="EO174" s="97"/>
      <c r="EP174" s="97"/>
      <c r="EQ174" s="97"/>
      <c r="ER174" s="97"/>
      <c r="ES174" s="97"/>
      <c r="ET174" s="97"/>
      <c r="EU174" s="97"/>
      <c r="EV174" s="97"/>
      <c r="EW174" s="97"/>
      <c r="EX174" s="97"/>
      <c r="EY174" s="97"/>
      <c r="EZ174" s="97"/>
      <c r="FA174" s="97"/>
      <c r="FB174" s="97"/>
      <c r="FC174" s="97"/>
      <c r="FD174" s="97"/>
      <c r="FE174" s="97"/>
      <c r="FF174" s="97"/>
      <c r="FG174" s="97"/>
      <c r="FH174" s="97"/>
      <c r="FI174" s="97"/>
      <c r="FJ174" s="97"/>
      <c r="FK174" s="97"/>
      <c r="FL174" s="97"/>
      <c r="FM174" s="97"/>
      <c r="FN174" s="97"/>
      <c r="FO174" s="97"/>
      <c r="FP174" s="97"/>
      <c r="FQ174" s="97"/>
      <c r="FR174" s="97"/>
      <c r="FS174" s="97"/>
      <c r="FT174" s="97"/>
      <c r="FU174" s="97"/>
      <c r="FV174" s="97"/>
      <c r="FW174" s="97"/>
      <c r="FX174" s="97"/>
      <c r="FY174" s="97"/>
      <c r="FZ174" s="97"/>
      <c r="GA174" s="97"/>
      <c r="GB174" s="97"/>
      <c r="GC174" s="97"/>
      <c r="GD174" s="97"/>
      <c r="GE174" s="98"/>
      <c r="GF174" s="98"/>
      <c r="GG174" s="98"/>
      <c r="GH174" s="98"/>
      <c r="GI174" s="98"/>
      <c r="GJ174" s="98"/>
      <c r="GK174" s="98"/>
      <c r="GL174" s="98"/>
      <c r="GM174" s="98"/>
      <c r="GN174" s="98"/>
    </row>
    <row r="175" spans="1:196" ht="86.25" customHeight="1" x14ac:dyDescent="0.4">
      <c r="E175" s="342" t="s">
        <v>375</v>
      </c>
      <c r="F175" s="342"/>
      <c r="G175" s="101"/>
      <c r="H175" s="252"/>
      <c r="I175" s="102"/>
      <c r="J175" s="331">
        <f t="shared" si="136"/>
        <v>0</v>
      </c>
      <c r="K175" s="332"/>
      <c r="L175" s="101"/>
      <c r="M175" s="333" t="s">
        <v>376</v>
      </c>
      <c r="N175" s="253"/>
      <c r="O175" s="334"/>
      <c r="P175" s="335">
        <f t="shared" si="132"/>
        <v>0</v>
      </c>
      <c r="Q175" s="10"/>
      <c r="U175" s="10"/>
      <c r="V175" s="10"/>
      <c r="W175" s="10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</row>
    <row r="176" spans="1:196" ht="45" hidden="1" customHeight="1" x14ac:dyDescent="0.4">
      <c r="E176" s="252"/>
      <c r="F176" s="101"/>
      <c r="G176" s="253"/>
      <c r="H176" s="102"/>
      <c r="I176" s="102"/>
      <c r="J176" s="329">
        <f t="shared" si="136"/>
        <v>0</v>
      </c>
      <c r="K176" s="254">
        <f>SUM(H174/G174)*100</f>
        <v>88.298903001453411</v>
      </c>
      <c r="L176" s="255"/>
      <c r="M176" s="255"/>
      <c r="N176" s="255"/>
      <c r="O176" s="219"/>
      <c r="P176" s="330">
        <f t="shared" si="132"/>
        <v>0</v>
      </c>
      <c r="Q176" s="218">
        <f>SUM(O174/N174)*100</f>
        <v>60.078127356640834</v>
      </c>
      <c r="R176" s="105">
        <f>SUM(F174,L174)</f>
        <v>1052462.7999999998</v>
      </c>
      <c r="S176" s="105">
        <f>SUM(F174,M174)</f>
        <v>1112594.8999999999</v>
      </c>
      <c r="T176" s="105">
        <f>SUM(G174,N174)</f>
        <v>773200.39999999979</v>
      </c>
      <c r="U176" s="105">
        <f>SUM(H174,O174)</f>
        <v>643434.5</v>
      </c>
      <c r="V176" s="105">
        <f>SUM(U174-T174)</f>
        <v>-129765.89999999979</v>
      </c>
      <c r="W176" s="218">
        <f>SUM(U174/T174)*100</f>
        <v>83.217041791494182</v>
      </c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</row>
    <row r="177" spans="2:196" ht="26.25" hidden="1" x14ac:dyDescent="0.4">
      <c r="E177" s="252"/>
      <c r="F177" s="252"/>
      <c r="G177" s="252"/>
      <c r="H177" s="252"/>
      <c r="I177" s="252"/>
      <c r="J177" s="15">
        <f t="shared" si="136"/>
        <v>0</v>
      </c>
      <c r="K177" s="256"/>
      <c r="L177" s="257"/>
      <c r="M177" s="257"/>
      <c r="N177" s="257"/>
      <c r="O177" s="98"/>
      <c r="P177" s="14">
        <f t="shared" si="132"/>
        <v>0</v>
      </c>
      <c r="Q177" s="98"/>
      <c r="R177" s="98"/>
      <c r="S177" s="98"/>
      <c r="T177" s="98"/>
      <c r="U177" s="98"/>
      <c r="V177" s="98"/>
      <c r="W177" s="98"/>
    </row>
    <row r="178" spans="2:196" ht="26.25" hidden="1" x14ac:dyDescent="0.4">
      <c r="E178" s="252"/>
      <c r="F178" s="252"/>
      <c r="G178" s="252"/>
      <c r="H178" s="252"/>
      <c r="I178" s="252"/>
      <c r="J178" s="15">
        <f t="shared" si="136"/>
        <v>0</v>
      </c>
      <c r="K178" s="256"/>
      <c r="L178" s="257"/>
      <c r="M178" s="257"/>
      <c r="N178" s="257"/>
      <c r="O178" s="98"/>
      <c r="P178" s="14">
        <f t="shared" si="132"/>
        <v>0</v>
      </c>
      <c r="Q178" s="98"/>
      <c r="R178" s="98"/>
      <c r="S178" s="98"/>
      <c r="T178" s="98"/>
      <c r="U178" s="98"/>
      <c r="V178" s="98"/>
      <c r="W178" s="98"/>
    </row>
    <row r="179" spans="2:196" ht="37.9" hidden="1" customHeight="1" x14ac:dyDescent="0.4">
      <c r="E179" s="259" t="s">
        <v>218</v>
      </c>
      <c r="F179" s="258"/>
      <c r="G179" s="258"/>
      <c r="H179" s="258"/>
      <c r="I179" s="258"/>
      <c r="J179" s="15">
        <f t="shared" si="136"/>
        <v>0</v>
      </c>
      <c r="K179" s="258"/>
      <c r="L179" s="258"/>
      <c r="M179" s="258"/>
      <c r="N179" s="258"/>
      <c r="O179" s="107"/>
      <c r="P179" s="14">
        <f t="shared" si="132"/>
        <v>0</v>
      </c>
      <c r="Q179" s="107"/>
      <c r="R179" s="107"/>
      <c r="S179" s="107"/>
      <c r="T179" s="107"/>
      <c r="U179" s="107"/>
    </row>
    <row r="180" spans="2:196" ht="26.25" hidden="1" x14ac:dyDescent="0.4">
      <c r="E180" s="259" t="s">
        <v>318</v>
      </c>
      <c r="F180" s="252"/>
      <c r="G180" s="252"/>
      <c r="H180" s="252"/>
      <c r="I180" s="252"/>
      <c r="J180" s="15">
        <f t="shared" si="136"/>
        <v>0</v>
      </c>
      <c r="K180" s="260"/>
      <c r="L180" s="252"/>
      <c r="M180" s="252"/>
      <c r="N180" s="252"/>
      <c r="P180" s="14">
        <f t="shared" si="132"/>
        <v>0</v>
      </c>
    </row>
    <row r="181" spans="2:196" s="75" customFormat="1" ht="37.15" hidden="1" customHeight="1" x14ac:dyDescent="0.4">
      <c r="B181" s="110"/>
      <c r="C181" s="110"/>
      <c r="D181" s="111"/>
      <c r="E181" s="307" t="s">
        <v>353</v>
      </c>
      <c r="F181" s="11">
        <f>F18</f>
        <v>152205.9</v>
      </c>
      <c r="G181" s="11">
        <f>G18</f>
        <v>99140.2</v>
      </c>
      <c r="H181" s="11">
        <f>H18</f>
        <v>95538</v>
      </c>
      <c r="I181" s="11"/>
      <c r="J181" s="15">
        <f t="shared" si="136"/>
        <v>-3602.1999999999971</v>
      </c>
      <c r="K181" s="284">
        <f t="shared" ref="K181:K194" si="189">IFERROR(100%*(H181/G181),"")</f>
        <v>0.9636655968012976</v>
      </c>
      <c r="L181" s="261">
        <f>L18</f>
        <v>0</v>
      </c>
      <c r="M181" s="261">
        <f>M18</f>
        <v>0</v>
      </c>
      <c r="N181" s="261">
        <f>N18</f>
        <v>0</v>
      </c>
      <c r="O181" s="11">
        <f>O18</f>
        <v>0</v>
      </c>
      <c r="P181" s="14">
        <f t="shared" si="132"/>
        <v>0</v>
      </c>
      <c r="Q181" s="126" t="str">
        <f t="shared" ref="Q181:Q195" si="190">IFERROR(100%*(O181/N181),"")</f>
        <v/>
      </c>
      <c r="R181" s="21">
        <f t="shared" ref="R181:R182" si="191">SUM(F181,L181)</f>
        <v>152205.9</v>
      </c>
      <c r="S181" s="14">
        <f>SUM(G181,M181)</f>
        <v>99140.2</v>
      </c>
      <c r="T181" s="14">
        <f t="shared" ref="T181:T182" si="192">SUM(G181,N181)</f>
        <v>99140.2</v>
      </c>
      <c r="U181" s="14">
        <f t="shared" ref="U181:U182" si="193">SUM(H181,O181)</f>
        <v>95538</v>
      </c>
      <c r="V181" s="14">
        <f t="shared" ref="V181:V182" si="194">U181-T181</f>
        <v>-3602.1999999999971</v>
      </c>
      <c r="W181" s="163">
        <f t="shared" ref="W181:W182" si="195">IFERROR(100%*(U181/T181),"")</f>
        <v>0.9636655968012976</v>
      </c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2"/>
      <c r="BE181" s="52"/>
      <c r="BF181" s="52"/>
      <c r="BG181" s="52"/>
      <c r="BH181" s="52"/>
      <c r="BI181" s="52"/>
      <c r="BJ181" s="52"/>
      <c r="BK181" s="52"/>
      <c r="BL181" s="52"/>
      <c r="BM181" s="52"/>
      <c r="BN181" s="52"/>
      <c r="BO181" s="52"/>
      <c r="BP181" s="52"/>
      <c r="BQ181" s="52"/>
      <c r="BR181" s="52"/>
      <c r="BS181" s="52"/>
      <c r="BT181" s="52"/>
      <c r="BU181" s="52"/>
      <c r="BV181" s="52"/>
      <c r="BW181" s="52"/>
      <c r="BX181" s="52"/>
      <c r="BY181" s="52"/>
      <c r="BZ181" s="52"/>
      <c r="CA181" s="52"/>
      <c r="CB181" s="52"/>
      <c r="CC181" s="52"/>
      <c r="CD181" s="52"/>
      <c r="CE181" s="52"/>
      <c r="CF181" s="52"/>
      <c r="CG181" s="52"/>
      <c r="CH181" s="52"/>
      <c r="CI181" s="52"/>
      <c r="CJ181" s="52"/>
      <c r="CK181" s="52"/>
      <c r="CL181" s="52"/>
      <c r="CM181" s="52"/>
      <c r="CN181" s="52"/>
      <c r="CO181" s="52"/>
      <c r="CP181" s="52"/>
      <c r="CQ181" s="52"/>
      <c r="CR181" s="52"/>
      <c r="CS181" s="52"/>
      <c r="CT181" s="52"/>
      <c r="CU181" s="52"/>
      <c r="CV181" s="52"/>
      <c r="CW181" s="52"/>
      <c r="CX181" s="52"/>
      <c r="CY181" s="52"/>
      <c r="CZ181" s="52"/>
      <c r="DA181" s="52"/>
      <c r="DB181" s="52"/>
      <c r="DC181" s="52"/>
      <c r="DD181" s="52"/>
      <c r="DE181" s="52"/>
      <c r="DF181" s="52"/>
      <c r="DG181" s="52"/>
      <c r="DH181" s="52"/>
      <c r="DI181" s="52"/>
      <c r="DJ181" s="52"/>
      <c r="DK181" s="52"/>
      <c r="DL181" s="52"/>
      <c r="DM181" s="52"/>
      <c r="DN181" s="52"/>
      <c r="DO181" s="52"/>
      <c r="DP181" s="52"/>
      <c r="DQ181" s="52"/>
      <c r="DR181" s="52"/>
      <c r="DS181" s="52"/>
      <c r="DT181" s="52"/>
      <c r="DU181" s="52"/>
      <c r="DV181" s="52"/>
      <c r="DW181" s="52"/>
      <c r="DX181" s="52"/>
      <c r="DY181" s="52"/>
      <c r="DZ181" s="52"/>
      <c r="EA181" s="52"/>
      <c r="EB181" s="52"/>
      <c r="EC181" s="52"/>
      <c r="ED181" s="52"/>
      <c r="EE181" s="52"/>
      <c r="EF181" s="52"/>
      <c r="EG181" s="52"/>
      <c r="EH181" s="52"/>
      <c r="EI181" s="52"/>
      <c r="EJ181" s="52"/>
      <c r="EK181" s="52"/>
      <c r="EL181" s="52"/>
      <c r="EM181" s="52"/>
      <c r="EN181" s="52"/>
      <c r="EO181" s="52"/>
      <c r="EP181" s="52"/>
      <c r="EQ181" s="52"/>
      <c r="ER181" s="52"/>
      <c r="ES181" s="52"/>
      <c r="ET181" s="52"/>
      <c r="EU181" s="52"/>
      <c r="EV181" s="52"/>
      <c r="EW181" s="52"/>
      <c r="EX181" s="52"/>
      <c r="EY181" s="52"/>
      <c r="EZ181" s="52"/>
      <c r="FA181" s="52"/>
      <c r="FB181" s="52"/>
      <c r="FC181" s="52"/>
      <c r="FD181" s="52"/>
      <c r="FE181" s="52"/>
      <c r="FF181" s="52"/>
      <c r="FG181" s="52"/>
      <c r="FH181" s="52"/>
      <c r="FI181" s="52"/>
      <c r="FJ181" s="52"/>
      <c r="FK181" s="52"/>
      <c r="FL181" s="52"/>
      <c r="FM181" s="52"/>
      <c r="FN181" s="52"/>
      <c r="FO181" s="52"/>
      <c r="FP181" s="52"/>
      <c r="FQ181" s="52"/>
      <c r="FR181" s="52"/>
      <c r="FS181" s="52"/>
      <c r="FT181" s="52"/>
      <c r="FU181" s="52"/>
      <c r="FV181" s="52"/>
      <c r="FW181" s="52"/>
      <c r="FX181" s="52"/>
      <c r="FY181" s="52"/>
      <c r="FZ181" s="52"/>
      <c r="GA181" s="52"/>
      <c r="GB181" s="52"/>
      <c r="GC181" s="52"/>
      <c r="GD181" s="52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</row>
    <row r="182" spans="2:196" s="75" customFormat="1" ht="41.25" hidden="1" customHeight="1" x14ac:dyDescent="0.3">
      <c r="B182" s="110"/>
      <c r="C182" s="110"/>
      <c r="D182" s="110"/>
      <c r="E182" s="308" t="s">
        <v>354</v>
      </c>
      <c r="F182" s="12">
        <f>F20</f>
        <v>0</v>
      </c>
      <c r="G182" s="12">
        <f>G20</f>
        <v>0</v>
      </c>
      <c r="H182" s="12">
        <f>H20</f>
        <v>0</v>
      </c>
      <c r="I182" s="12"/>
      <c r="J182" s="15">
        <f t="shared" si="136"/>
        <v>0</v>
      </c>
      <c r="K182" s="284" t="str">
        <f t="shared" si="189"/>
        <v/>
      </c>
      <c r="L182" s="262">
        <f>L20</f>
        <v>0</v>
      </c>
      <c r="M182" s="262">
        <f>M20</f>
        <v>0</v>
      </c>
      <c r="N182" s="262">
        <f>N20</f>
        <v>0</v>
      </c>
      <c r="O182" s="12">
        <f>O20</f>
        <v>0</v>
      </c>
      <c r="P182" s="14">
        <f t="shared" si="132"/>
        <v>0</v>
      </c>
      <c r="Q182" s="126" t="str">
        <f t="shared" si="190"/>
        <v/>
      </c>
      <c r="R182" s="21">
        <f t="shared" si="191"/>
        <v>0</v>
      </c>
      <c r="S182" s="14">
        <f>SUM(G182,M182)</f>
        <v>0</v>
      </c>
      <c r="T182" s="14">
        <f t="shared" si="192"/>
        <v>0</v>
      </c>
      <c r="U182" s="14">
        <f t="shared" si="193"/>
        <v>0</v>
      </c>
      <c r="V182" s="14">
        <f t="shared" si="194"/>
        <v>0</v>
      </c>
      <c r="W182" s="163" t="str">
        <f t="shared" si="195"/>
        <v/>
      </c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52"/>
      <c r="BE182" s="52"/>
      <c r="BF182" s="52"/>
      <c r="BG182" s="52"/>
      <c r="BH182" s="52"/>
      <c r="BI182" s="52"/>
      <c r="BJ182" s="52"/>
      <c r="BK182" s="52"/>
      <c r="BL182" s="52"/>
      <c r="BM182" s="52"/>
      <c r="BN182" s="52"/>
      <c r="BO182" s="52"/>
      <c r="BP182" s="52"/>
      <c r="BQ182" s="52"/>
      <c r="BR182" s="52"/>
      <c r="BS182" s="52"/>
      <c r="BT182" s="52"/>
      <c r="BU182" s="52"/>
      <c r="BV182" s="52"/>
      <c r="BW182" s="52"/>
      <c r="BX182" s="52"/>
      <c r="BY182" s="52"/>
      <c r="BZ182" s="52"/>
      <c r="CA182" s="52"/>
      <c r="CB182" s="52"/>
      <c r="CC182" s="52"/>
      <c r="CD182" s="52"/>
      <c r="CE182" s="52"/>
      <c r="CF182" s="52"/>
      <c r="CG182" s="52"/>
      <c r="CH182" s="52"/>
      <c r="CI182" s="52"/>
      <c r="CJ182" s="52"/>
      <c r="CK182" s="52"/>
      <c r="CL182" s="52"/>
      <c r="CM182" s="52"/>
      <c r="CN182" s="52"/>
      <c r="CO182" s="52"/>
      <c r="CP182" s="52"/>
      <c r="CQ182" s="52"/>
      <c r="CR182" s="52"/>
      <c r="CS182" s="52"/>
      <c r="CT182" s="52"/>
      <c r="CU182" s="52"/>
      <c r="CV182" s="52"/>
      <c r="CW182" s="52"/>
      <c r="CX182" s="52"/>
      <c r="CY182" s="52"/>
      <c r="CZ182" s="52"/>
      <c r="DA182" s="52"/>
      <c r="DB182" s="52"/>
      <c r="DC182" s="52"/>
      <c r="DD182" s="52"/>
      <c r="DE182" s="52"/>
      <c r="DF182" s="52"/>
      <c r="DG182" s="52"/>
      <c r="DH182" s="52"/>
      <c r="DI182" s="52"/>
      <c r="DJ182" s="52"/>
      <c r="DK182" s="52"/>
      <c r="DL182" s="52"/>
      <c r="DM182" s="52"/>
      <c r="DN182" s="52"/>
      <c r="DO182" s="52"/>
      <c r="DP182" s="52"/>
      <c r="DQ182" s="52"/>
      <c r="DR182" s="52"/>
      <c r="DS182" s="52"/>
      <c r="DT182" s="52"/>
      <c r="DU182" s="52"/>
      <c r="DV182" s="52"/>
      <c r="DW182" s="52"/>
      <c r="DX182" s="52"/>
      <c r="DY182" s="52"/>
      <c r="DZ182" s="52"/>
      <c r="EA182" s="52"/>
      <c r="EB182" s="52"/>
      <c r="EC182" s="52"/>
      <c r="ED182" s="52"/>
      <c r="EE182" s="52"/>
      <c r="EF182" s="52"/>
      <c r="EG182" s="52"/>
      <c r="EH182" s="52"/>
      <c r="EI182" s="52"/>
      <c r="EJ182" s="52"/>
      <c r="EK182" s="52"/>
      <c r="EL182" s="52"/>
      <c r="EM182" s="52"/>
      <c r="EN182" s="52"/>
      <c r="EO182" s="52"/>
      <c r="EP182" s="52"/>
      <c r="EQ182" s="52"/>
      <c r="ER182" s="52"/>
      <c r="ES182" s="52"/>
      <c r="ET182" s="52"/>
      <c r="EU182" s="52"/>
      <c r="EV182" s="52"/>
      <c r="EW182" s="52"/>
      <c r="EX182" s="52"/>
      <c r="EY182" s="52"/>
      <c r="EZ182" s="52"/>
      <c r="FA182" s="52"/>
      <c r="FB182" s="52"/>
      <c r="FC182" s="52"/>
      <c r="FD182" s="52"/>
      <c r="FE182" s="52"/>
      <c r="FF182" s="52"/>
      <c r="FG182" s="52"/>
      <c r="FH182" s="52"/>
      <c r="FI182" s="52"/>
      <c r="FJ182" s="52"/>
      <c r="FK182" s="52"/>
      <c r="FL182" s="52"/>
      <c r="FM182" s="52"/>
      <c r="FN182" s="52"/>
      <c r="FO182" s="52"/>
      <c r="FP182" s="52"/>
      <c r="FQ182" s="52"/>
      <c r="FR182" s="52"/>
      <c r="FS182" s="52"/>
      <c r="FT182" s="52"/>
      <c r="FU182" s="52"/>
      <c r="FV182" s="52"/>
      <c r="FW182" s="52"/>
      <c r="FX182" s="52"/>
      <c r="FY182" s="52"/>
      <c r="FZ182" s="52"/>
      <c r="GA182" s="52"/>
      <c r="GB182" s="52"/>
      <c r="GC182" s="52"/>
      <c r="GD182" s="52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</row>
    <row r="183" spans="2:196" s="75" customFormat="1" ht="65.25" hidden="1" customHeight="1" x14ac:dyDescent="0.25">
      <c r="B183" s="110"/>
      <c r="C183" s="110"/>
      <c r="D183" s="112"/>
      <c r="E183" s="309" t="s">
        <v>247</v>
      </c>
      <c r="F183" s="12">
        <f>F29</f>
        <v>1743.6</v>
      </c>
      <c r="G183" s="12">
        <f>G29</f>
        <v>1136.8</v>
      </c>
      <c r="H183" s="12">
        <f>H29</f>
        <v>1067.0999999999999</v>
      </c>
      <c r="I183" s="12"/>
      <c r="J183" s="15">
        <f t="shared" si="136"/>
        <v>-69.700000000000045</v>
      </c>
      <c r="K183" s="284">
        <f t="shared" si="189"/>
        <v>0.9386875439831105</v>
      </c>
      <c r="L183" s="262">
        <f>L29</f>
        <v>0</v>
      </c>
      <c r="M183" s="262">
        <f>M29</f>
        <v>0</v>
      </c>
      <c r="N183" s="262">
        <f>N29</f>
        <v>0</v>
      </c>
      <c r="O183" s="12">
        <f>O29</f>
        <v>0</v>
      </c>
      <c r="P183" s="14">
        <f t="shared" si="132"/>
        <v>0</v>
      </c>
      <c r="Q183" s="126" t="str">
        <f t="shared" si="190"/>
        <v/>
      </c>
      <c r="R183" s="21">
        <f t="shared" ref="R183:R195" si="196">SUM(F183,L183)</f>
        <v>1743.6</v>
      </c>
      <c r="S183" s="14">
        <f t="shared" ref="S183:S195" si="197">SUM(G183,M183)</f>
        <v>1136.8</v>
      </c>
      <c r="T183" s="14">
        <f t="shared" ref="T183:T195" si="198">SUM(G183,N183)</f>
        <v>1136.8</v>
      </c>
      <c r="U183" s="14">
        <f t="shared" ref="U183:U195" si="199">SUM(H183,O183)</f>
        <v>1067.0999999999999</v>
      </c>
      <c r="V183" s="14">
        <f t="shared" ref="V183:V195" si="200">U183-T183</f>
        <v>-69.700000000000045</v>
      </c>
      <c r="W183" s="163">
        <f t="shared" ref="W183:W195" si="201">IFERROR(100%*(U183/T183),"")</f>
        <v>0.9386875439831105</v>
      </c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  <c r="BM183" s="52"/>
      <c r="BN183" s="52"/>
      <c r="BO183" s="52"/>
      <c r="BP183" s="52"/>
      <c r="BQ183" s="52"/>
      <c r="BR183" s="52"/>
      <c r="BS183" s="52"/>
      <c r="BT183" s="52"/>
      <c r="BU183" s="52"/>
      <c r="BV183" s="52"/>
      <c r="BW183" s="52"/>
      <c r="BX183" s="52"/>
      <c r="BY183" s="52"/>
      <c r="BZ183" s="52"/>
      <c r="CA183" s="52"/>
      <c r="CB183" s="52"/>
      <c r="CC183" s="52"/>
      <c r="CD183" s="52"/>
      <c r="CE183" s="52"/>
      <c r="CF183" s="52"/>
      <c r="CG183" s="52"/>
      <c r="CH183" s="52"/>
      <c r="CI183" s="52"/>
      <c r="CJ183" s="52"/>
      <c r="CK183" s="52"/>
      <c r="CL183" s="52"/>
      <c r="CM183" s="52"/>
      <c r="CN183" s="52"/>
      <c r="CO183" s="52"/>
      <c r="CP183" s="52"/>
      <c r="CQ183" s="52"/>
      <c r="CR183" s="52"/>
      <c r="CS183" s="52"/>
      <c r="CT183" s="52"/>
      <c r="CU183" s="52"/>
      <c r="CV183" s="52"/>
      <c r="CW183" s="52"/>
      <c r="CX183" s="52"/>
      <c r="CY183" s="52"/>
      <c r="CZ183" s="52"/>
      <c r="DA183" s="52"/>
      <c r="DB183" s="52"/>
      <c r="DC183" s="52"/>
      <c r="DD183" s="52"/>
      <c r="DE183" s="52"/>
      <c r="DF183" s="52"/>
      <c r="DG183" s="52"/>
      <c r="DH183" s="52"/>
      <c r="DI183" s="52"/>
      <c r="DJ183" s="52"/>
      <c r="DK183" s="52"/>
      <c r="DL183" s="52"/>
      <c r="DM183" s="52"/>
      <c r="DN183" s="52"/>
      <c r="DO183" s="52"/>
      <c r="DP183" s="52"/>
      <c r="DQ183" s="52"/>
      <c r="DR183" s="52"/>
      <c r="DS183" s="52"/>
      <c r="DT183" s="52"/>
      <c r="DU183" s="52"/>
      <c r="DV183" s="52"/>
      <c r="DW183" s="52"/>
      <c r="DX183" s="52"/>
      <c r="DY183" s="52"/>
      <c r="DZ183" s="52"/>
      <c r="EA183" s="52"/>
      <c r="EB183" s="52"/>
      <c r="EC183" s="52"/>
      <c r="ED183" s="52"/>
      <c r="EE183" s="52"/>
      <c r="EF183" s="52"/>
      <c r="EG183" s="52"/>
      <c r="EH183" s="52"/>
      <c r="EI183" s="52"/>
      <c r="EJ183" s="52"/>
      <c r="EK183" s="52"/>
      <c r="EL183" s="52"/>
      <c r="EM183" s="52"/>
      <c r="EN183" s="52"/>
      <c r="EO183" s="52"/>
      <c r="EP183" s="52"/>
      <c r="EQ183" s="52"/>
      <c r="ER183" s="52"/>
      <c r="ES183" s="52"/>
      <c r="ET183" s="52"/>
      <c r="EU183" s="52"/>
      <c r="EV183" s="52"/>
      <c r="EW183" s="52"/>
      <c r="EX183" s="52"/>
      <c r="EY183" s="52"/>
      <c r="EZ183" s="52"/>
      <c r="FA183" s="52"/>
      <c r="FB183" s="52"/>
      <c r="FC183" s="52"/>
      <c r="FD183" s="52"/>
      <c r="FE183" s="52"/>
      <c r="FF183" s="52"/>
      <c r="FG183" s="52"/>
      <c r="FH183" s="52"/>
      <c r="FI183" s="52"/>
      <c r="FJ183" s="52"/>
      <c r="FK183" s="52"/>
      <c r="FL183" s="52"/>
      <c r="FM183" s="52"/>
      <c r="FN183" s="52"/>
      <c r="FO183" s="52"/>
      <c r="FP183" s="52"/>
      <c r="FQ183" s="52"/>
      <c r="FR183" s="52"/>
      <c r="FS183" s="52"/>
      <c r="FT183" s="52"/>
      <c r="FU183" s="52"/>
      <c r="FV183" s="52"/>
      <c r="FW183" s="52"/>
      <c r="FX183" s="52"/>
      <c r="FY183" s="52"/>
      <c r="FZ183" s="52"/>
      <c r="GA183" s="52"/>
      <c r="GB183" s="52"/>
      <c r="GC183" s="52"/>
      <c r="GD183" s="52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</row>
    <row r="184" spans="2:196" s="75" customFormat="1" ht="44.25" hidden="1" customHeight="1" x14ac:dyDescent="0.4">
      <c r="B184" s="110"/>
      <c r="C184" s="110"/>
      <c r="D184" s="110"/>
      <c r="E184" s="307" t="s">
        <v>355</v>
      </c>
      <c r="F184" s="12">
        <f t="shared" ref="F184:H185" si="202">F34</f>
        <v>592.4</v>
      </c>
      <c r="G184" s="12">
        <f t="shared" si="202"/>
        <v>345.6</v>
      </c>
      <c r="H184" s="12">
        <f t="shared" si="202"/>
        <v>280.5</v>
      </c>
      <c r="I184" s="11"/>
      <c r="J184" s="15">
        <f t="shared" si="136"/>
        <v>-65.100000000000023</v>
      </c>
      <c r="K184" s="284">
        <f t="shared" si="189"/>
        <v>0.81163194444444442</v>
      </c>
      <c r="L184" s="261">
        <f t="shared" ref="L184:O185" si="203">L34</f>
        <v>0</v>
      </c>
      <c r="M184" s="261">
        <f t="shared" si="203"/>
        <v>0</v>
      </c>
      <c r="N184" s="261">
        <f t="shared" si="203"/>
        <v>0</v>
      </c>
      <c r="O184" s="11">
        <f t="shared" si="203"/>
        <v>0</v>
      </c>
      <c r="P184" s="14">
        <f t="shared" si="132"/>
        <v>0</v>
      </c>
      <c r="Q184" s="126" t="str">
        <f t="shared" si="190"/>
        <v/>
      </c>
      <c r="R184" s="21">
        <f t="shared" si="196"/>
        <v>592.4</v>
      </c>
      <c r="S184" s="14">
        <f t="shared" si="197"/>
        <v>345.6</v>
      </c>
      <c r="T184" s="14">
        <f t="shared" si="198"/>
        <v>345.6</v>
      </c>
      <c r="U184" s="14">
        <f t="shared" si="199"/>
        <v>280.5</v>
      </c>
      <c r="V184" s="14">
        <f t="shared" si="200"/>
        <v>-65.100000000000023</v>
      </c>
      <c r="W184" s="163">
        <f t="shared" si="201"/>
        <v>0.81163194444444442</v>
      </c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2"/>
      <c r="AS184" s="52"/>
      <c r="AT184" s="52"/>
      <c r="AU184" s="52"/>
      <c r="AV184" s="52"/>
      <c r="AW184" s="52"/>
      <c r="AX184" s="52"/>
      <c r="AY184" s="52"/>
      <c r="AZ184" s="52"/>
      <c r="BA184" s="52"/>
      <c r="BB184" s="52"/>
      <c r="BC184" s="52"/>
      <c r="BD184" s="52"/>
      <c r="BE184" s="52"/>
      <c r="BF184" s="52"/>
      <c r="BG184" s="52"/>
      <c r="BH184" s="52"/>
      <c r="BI184" s="52"/>
      <c r="BJ184" s="52"/>
      <c r="BK184" s="52"/>
      <c r="BL184" s="52"/>
      <c r="BM184" s="52"/>
      <c r="BN184" s="52"/>
      <c r="BO184" s="52"/>
      <c r="BP184" s="52"/>
      <c r="BQ184" s="52"/>
      <c r="BR184" s="52"/>
      <c r="BS184" s="52"/>
      <c r="BT184" s="52"/>
      <c r="BU184" s="52"/>
      <c r="BV184" s="52"/>
      <c r="BW184" s="52"/>
      <c r="BX184" s="52"/>
      <c r="BY184" s="52"/>
      <c r="BZ184" s="52"/>
      <c r="CA184" s="52"/>
      <c r="CB184" s="52"/>
      <c r="CC184" s="52"/>
      <c r="CD184" s="52"/>
      <c r="CE184" s="52"/>
      <c r="CF184" s="52"/>
      <c r="CG184" s="52"/>
      <c r="CH184" s="52"/>
      <c r="CI184" s="52"/>
      <c r="CJ184" s="52"/>
      <c r="CK184" s="52"/>
      <c r="CL184" s="52"/>
      <c r="CM184" s="52"/>
      <c r="CN184" s="52"/>
      <c r="CO184" s="52"/>
      <c r="CP184" s="52"/>
      <c r="CQ184" s="52"/>
      <c r="CR184" s="52"/>
      <c r="CS184" s="52"/>
      <c r="CT184" s="52"/>
      <c r="CU184" s="52"/>
      <c r="CV184" s="52"/>
      <c r="CW184" s="52"/>
      <c r="CX184" s="52"/>
      <c r="CY184" s="52"/>
      <c r="CZ184" s="52"/>
      <c r="DA184" s="52"/>
      <c r="DB184" s="52"/>
      <c r="DC184" s="52"/>
      <c r="DD184" s="52"/>
      <c r="DE184" s="52"/>
      <c r="DF184" s="52"/>
      <c r="DG184" s="52"/>
      <c r="DH184" s="52"/>
      <c r="DI184" s="52"/>
      <c r="DJ184" s="52"/>
      <c r="DK184" s="52"/>
      <c r="DL184" s="52"/>
      <c r="DM184" s="52"/>
      <c r="DN184" s="52"/>
      <c r="DO184" s="52"/>
      <c r="DP184" s="52"/>
      <c r="DQ184" s="52"/>
      <c r="DR184" s="52"/>
      <c r="DS184" s="52"/>
      <c r="DT184" s="52"/>
      <c r="DU184" s="52"/>
      <c r="DV184" s="52"/>
      <c r="DW184" s="52"/>
      <c r="DX184" s="52"/>
      <c r="DY184" s="52"/>
      <c r="DZ184" s="52"/>
      <c r="EA184" s="52"/>
      <c r="EB184" s="52"/>
      <c r="EC184" s="52"/>
      <c r="ED184" s="52"/>
      <c r="EE184" s="52"/>
      <c r="EF184" s="52"/>
      <c r="EG184" s="52"/>
      <c r="EH184" s="52"/>
      <c r="EI184" s="52"/>
      <c r="EJ184" s="52"/>
      <c r="EK184" s="52"/>
      <c r="EL184" s="52"/>
      <c r="EM184" s="52"/>
      <c r="EN184" s="52"/>
      <c r="EO184" s="52"/>
      <c r="EP184" s="52"/>
      <c r="EQ184" s="52"/>
      <c r="ER184" s="52"/>
      <c r="ES184" s="52"/>
      <c r="ET184" s="52"/>
      <c r="EU184" s="52"/>
      <c r="EV184" s="52"/>
      <c r="EW184" s="52"/>
      <c r="EX184" s="52"/>
      <c r="EY184" s="52"/>
      <c r="EZ184" s="52"/>
      <c r="FA184" s="52"/>
      <c r="FB184" s="52"/>
      <c r="FC184" s="52"/>
      <c r="FD184" s="52"/>
      <c r="FE184" s="52"/>
      <c r="FF184" s="52"/>
      <c r="FG184" s="52"/>
      <c r="FH184" s="52"/>
      <c r="FI184" s="52"/>
      <c r="FJ184" s="52"/>
      <c r="FK184" s="52"/>
      <c r="FL184" s="52"/>
      <c r="FM184" s="52"/>
      <c r="FN184" s="52"/>
      <c r="FO184" s="52"/>
      <c r="FP184" s="52"/>
      <c r="FQ184" s="52"/>
      <c r="FR184" s="52"/>
      <c r="FS184" s="52"/>
      <c r="FT184" s="52"/>
      <c r="FU184" s="52"/>
      <c r="FV184" s="52"/>
      <c r="FW184" s="52"/>
      <c r="FX184" s="52"/>
      <c r="FY184" s="52"/>
      <c r="FZ184" s="52"/>
      <c r="GA184" s="52"/>
      <c r="GB184" s="52"/>
      <c r="GC184" s="52"/>
      <c r="GD184" s="52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</row>
    <row r="185" spans="2:196" s="75" customFormat="1" ht="83.25" hidden="1" customHeight="1" x14ac:dyDescent="0.4">
      <c r="B185" s="110"/>
      <c r="C185" s="110"/>
      <c r="D185" s="110"/>
      <c r="E185" s="307" t="s">
        <v>356</v>
      </c>
      <c r="F185" s="11">
        <f t="shared" si="202"/>
        <v>309.10000000000002</v>
      </c>
      <c r="G185" s="11">
        <f t="shared" si="202"/>
        <v>274.2</v>
      </c>
      <c r="H185" s="11">
        <f t="shared" si="202"/>
        <v>18.3</v>
      </c>
      <c r="I185" s="11"/>
      <c r="J185" s="15">
        <f t="shared" si="136"/>
        <v>-255.89999999999998</v>
      </c>
      <c r="K185" s="284">
        <f t="shared" si="189"/>
        <v>6.6739606126914666E-2</v>
      </c>
      <c r="L185" s="261">
        <f t="shared" si="203"/>
        <v>0</v>
      </c>
      <c r="M185" s="261">
        <f t="shared" si="203"/>
        <v>0</v>
      </c>
      <c r="N185" s="261">
        <f t="shared" si="203"/>
        <v>0</v>
      </c>
      <c r="O185" s="11">
        <f t="shared" si="203"/>
        <v>0</v>
      </c>
      <c r="P185" s="14">
        <f t="shared" si="132"/>
        <v>0</v>
      </c>
      <c r="Q185" s="126" t="str">
        <f t="shared" si="190"/>
        <v/>
      </c>
      <c r="R185" s="21">
        <f t="shared" si="196"/>
        <v>309.10000000000002</v>
      </c>
      <c r="S185" s="14">
        <f t="shared" si="197"/>
        <v>274.2</v>
      </c>
      <c r="T185" s="14">
        <f t="shared" si="198"/>
        <v>274.2</v>
      </c>
      <c r="U185" s="14">
        <f t="shared" si="199"/>
        <v>18.3</v>
      </c>
      <c r="V185" s="15">
        <f t="shared" si="200"/>
        <v>-255.89999999999998</v>
      </c>
      <c r="W185" s="346">
        <f t="shared" si="201"/>
        <v>6.6739606126914666E-2</v>
      </c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  <c r="BM185" s="52"/>
      <c r="BN185" s="52"/>
      <c r="BO185" s="52"/>
      <c r="BP185" s="52"/>
      <c r="BQ185" s="52"/>
      <c r="BR185" s="52"/>
      <c r="BS185" s="52"/>
      <c r="BT185" s="52"/>
      <c r="BU185" s="52"/>
      <c r="BV185" s="52"/>
      <c r="BW185" s="52"/>
      <c r="BX185" s="52"/>
      <c r="BY185" s="52"/>
      <c r="BZ185" s="52"/>
      <c r="CA185" s="52"/>
      <c r="CB185" s="52"/>
      <c r="CC185" s="52"/>
      <c r="CD185" s="52"/>
      <c r="CE185" s="52"/>
      <c r="CF185" s="52"/>
      <c r="CG185" s="52"/>
      <c r="CH185" s="52"/>
      <c r="CI185" s="52"/>
      <c r="CJ185" s="52"/>
      <c r="CK185" s="52"/>
      <c r="CL185" s="52"/>
      <c r="CM185" s="52"/>
      <c r="CN185" s="52"/>
      <c r="CO185" s="52"/>
      <c r="CP185" s="52"/>
      <c r="CQ185" s="52"/>
      <c r="CR185" s="52"/>
      <c r="CS185" s="52"/>
      <c r="CT185" s="52"/>
      <c r="CU185" s="52"/>
      <c r="CV185" s="52"/>
      <c r="CW185" s="52"/>
      <c r="CX185" s="52"/>
      <c r="CY185" s="52"/>
      <c r="CZ185" s="52"/>
      <c r="DA185" s="52"/>
      <c r="DB185" s="52"/>
      <c r="DC185" s="52"/>
      <c r="DD185" s="52"/>
      <c r="DE185" s="52"/>
      <c r="DF185" s="52"/>
      <c r="DG185" s="52"/>
      <c r="DH185" s="52"/>
      <c r="DI185" s="52"/>
      <c r="DJ185" s="52"/>
      <c r="DK185" s="52"/>
      <c r="DL185" s="52"/>
      <c r="DM185" s="52"/>
      <c r="DN185" s="52"/>
      <c r="DO185" s="52"/>
      <c r="DP185" s="52"/>
      <c r="DQ185" s="52"/>
      <c r="DR185" s="52"/>
      <c r="DS185" s="52"/>
      <c r="DT185" s="52"/>
      <c r="DU185" s="52"/>
      <c r="DV185" s="52"/>
      <c r="DW185" s="52"/>
      <c r="DX185" s="52"/>
      <c r="DY185" s="52"/>
      <c r="DZ185" s="52"/>
      <c r="EA185" s="52"/>
      <c r="EB185" s="52"/>
      <c r="EC185" s="52"/>
      <c r="ED185" s="52"/>
      <c r="EE185" s="52"/>
      <c r="EF185" s="52"/>
      <c r="EG185" s="52"/>
      <c r="EH185" s="52"/>
      <c r="EI185" s="52"/>
      <c r="EJ185" s="52"/>
      <c r="EK185" s="52"/>
      <c r="EL185" s="52"/>
      <c r="EM185" s="52"/>
      <c r="EN185" s="52"/>
      <c r="EO185" s="52"/>
      <c r="EP185" s="52"/>
      <c r="EQ185" s="52"/>
      <c r="ER185" s="52"/>
      <c r="ES185" s="52"/>
      <c r="ET185" s="52"/>
      <c r="EU185" s="52"/>
      <c r="EV185" s="52"/>
      <c r="EW185" s="52"/>
      <c r="EX185" s="52"/>
      <c r="EY185" s="52"/>
      <c r="EZ185" s="52"/>
      <c r="FA185" s="52"/>
      <c r="FB185" s="52"/>
      <c r="FC185" s="52"/>
      <c r="FD185" s="52"/>
      <c r="FE185" s="52"/>
      <c r="FF185" s="52"/>
      <c r="FG185" s="52"/>
      <c r="FH185" s="52"/>
      <c r="FI185" s="52"/>
      <c r="FJ185" s="52"/>
      <c r="FK185" s="52"/>
      <c r="FL185" s="52"/>
      <c r="FM185" s="52"/>
      <c r="FN185" s="52"/>
      <c r="FO185" s="52"/>
      <c r="FP185" s="52"/>
      <c r="FQ185" s="52"/>
      <c r="FR185" s="52"/>
      <c r="FS185" s="52"/>
      <c r="FT185" s="52"/>
      <c r="FU185" s="52"/>
      <c r="FV185" s="52"/>
      <c r="FW185" s="52"/>
      <c r="FX185" s="52"/>
      <c r="FY185" s="52"/>
      <c r="FZ185" s="52"/>
      <c r="GA185" s="52"/>
      <c r="GB185" s="52"/>
      <c r="GC185" s="52"/>
      <c r="GD185" s="52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</row>
    <row r="186" spans="2:196" s="75" customFormat="1" ht="59.45" hidden="1" customHeight="1" x14ac:dyDescent="0.4">
      <c r="B186" s="110"/>
      <c r="C186" s="110"/>
      <c r="D186" s="110"/>
      <c r="E186" s="307" t="s">
        <v>259</v>
      </c>
      <c r="F186" s="11">
        <f>F33</f>
        <v>0</v>
      </c>
      <c r="G186" s="11">
        <f>G33</f>
        <v>0</v>
      </c>
      <c r="H186" s="11">
        <f>H33</f>
        <v>0</v>
      </c>
      <c r="I186" s="11"/>
      <c r="J186" s="15">
        <f t="shared" si="136"/>
        <v>0</v>
      </c>
      <c r="K186" s="284" t="str">
        <f t="shared" si="189"/>
        <v/>
      </c>
      <c r="L186" s="261">
        <f>L33</f>
        <v>0</v>
      </c>
      <c r="M186" s="261">
        <f>M33</f>
        <v>0</v>
      </c>
      <c r="N186" s="261">
        <f>N33</f>
        <v>0</v>
      </c>
      <c r="O186" s="11">
        <f>O33</f>
        <v>0</v>
      </c>
      <c r="P186" s="14">
        <f t="shared" si="132"/>
        <v>0</v>
      </c>
      <c r="Q186" s="126" t="str">
        <f t="shared" si="190"/>
        <v/>
      </c>
      <c r="R186" s="21">
        <f t="shared" ref="R186:R187" si="204">SUM(F186,L186)</f>
        <v>0</v>
      </c>
      <c r="S186" s="14">
        <f t="shared" ref="S186:S187" si="205">SUM(G186,M186)</f>
        <v>0</v>
      </c>
      <c r="T186" s="14">
        <f t="shared" ref="T186:T187" si="206">SUM(G186,N186)</f>
        <v>0</v>
      </c>
      <c r="U186" s="14">
        <f t="shared" ref="U186:U187" si="207">SUM(H186,O186)</f>
        <v>0</v>
      </c>
      <c r="V186" s="15">
        <f t="shared" ref="V186:V187" si="208">U186-T186</f>
        <v>0</v>
      </c>
      <c r="W186" s="346" t="str">
        <f t="shared" ref="W186:W187" si="209">IFERROR(100%*(U186/T186),"")</f>
        <v/>
      </c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2"/>
      <c r="BI186" s="52"/>
      <c r="BJ186" s="52"/>
      <c r="BK186" s="52"/>
      <c r="BL186" s="52"/>
      <c r="BM186" s="52"/>
      <c r="BN186" s="52"/>
      <c r="BO186" s="52"/>
      <c r="BP186" s="52"/>
      <c r="BQ186" s="52"/>
      <c r="BR186" s="52"/>
      <c r="BS186" s="52"/>
      <c r="BT186" s="52"/>
      <c r="BU186" s="52"/>
      <c r="BV186" s="52"/>
      <c r="BW186" s="52"/>
      <c r="BX186" s="52"/>
      <c r="BY186" s="52"/>
      <c r="BZ186" s="52"/>
      <c r="CA186" s="52"/>
      <c r="CB186" s="52"/>
      <c r="CC186" s="52"/>
      <c r="CD186" s="52"/>
      <c r="CE186" s="52"/>
      <c r="CF186" s="52"/>
      <c r="CG186" s="52"/>
      <c r="CH186" s="52"/>
      <c r="CI186" s="52"/>
      <c r="CJ186" s="52"/>
      <c r="CK186" s="52"/>
      <c r="CL186" s="52"/>
      <c r="CM186" s="52"/>
      <c r="CN186" s="52"/>
      <c r="CO186" s="52"/>
      <c r="CP186" s="52"/>
      <c r="CQ186" s="52"/>
      <c r="CR186" s="52"/>
      <c r="CS186" s="52"/>
      <c r="CT186" s="52"/>
      <c r="CU186" s="52"/>
      <c r="CV186" s="52"/>
      <c r="CW186" s="52"/>
      <c r="CX186" s="52"/>
      <c r="CY186" s="52"/>
      <c r="CZ186" s="52"/>
      <c r="DA186" s="52"/>
      <c r="DB186" s="52"/>
      <c r="DC186" s="52"/>
      <c r="DD186" s="52"/>
      <c r="DE186" s="52"/>
      <c r="DF186" s="52"/>
      <c r="DG186" s="52"/>
      <c r="DH186" s="52"/>
      <c r="DI186" s="52"/>
      <c r="DJ186" s="52"/>
      <c r="DK186" s="52"/>
      <c r="DL186" s="52"/>
      <c r="DM186" s="52"/>
      <c r="DN186" s="52"/>
      <c r="DO186" s="52"/>
      <c r="DP186" s="52"/>
      <c r="DQ186" s="52"/>
      <c r="DR186" s="52"/>
      <c r="DS186" s="52"/>
      <c r="DT186" s="52"/>
      <c r="DU186" s="52"/>
      <c r="DV186" s="52"/>
      <c r="DW186" s="52"/>
      <c r="DX186" s="52"/>
      <c r="DY186" s="52"/>
      <c r="DZ186" s="52"/>
      <c r="EA186" s="52"/>
      <c r="EB186" s="52"/>
      <c r="EC186" s="52"/>
      <c r="ED186" s="52"/>
      <c r="EE186" s="52"/>
      <c r="EF186" s="52"/>
      <c r="EG186" s="52"/>
      <c r="EH186" s="52"/>
      <c r="EI186" s="52"/>
      <c r="EJ186" s="52"/>
      <c r="EK186" s="52"/>
      <c r="EL186" s="52"/>
      <c r="EM186" s="52"/>
      <c r="EN186" s="52"/>
      <c r="EO186" s="52"/>
      <c r="EP186" s="52"/>
      <c r="EQ186" s="52"/>
      <c r="ER186" s="52"/>
      <c r="ES186" s="52"/>
      <c r="ET186" s="52"/>
      <c r="EU186" s="52"/>
      <c r="EV186" s="52"/>
      <c r="EW186" s="52"/>
      <c r="EX186" s="52"/>
      <c r="EY186" s="52"/>
      <c r="EZ186" s="52"/>
      <c r="FA186" s="52"/>
      <c r="FB186" s="52"/>
      <c r="FC186" s="52"/>
      <c r="FD186" s="52"/>
      <c r="FE186" s="52"/>
      <c r="FF186" s="52"/>
      <c r="FG186" s="52"/>
      <c r="FH186" s="52"/>
      <c r="FI186" s="52"/>
      <c r="FJ186" s="52"/>
      <c r="FK186" s="52"/>
      <c r="FL186" s="52"/>
      <c r="FM186" s="52"/>
      <c r="FN186" s="52"/>
      <c r="FO186" s="52"/>
      <c r="FP186" s="52"/>
      <c r="FQ186" s="52"/>
      <c r="FR186" s="52"/>
      <c r="FS186" s="52"/>
      <c r="FT186" s="52"/>
      <c r="FU186" s="52"/>
      <c r="FV186" s="52"/>
      <c r="FW186" s="52"/>
      <c r="FX186" s="52"/>
      <c r="FY186" s="52"/>
      <c r="FZ186" s="52"/>
      <c r="GA186" s="52"/>
      <c r="GB186" s="52"/>
      <c r="GC186" s="52"/>
      <c r="GD186" s="52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</row>
    <row r="187" spans="2:196" s="75" customFormat="1" ht="22.5" hidden="1" customHeight="1" x14ac:dyDescent="0.3">
      <c r="B187" s="110"/>
      <c r="C187" s="110"/>
      <c r="D187" s="110"/>
      <c r="E187" s="310" t="s">
        <v>371</v>
      </c>
      <c r="F187" s="11">
        <f>F78</f>
        <v>98.1</v>
      </c>
      <c r="G187" s="11">
        <f>G78</f>
        <v>49</v>
      </c>
      <c r="H187" s="11">
        <f>H78</f>
        <v>19.600000000000001</v>
      </c>
      <c r="I187" s="11"/>
      <c r="J187" s="15">
        <f t="shared" si="136"/>
        <v>-29.4</v>
      </c>
      <c r="K187" s="284">
        <f t="shared" si="189"/>
        <v>0.4</v>
      </c>
      <c r="L187" s="11">
        <f t="shared" ref="L187:O187" si="210">L78</f>
        <v>0</v>
      </c>
      <c r="M187" s="11">
        <f t="shared" si="210"/>
        <v>0</v>
      </c>
      <c r="N187" s="11">
        <f t="shared" si="210"/>
        <v>0</v>
      </c>
      <c r="O187" s="11">
        <f t="shared" si="210"/>
        <v>0</v>
      </c>
      <c r="P187" s="14">
        <f t="shared" si="132"/>
        <v>0</v>
      </c>
      <c r="Q187" s="126" t="str">
        <f t="shared" si="190"/>
        <v/>
      </c>
      <c r="R187" s="21">
        <f t="shared" si="204"/>
        <v>98.1</v>
      </c>
      <c r="S187" s="14">
        <f t="shared" si="205"/>
        <v>49</v>
      </c>
      <c r="T187" s="14">
        <f t="shared" si="206"/>
        <v>49</v>
      </c>
      <c r="U187" s="14">
        <f t="shared" si="207"/>
        <v>19.600000000000001</v>
      </c>
      <c r="V187" s="15">
        <f t="shared" si="208"/>
        <v>-29.4</v>
      </c>
      <c r="W187" s="346">
        <f t="shared" si="209"/>
        <v>0.4</v>
      </c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  <c r="BM187" s="52"/>
      <c r="BN187" s="52"/>
      <c r="BO187" s="52"/>
      <c r="BP187" s="52"/>
      <c r="BQ187" s="52"/>
      <c r="BR187" s="52"/>
      <c r="BS187" s="52"/>
      <c r="BT187" s="52"/>
      <c r="BU187" s="52"/>
      <c r="BV187" s="52"/>
      <c r="BW187" s="52"/>
      <c r="BX187" s="52"/>
      <c r="BY187" s="52"/>
      <c r="BZ187" s="52"/>
      <c r="CA187" s="52"/>
      <c r="CB187" s="52"/>
      <c r="CC187" s="52"/>
      <c r="CD187" s="52"/>
      <c r="CE187" s="52"/>
      <c r="CF187" s="52"/>
      <c r="CG187" s="52"/>
      <c r="CH187" s="52"/>
      <c r="CI187" s="52"/>
      <c r="CJ187" s="52"/>
      <c r="CK187" s="52"/>
      <c r="CL187" s="52"/>
      <c r="CM187" s="52"/>
      <c r="CN187" s="52"/>
      <c r="CO187" s="52"/>
      <c r="CP187" s="52"/>
      <c r="CQ187" s="52"/>
      <c r="CR187" s="52"/>
      <c r="CS187" s="52"/>
      <c r="CT187" s="52"/>
      <c r="CU187" s="52"/>
      <c r="CV187" s="52"/>
      <c r="CW187" s="52"/>
      <c r="CX187" s="52"/>
      <c r="CY187" s="52"/>
      <c r="CZ187" s="52"/>
      <c r="DA187" s="52"/>
      <c r="DB187" s="52"/>
      <c r="DC187" s="52"/>
      <c r="DD187" s="52"/>
      <c r="DE187" s="52"/>
      <c r="DF187" s="52"/>
      <c r="DG187" s="52"/>
      <c r="DH187" s="52"/>
      <c r="DI187" s="52"/>
      <c r="DJ187" s="52"/>
      <c r="DK187" s="52"/>
      <c r="DL187" s="52"/>
      <c r="DM187" s="52"/>
      <c r="DN187" s="52"/>
      <c r="DO187" s="52"/>
      <c r="DP187" s="52"/>
      <c r="DQ187" s="52"/>
      <c r="DR187" s="52"/>
      <c r="DS187" s="52"/>
      <c r="DT187" s="52"/>
      <c r="DU187" s="52"/>
      <c r="DV187" s="52"/>
      <c r="DW187" s="52"/>
      <c r="DX187" s="52"/>
      <c r="DY187" s="52"/>
      <c r="DZ187" s="52"/>
      <c r="EA187" s="52"/>
      <c r="EB187" s="52"/>
      <c r="EC187" s="52"/>
      <c r="ED187" s="52"/>
      <c r="EE187" s="52"/>
      <c r="EF187" s="52"/>
      <c r="EG187" s="52"/>
      <c r="EH187" s="52"/>
      <c r="EI187" s="52"/>
      <c r="EJ187" s="52"/>
      <c r="EK187" s="52"/>
      <c r="EL187" s="52"/>
      <c r="EM187" s="52"/>
      <c r="EN187" s="52"/>
      <c r="EO187" s="52"/>
      <c r="EP187" s="52"/>
      <c r="EQ187" s="52"/>
      <c r="ER187" s="52"/>
      <c r="ES187" s="52"/>
      <c r="ET187" s="52"/>
      <c r="EU187" s="52"/>
      <c r="EV187" s="52"/>
      <c r="EW187" s="52"/>
      <c r="EX187" s="52"/>
      <c r="EY187" s="52"/>
      <c r="EZ187" s="52"/>
      <c r="FA187" s="52"/>
      <c r="FB187" s="52"/>
      <c r="FC187" s="52"/>
      <c r="FD187" s="52"/>
      <c r="FE187" s="52"/>
      <c r="FF187" s="52"/>
      <c r="FG187" s="52"/>
      <c r="FH187" s="52"/>
      <c r="FI187" s="52"/>
      <c r="FJ187" s="52"/>
      <c r="FK187" s="52"/>
      <c r="FL187" s="52"/>
      <c r="FM187" s="52"/>
      <c r="FN187" s="52"/>
      <c r="FO187" s="52"/>
      <c r="FP187" s="52"/>
      <c r="FQ187" s="52"/>
      <c r="FR187" s="52"/>
      <c r="FS187" s="52"/>
      <c r="FT187" s="52"/>
      <c r="FU187" s="52"/>
      <c r="FV187" s="52"/>
      <c r="FW187" s="52"/>
      <c r="FX187" s="52"/>
      <c r="FY187" s="52"/>
      <c r="FZ187" s="52"/>
      <c r="GA187" s="52"/>
      <c r="GB187" s="52"/>
      <c r="GC187" s="52"/>
      <c r="GD187" s="52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</row>
    <row r="188" spans="2:196" s="75" customFormat="1" ht="18" hidden="1" customHeight="1" x14ac:dyDescent="0.3">
      <c r="B188" s="110"/>
      <c r="C188" s="110"/>
      <c r="D188" s="110"/>
      <c r="E188" s="310" t="s">
        <v>369</v>
      </c>
      <c r="F188" s="11">
        <f>F107</f>
        <v>0</v>
      </c>
      <c r="G188" s="11">
        <f>G108</f>
        <v>0</v>
      </c>
      <c r="H188" s="11">
        <f t="shared" ref="H188:O188" si="211">H108</f>
        <v>0</v>
      </c>
      <c r="I188" s="11">
        <f t="shared" si="211"/>
        <v>0</v>
      </c>
      <c r="J188" s="15">
        <f t="shared" si="136"/>
        <v>0</v>
      </c>
      <c r="K188" s="284" t="str">
        <f t="shared" si="189"/>
        <v/>
      </c>
      <c r="L188" s="11">
        <f t="shared" si="211"/>
        <v>1936</v>
      </c>
      <c r="M188" s="11">
        <f t="shared" si="211"/>
        <v>1936</v>
      </c>
      <c r="N188" s="11">
        <f t="shared" si="211"/>
        <v>1936</v>
      </c>
      <c r="O188" s="11">
        <f t="shared" si="211"/>
        <v>0</v>
      </c>
      <c r="P188" s="15">
        <f t="shared" si="132"/>
        <v>-1936</v>
      </c>
      <c r="Q188" s="126">
        <f t="shared" si="190"/>
        <v>0</v>
      </c>
      <c r="R188" s="21">
        <f t="shared" ref="R188" si="212">SUM(F188,L188)</f>
        <v>1936</v>
      </c>
      <c r="S188" s="14">
        <f t="shared" ref="S188" si="213">SUM(G188,M188)</f>
        <v>1936</v>
      </c>
      <c r="T188" s="14">
        <f t="shared" ref="T188" si="214">SUM(G188,N188)</f>
        <v>1936</v>
      </c>
      <c r="U188" s="14">
        <f t="shared" ref="U188" si="215">SUM(H188,O188)</f>
        <v>0</v>
      </c>
      <c r="V188" s="15">
        <f t="shared" ref="V188" si="216">U188-T188</f>
        <v>-1936</v>
      </c>
      <c r="W188" s="346">
        <f t="shared" ref="W188" si="217">IFERROR(100%*(U188/T188),"")</f>
        <v>0</v>
      </c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  <c r="BM188" s="52"/>
      <c r="BN188" s="52"/>
      <c r="BO188" s="52"/>
      <c r="BP188" s="52"/>
      <c r="BQ188" s="52"/>
      <c r="BR188" s="52"/>
      <c r="BS188" s="52"/>
      <c r="BT188" s="52"/>
      <c r="BU188" s="52"/>
      <c r="BV188" s="52"/>
      <c r="BW188" s="52"/>
      <c r="BX188" s="52"/>
      <c r="BY188" s="52"/>
      <c r="BZ188" s="52"/>
      <c r="CA188" s="52"/>
      <c r="CB188" s="52"/>
      <c r="CC188" s="52"/>
      <c r="CD188" s="52"/>
      <c r="CE188" s="52"/>
      <c r="CF188" s="52"/>
      <c r="CG188" s="52"/>
      <c r="CH188" s="52"/>
      <c r="CI188" s="52"/>
      <c r="CJ188" s="52"/>
      <c r="CK188" s="52"/>
      <c r="CL188" s="52"/>
      <c r="CM188" s="52"/>
      <c r="CN188" s="52"/>
      <c r="CO188" s="52"/>
      <c r="CP188" s="52"/>
      <c r="CQ188" s="52"/>
      <c r="CR188" s="52"/>
      <c r="CS188" s="52"/>
      <c r="CT188" s="52"/>
      <c r="CU188" s="52"/>
      <c r="CV188" s="52"/>
      <c r="CW188" s="52"/>
      <c r="CX188" s="52"/>
      <c r="CY188" s="52"/>
      <c r="CZ188" s="52"/>
      <c r="DA188" s="52"/>
      <c r="DB188" s="52"/>
      <c r="DC188" s="52"/>
      <c r="DD188" s="52"/>
      <c r="DE188" s="52"/>
      <c r="DF188" s="52"/>
      <c r="DG188" s="52"/>
      <c r="DH188" s="52"/>
      <c r="DI188" s="52"/>
      <c r="DJ188" s="52"/>
      <c r="DK188" s="52"/>
      <c r="DL188" s="52"/>
      <c r="DM188" s="52"/>
      <c r="DN188" s="52"/>
      <c r="DO188" s="52"/>
      <c r="DP188" s="52"/>
      <c r="DQ188" s="52"/>
      <c r="DR188" s="52"/>
      <c r="DS188" s="52"/>
      <c r="DT188" s="52"/>
      <c r="DU188" s="52"/>
      <c r="DV188" s="52"/>
      <c r="DW188" s="52"/>
      <c r="DX188" s="52"/>
      <c r="DY188" s="52"/>
      <c r="DZ188" s="52"/>
      <c r="EA188" s="52"/>
      <c r="EB188" s="52"/>
      <c r="EC188" s="52"/>
      <c r="ED188" s="52"/>
      <c r="EE188" s="52"/>
      <c r="EF188" s="52"/>
      <c r="EG188" s="52"/>
      <c r="EH188" s="52"/>
      <c r="EI188" s="52"/>
      <c r="EJ188" s="52"/>
      <c r="EK188" s="52"/>
      <c r="EL188" s="52"/>
      <c r="EM188" s="52"/>
      <c r="EN188" s="52"/>
      <c r="EO188" s="52"/>
      <c r="EP188" s="52"/>
      <c r="EQ188" s="52"/>
      <c r="ER188" s="52"/>
      <c r="ES188" s="52"/>
      <c r="ET188" s="52"/>
      <c r="EU188" s="52"/>
      <c r="EV188" s="52"/>
      <c r="EW188" s="52"/>
      <c r="EX188" s="52"/>
      <c r="EY188" s="52"/>
      <c r="EZ188" s="52"/>
      <c r="FA188" s="52"/>
      <c r="FB188" s="52"/>
      <c r="FC188" s="52"/>
      <c r="FD188" s="52"/>
      <c r="FE188" s="52"/>
      <c r="FF188" s="52"/>
      <c r="FG188" s="52"/>
      <c r="FH188" s="52"/>
      <c r="FI188" s="52"/>
      <c r="FJ188" s="52"/>
      <c r="FK188" s="52"/>
      <c r="FL188" s="52"/>
      <c r="FM188" s="52"/>
      <c r="FN188" s="52"/>
      <c r="FO188" s="52"/>
      <c r="FP188" s="52"/>
      <c r="FQ188" s="52"/>
      <c r="FR188" s="52"/>
      <c r="FS188" s="52"/>
      <c r="FT188" s="52"/>
      <c r="FU188" s="52"/>
      <c r="FV188" s="52"/>
      <c r="FW188" s="52"/>
      <c r="FX188" s="52"/>
      <c r="FY188" s="52"/>
      <c r="FZ188" s="52"/>
      <c r="GA188" s="52"/>
      <c r="GB188" s="52"/>
      <c r="GC188" s="52"/>
      <c r="GD188" s="52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</row>
    <row r="189" spans="2:196" s="53" customFormat="1" ht="26.25" hidden="1" customHeight="1" x14ac:dyDescent="0.3">
      <c r="B189" s="113"/>
      <c r="C189" s="113"/>
      <c r="D189" s="113"/>
      <c r="E189" s="328" t="s">
        <v>368</v>
      </c>
      <c r="F189" s="11">
        <f>F28</f>
        <v>52</v>
      </c>
      <c r="G189" s="11">
        <f t="shared" ref="G189:O189" si="218">G28</f>
        <v>52</v>
      </c>
      <c r="H189" s="11">
        <f t="shared" si="218"/>
        <v>9.1999999999999993</v>
      </c>
      <c r="I189" s="11">
        <f t="shared" si="218"/>
        <v>1.6434875377198255E-5</v>
      </c>
      <c r="J189" s="15">
        <f t="shared" si="136"/>
        <v>-42.8</v>
      </c>
      <c r="K189" s="284">
        <f t="shared" si="189"/>
        <v>0.17692307692307691</v>
      </c>
      <c r="L189" s="11">
        <f t="shared" si="218"/>
        <v>0</v>
      </c>
      <c r="M189" s="11">
        <f t="shared" si="218"/>
        <v>0</v>
      </c>
      <c r="N189" s="11">
        <f t="shared" si="218"/>
        <v>0</v>
      </c>
      <c r="O189" s="11">
        <f t="shared" si="218"/>
        <v>0</v>
      </c>
      <c r="P189" s="15">
        <f t="shared" si="132"/>
        <v>0</v>
      </c>
      <c r="Q189" s="126" t="str">
        <f t="shared" si="190"/>
        <v/>
      </c>
      <c r="R189" s="21">
        <f t="shared" si="196"/>
        <v>52</v>
      </c>
      <c r="S189" s="14">
        <f t="shared" si="197"/>
        <v>52</v>
      </c>
      <c r="T189" s="14">
        <f t="shared" si="198"/>
        <v>52</v>
      </c>
      <c r="U189" s="14">
        <f t="shared" si="199"/>
        <v>9.1999999999999993</v>
      </c>
      <c r="V189" s="15">
        <f t="shared" si="200"/>
        <v>-42.8</v>
      </c>
      <c r="W189" s="346">
        <f t="shared" si="201"/>
        <v>0.17692307692307691</v>
      </c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  <c r="BM189" s="52"/>
      <c r="BN189" s="52"/>
      <c r="BO189" s="52"/>
      <c r="BP189" s="52"/>
      <c r="BQ189" s="52"/>
      <c r="BR189" s="52"/>
      <c r="BS189" s="52"/>
      <c r="BT189" s="52"/>
      <c r="BU189" s="52"/>
      <c r="BV189" s="52"/>
      <c r="BW189" s="52"/>
      <c r="BX189" s="52"/>
      <c r="BY189" s="52"/>
      <c r="BZ189" s="52"/>
      <c r="CA189" s="52"/>
      <c r="CB189" s="52"/>
      <c r="CC189" s="52"/>
      <c r="CD189" s="52"/>
      <c r="CE189" s="52"/>
      <c r="CF189" s="52"/>
      <c r="CG189" s="52"/>
      <c r="CH189" s="52"/>
      <c r="CI189" s="52"/>
      <c r="CJ189" s="52"/>
      <c r="CK189" s="52"/>
      <c r="CL189" s="52"/>
      <c r="CM189" s="52"/>
      <c r="CN189" s="52"/>
      <c r="CO189" s="52"/>
      <c r="CP189" s="52"/>
      <c r="CQ189" s="52"/>
      <c r="CR189" s="52"/>
      <c r="CS189" s="52"/>
      <c r="CT189" s="52"/>
      <c r="CU189" s="52"/>
      <c r="CV189" s="52"/>
      <c r="CW189" s="52"/>
      <c r="CX189" s="52"/>
      <c r="CY189" s="52"/>
      <c r="CZ189" s="52"/>
      <c r="DA189" s="52"/>
      <c r="DB189" s="52"/>
      <c r="DC189" s="52"/>
      <c r="DD189" s="52"/>
      <c r="DE189" s="52"/>
      <c r="DF189" s="52"/>
      <c r="DG189" s="52"/>
      <c r="DH189" s="52"/>
      <c r="DI189" s="52"/>
      <c r="DJ189" s="52"/>
      <c r="DK189" s="52"/>
      <c r="DL189" s="52"/>
      <c r="DM189" s="52"/>
      <c r="DN189" s="52"/>
      <c r="DO189" s="52"/>
      <c r="DP189" s="52"/>
      <c r="DQ189" s="52"/>
      <c r="DR189" s="52"/>
      <c r="DS189" s="52"/>
      <c r="DT189" s="52"/>
      <c r="DU189" s="52"/>
      <c r="DV189" s="52"/>
      <c r="DW189" s="52"/>
      <c r="DX189" s="52"/>
      <c r="DY189" s="52"/>
      <c r="DZ189" s="52"/>
      <c r="EA189" s="52"/>
      <c r="EB189" s="52"/>
      <c r="EC189" s="52"/>
      <c r="ED189" s="52"/>
      <c r="EE189" s="52"/>
      <c r="EF189" s="52"/>
      <c r="EG189" s="52"/>
      <c r="EH189" s="52"/>
      <c r="EI189" s="52"/>
      <c r="EJ189" s="52"/>
      <c r="EK189" s="52"/>
      <c r="EL189" s="52"/>
      <c r="EM189" s="52"/>
      <c r="EN189" s="52"/>
      <c r="EO189" s="52"/>
      <c r="EP189" s="52"/>
      <c r="EQ189" s="52"/>
      <c r="ER189" s="52"/>
      <c r="ES189" s="52"/>
      <c r="ET189" s="52"/>
      <c r="EU189" s="52"/>
      <c r="EV189" s="52"/>
      <c r="EW189" s="52"/>
      <c r="EX189" s="52"/>
      <c r="EY189" s="52"/>
      <c r="EZ189" s="52"/>
      <c r="FA189" s="52"/>
      <c r="FB189" s="52"/>
      <c r="FC189" s="52"/>
      <c r="FD189" s="52"/>
      <c r="FE189" s="52"/>
      <c r="FF189" s="52"/>
      <c r="FG189" s="52"/>
      <c r="FH189" s="52"/>
      <c r="FI189" s="52"/>
      <c r="FJ189" s="52"/>
      <c r="FK189" s="52"/>
      <c r="FL189" s="52"/>
      <c r="FM189" s="52"/>
      <c r="FN189" s="52"/>
      <c r="FO189" s="52"/>
      <c r="FP189" s="52"/>
      <c r="FQ189" s="52"/>
      <c r="FR189" s="52"/>
      <c r="FS189" s="52"/>
      <c r="FT189" s="52"/>
      <c r="FU189" s="52"/>
      <c r="FV189" s="52"/>
      <c r="FW189" s="52"/>
      <c r="FX189" s="52"/>
      <c r="FY189" s="52"/>
      <c r="FZ189" s="52"/>
      <c r="GA189" s="52"/>
      <c r="GB189" s="52"/>
      <c r="GC189" s="52"/>
      <c r="GD189" s="52"/>
      <c r="GE189" s="52"/>
      <c r="GF189" s="52"/>
      <c r="GG189" s="52"/>
      <c r="GH189" s="52"/>
      <c r="GI189" s="52"/>
      <c r="GJ189" s="52"/>
      <c r="GK189" s="52"/>
      <c r="GL189" s="52"/>
      <c r="GM189" s="52"/>
      <c r="GN189" s="52"/>
    </row>
    <row r="190" spans="2:196" s="207" customFormat="1" ht="32.25" hidden="1" customHeight="1" x14ac:dyDescent="0.4">
      <c r="B190" s="202"/>
      <c r="C190" s="202"/>
      <c r="D190" s="202"/>
      <c r="E190" s="263" t="s">
        <v>312</v>
      </c>
      <c r="F190" s="268">
        <f>SUM(F181:F189)</f>
        <v>155001.1</v>
      </c>
      <c r="G190" s="268">
        <f>SUM(G181:G189)</f>
        <v>100997.8</v>
      </c>
      <c r="H190" s="268">
        <f>SUM(H181:H189)</f>
        <v>96932.700000000012</v>
      </c>
      <c r="I190" s="268"/>
      <c r="J190" s="15">
        <f t="shared" si="136"/>
        <v>-4065.0999999999913</v>
      </c>
      <c r="K190" s="284">
        <f t="shared" si="189"/>
        <v>0.95975060842909454</v>
      </c>
      <c r="L190" s="268">
        <f>SUM(L181:L189)</f>
        <v>1936</v>
      </c>
      <c r="M190" s="268">
        <f>SUM(M181:M189)</f>
        <v>1936</v>
      </c>
      <c r="N190" s="268">
        <f>SUM(N181:N189)</f>
        <v>1936</v>
      </c>
      <c r="O190" s="203">
        <f>SUM(O181:O189)</f>
        <v>0</v>
      </c>
      <c r="P190" s="15">
        <f t="shared" si="132"/>
        <v>-1936</v>
      </c>
      <c r="Q190" s="126">
        <f t="shared" si="190"/>
        <v>0</v>
      </c>
      <c r="R190" s="187">
        <f t="shared" si="196"/>
        <v>156937.1</v>
      </c>
      <c r="S190" s="14">
        <f t="shared" ref="S190" si="219">SUM(F190,M190)</f>
        <v>156937.1</v>
      </c>
      <c r="T190" s="14">
        <f t="shared" si="198"/>
        <v>102933.8</v>
      </c>
      <c r="U190" s="14">
        <f>SUM(H190,O190)</f>
        <v>96932.700000000012</v>
      </c>
      <c r="V190" s="15">
        <f t="shared" si="200"/>
        <v>-6001.0999999999913</v>
      </c>
      <c r="W190" s="155">
        <f t="shared" si="201"/>
        <v>0.94169942234717852</v>
      </c>
      <c r="X190" s="204"/>
      <c r="Y190" s="204"/>
      <c r="Z190" s="204"/>
      <c r="AA190" s="204" t="s">
        <v>217</v>
      </c>
      <c r="AB190" s="204"/>
      <c r="AC190" s="204"/>
      <c r="AD190" s="204"/>
      <c r="AE190" s="204"/>
      <c r="AF190" s="204"/>
      <c r="AG190" s="204"/>
      <c r="AH190" s="204"/>
      <c r="AI190" s="204"/>
      <c r="AJ190" s="204"/>
      <c r="AK190" s="204"/>
      <c r="AL190" s="204"/>
      <c r="AM190" s="204"/>
      <c r="AN190" s="204"/>
      <c r="AO190" s="204"/>
      <c r="AP190" s="204"/>
      <c r="AQ190" s="204"/>
      <c r="AR190" s="205"/>
      <c r="AS190" s="205"/>
      <c r="AT190" s="205"/>
      <c r="AU190" s="205"/>
      <c r="AV190" s="205"/>
      <c r="AW190" s="205"/>
      <c r="AX190" s="205"/>
      <c r="AY190" s="205"/>
      <c r="AZ190" s="205"/>
      <c r="BA190" s="205"/>
      <c r="BB190" s="205"/>
      <c r="BC190" s="205"/>
      <c r="BD190" s="205"/>
      <c r="BE190" s="205"/>
      <c r="BF190" s="205"/>
      <c r="BG190" s="205"/>
      <c r="BH190" s="205"/>
      <c r="BI190" s="205"/>
      <c r="BJ190" s="205"/>
      <c r="BK190" s="205"/>
      <c r="BL190" s="205"/>
      <c r="BM190" s="205"/>
      <c r="BN190" s="205"/>
      <c r="BO190" s="205"/>
      <c r="BP190" s="205"/>
      <c r="BQ190" s="205"/>
      <c r="BR190" s="205"/>
      <c r="BS190" s="205"/>
      <c r="BT190" s="205"/>
      <c r="BU190" s="205"/>
      <c r="BV190" s="205"/>
      <c r="BW190" s="205"/>
      <c r="BX190" s="205"/>
      <c r="BY190" s="205"/>
      <c r="BZ190" s="205"/>
      <c r="CA190" s="205"/>
      <c r="CB190" s="205"/>
      <c r="CC190" s="205"/>
      <c r="CD190" s="205"/>
      <c r="CE190" s="205"/>
      <c r="CF190" s="205"/>
      <c r="CG190" s="205"/>
      <c r="CH190" s="205"/>
      <c r="CI190" s="205"/>
      <c r="CJ190" s="205"/>
      <c r="CK190" s="205"/>
      <c r="CL190" s="205"/>
      <c r="CM190" s="205"/>
      <c r="CN190" s="205"/>
      <c r="CO190" s="205"/>
      <c r="CP190" s="205"/>
      <c r="CQ190" s="205"/>
      <c r="CR190" s="205"/>
      <c r="CS190" s="205"/>
      <c r="CT190" s="205"/>
      <c r="CU190" s="205"/>
      <c r="CV190" s="205"/>
      <c r="CW190" s="205"/>
      <c r="CX190" s="205"/>
      <c r="CY190" s="205"/>
      <c r="CZ190" s="205"/>
      <c r="DA190" s="205"/>
      <c r="DB190" s="205"/>
      <c r="DC190" s="205"/>
      <c r="DD190" s="205"/>
      <c r="DE190" s="205"/>
      <c r="DF190" s="205"/>
      <c r="DG190" s="205"/>
      <c r="DH190" s="205"/>
      <c r="DI190" s="205"/>
      <c r="DJ190" s="205"/>
      <c r="DK190" s="205"/>
      <c r="DL190" s="205"/>
      <c r="DM190" s="205"/>
      <c r="DN190" s="205"/>
      <c r="DO190" s="205"/>
      <c r="DP190" s="205"/>
      <c r="DQ190" s="205"/>
      <c r="DR190" s="205"/>
      <c r="DS190" s="205"/>
      <c r="DT190" s="205"/>
      <c r="DU190" s="205"/>
      <c r="DV190" s="205"/>
      <c r="DW190" s="205"/>
      <c r="DX190" s="205"/>
      <c r="DY190" s="205"/>
      <c r="DZ190" s="205"/>
      <c r="EA190" s="205"/>
      <c r="EB190" s="205"/>
      <c r="EC190" s="205"/>
      <c r="ED190" s="205"/>
      <c r="EE190" s="205"/>
      <c r="EF190" s="205"/>
      <c r="EG190" s="205"/>
      <c r="EH190" s="205"/>
      <c r="EI190" s="205"/>
      <c r="EJ190" s="205"/>
      <c r="EK190" s="205"/>
      <c r="EL190" s="205"/>
      <c r="EM190" s="205"/>
      <c r="EN190" s="205"/>
      <c r="EO190" s="205"/>
      <c r="EP190" s="205"/>
      <c r="EQ190" s="205"/>
      <c r="ER190" s="205"/>
      <c r="ES190" s="205"/>
      <c r="ET190" s="205"/>
      <c r="EU190" s="205"/>
      <c r="EV190" s="205"/>
      <c r="EW190" s="205"/>
      <c r="EX190" s="205"/>
      <c r="EY190" s="205"/>
      <c r="EZ190" s="205"/>
      <c r="FA190" s="205"/>
      <c r="FB190" s="205"/>
      <c r="FC190" s="205"/>
      <c r="FD190" s="205"/>
      <c r="FE190" s="205"/>
      <c r="FF190" s="205"/>
      <c r="FG190" s="205"/>
      <c r="FH190" s="205"/>
      <c r="FI190" s="205"/>
      <c r="FJ190" s="205"/>
      <c r="FK190" s="205"/>
      <c r="FL190" s="205"/>
      <c r="FM190" s="205"/>
      <c r="FN190" s="205"/>
      <c r="FO190" s="205"/>
      <c r="FP190" s="205"/>
      <c r="FQ190" s="205"/>
      <c r="FR190" s="205"/>
      <c r="FS190" s="205"/>
      <c r="FT190" s="205"/>
      <c r="FU190" s="205"/>
      <c r="FV190" s="205"/>
      <c r="FW190" s="205"/>
      <c r="FX190" s="205"/>
      <c r="FY190" s="205"/>
      <c r="FZ190" s="205"/>
      <c r="GA190" s="205"/>
      <c r="GB190" s="205"/>
      <c r="GC190" s="205"/>
      <c r="GD190" s="205"/>
      <c r="GE190" s="206"/>
      <c r="GF190" s="206"/>
      <c r="GG190" s="206"/>
      <c r="GH190" s="206"/>
      <c r="GI190" s="206"/>
      <c r="GJ190" s="206"/>
      <c r="GK190" s="206"/>
      <c r="GL190" s="206"/>
      <c r="GM190" s="206"/>
      <c r="GN190" s="206"/>
    </row>
    <row r="191" spans="2:196" s="114" customFormat="1" ht="32.25" hidden="1" customHeight="1" x14ac:dyDescent="0.4">
      <c r="B191" s="115"/>
      <c r="C191" s="115"/>
      <c r="D191" s="115"/>
      <c r="E191" s="264" t="s">
        <v>314</v>
      </c>
      <c r="F191" s="269">
        <f>SUM(F192:F193)</f>
        <v>155001.1</v>
      </c>
      <c r="G191" s="269">
        <f t="shared" ref="G191:H191" si="220">SUM(G192:G193)</f>
        <v>100997.8</v>
      </c>
      <c r="H191" s="269">
        <f t="shared" si="220"/>
        <v>96932.700000000012</v>
      </c>
      <c r="I191" s="269"/>
      <c r="J191" s="15">
        <f t="shared" si="136"/>
        <v>-4065.0999999999913</v>
      </c>
      <c r="K191" s="284">
        <f t="shared" si="189"/>
        <v>0.95975060842909454</v>
      </c>
      <c r="L191" s="269">
        <f t="shared" ref="L191:O191" si="221">SUM(L192:L193)</f>
        <v>1936</v>
      </c>
      <c r="M191" s="269">
        <f t="shared" si="221"/>
        <v>1936</v>
      </c>
      <c r="N191" s="269">
        <f t="shared" si="221"/>
        <v>1936</v>
      </c>
      <c r="O191" s="269">
        <f t="shared" si="221"/>
        <v>0</v>
      </c>
      <c r="P191" s="15">
        <f t="shared" si="132"/>
        <v>-1936</v>
      </c>
      <c r="Q191" s="126">
        <f t="shared" si="190"/>
        <v>0</v>
      </c>
      <c r="R191" s="187">
        <f t="shared" ref="R191" si="222">SUM(F191,L191)</f>
        <v>156937.1</v>
      </c>
      <c r="S191" s="14">
        <f t="shared" ref="S191" si="223">SUM(F191,M191)</f>
        <v>156937.1</v>
      </c>
      <c r="T191" s="14">
        <f t="shared" ref="T191" si="224">SUM(G191,N191)</f>
        <v>102933.8</v>
      </c>
      <c r="U191" s="14">
        <f>SUM(H191,O191)</f>
        <v>96932.700000000012</v>
      </c>
      <c r="V191" s="15">
        <f t="shared" ref="V191" si="225">U191-T191</f>
        <v>-6001.0999999999913</v>
      </c>
      <c r="W191" s="155">
        <f t="shared" ref="W191" si="226">IFERROR(100%*(U191/T191),"")</f>
        <v>0.94169942234717852</v>
      </c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8"/>
      <c r="AS191" s="118"/>
      <c r="AT191" s="118"/>
      <c r="AU191" s="118"/>
      <c r="AV191" s="118"/>
      <c r="AW191" s="118"/>
      <c r="AX191" s="118"/>
      <c r="AY191" s="118"/>
      <c r="AZ191" s="118"/>
      <c r="BA191" s="118"/>
      <c r="BB191" s="118"/>
      <c r="BC191" s="118"/>
      <c r="BD191" s="118"/>
      <c r="BE191" s="118"/>
      <c r="BF191" s="118"/>
      <c r="BG191" s="118"/>
      <c r="BH191" s="118"/>
      <c r="BI191" s="118"/>
      <c r="BJ191" s="118"/>
      <c r="BK191" s="118"/>
      <c r="BL191" s="118"/>
      <c r="BM191" s="118"/>
      <c r="BN191" s="118"/>
      <c r="BO191" s="118"/>
      <c r="BP191" s="118"/>
      <c r="BQ191" s="118"/>
      <c r="BR191" s="118"/>
      <c r="BS191" s="118"/>
      <c r="BT191" s="118"/>
      <c r="BU191" s="118"/>
      <c r="BV191" s="118"/>
      <c r="BW191" s="118"/>
      <c r="BX191" s="118"/>
      <c r="BY191" s="118"/>
      <c r="BZ191" s="118"/>
      <c r="CA191" s="118"/>
      <c r="CB191" s="118"/>
      <c r="CC191" s="118"/>
      <c r="CD191" s="118"/>
      <c r="CE191" s="118"/>
      <c r="CF191" s="118"/>
      <c r="CG191" s="118"/>
      <c r="CH191" s="118"/>
      <c r="CI191" s="118"/>
      <c r="CJ191" s="118"/>
      <c r="CK191" s="118"/>
      <c r="CL191" s="118"/>
      <c r="CM191" s="118"/>
      <c r="CN191" s="118"/>
      <c r="CO191" s="118"/>
      <c r="CP191" s="118"/>
      <c r="CQ191" s="118"/>
      <c r="CR191" s="118"/>
      <c r="CS191" s="118"/>
      <c r="CT191" s="118"/>
      <c r="CU191" s="118"/>
      <c r="CV191" s="118"/>
      <c r="CW191" s="118"/>
      <c r="CX191" s="118"/>
      <c r="CY191" s="118"/>
      <c r="CZ191" s="118"/>
      <c r="DA191" s="118"/>
      <c r="DB191" s="118"/>
      <c r="DC191" s="118"/>
      <c r="DD191" s="118"/>
      <c r="DE191" s="118"/>
      <c r="DF191" s="118"/>
      <c r="DG191" s="118"/>
      <c r="DH191" s="118"/>
      <c r="DI191" s="118"/>
      <c r="DJ191" s="118"/>
      <c r="DK191" s="118"/>
      <c r="DL191" s="118"/>
      <c r="DM191" s="118"/>
      <c r="DN191" s="118"/>
      <c r="DO191" s="118"/>
      <c r="DP191" s="118"/>
      <c r="DQ191" s="118"/>
      <c r="DR191" s="118"/>
      <c r="DS191" s="118"/>
      <c r="DT191" s="118"/>
      <c r="DU191" s="118"/>
      <c r="DV191" s="118"/>
      <c r="DW191" s="118"/>
      <c r="DX191" s="118"/>
      <c r="DY191" s="118"/>
      <c r="DZ191" s="118"/>
      <c r="EA191" s="118"/>
      <c r="EB191" s="118"/>
      <c r="EC191" s="118"/>
      <c r="ED191" s="118"/>
      <c r="EE191" s="118"/>
      <c r="EF191" s="118"/>
      <c r="EG191" s="118"/>
      <c r="EH191" s="118"/>
      <c r="EI191" s="118"/>
      <c r="EJ191" s="118"/>
      <c r="EK191" s="118"/>
      <c r="EL191" s="118"/>
      <c r="EM191" s="118"/>
      <c r="EN191" s="118"/>
      <c r="EO191" s="118"/>
      <c r="EP191" s="118"/>
      <c r="EQ191" s="118"/>
      <c r="ER191" s="118"/>
      <c r="ES191" s="118"/>
      <c r="ET191" s="118"/>
      <c r="EU191" s="118"/>
      <c r="EV191" s="118"/>
      <c r="EW191" s="118"/>
      <c r="EX191" s="118"/>
      <c r="EY191" s="118"/>
      <c r="EZ191" s="118"/>
      <c r="FA191" s="118"/>
      <c r="FB191" s="118"/>
      <c r="FC191" s="118"/>
      <c r="FD191" s="118"/>
      <c r="FE191" s="118"/>
      <c r="FF191" s="118"/>
      <c r="FG191" s="118"/>
      <c r="FH191" s="118"/>
      <c r="FI191" s="118"/>
      <c r="FJ191" s="118"/>
      <c r="FK191" s="118"/>
      <c r="FL191" s="118"/>
      <c r="FM191" s="118"/>
      <c r="FN191" s="118"/>
      <c r="FO191" s="118"/>
      <c r="FP191" s="118"/>
      <c r="FQ191" s="118"/>
      <c r="FR191" s="118"/>
      <c r="FS191" s="118"/>
      <c r="FT191" s="118"/>
      <c r="FU191" s="118"/>
      <c r="FV191" s="118"/>
      <c r="FW191" s="118"/>
      <c r="FX191" s="118"/>
      <c r="FY191" s="118"/>
      <c r="FZ191" s="118"/>
      <c r="GA191" s="118"/>
      <c r="GB191" s="118"/>
      <c r="GC191" s="118"/>
      <c r="GD191" s="118"/>
      <c r="GE191" s="116"/>
      <c r="GF191" s="116"/>
      <c r="GG191" s="116"/>
      <c r="GH191" s="116"/>
      <c r="GI191" s="116"/>
      <c r="GJ191" s="116"/>
      <c r="GK191" s="116"/>
      <c r="GL191" s="116"/>
      <c r="GM191" s="116"/>
      <c r="GN191" s="116"/>
    </row>
    <row r="192" spans="2:196" s="60" customFormat="1" ht="73.5" hidden="1" customHeight="1" x14ac:dyDescent="0.3">
      <c r="B192" s="144"/>
      <c r="C192" s="144"/>
      <c r="D192" s="144"/>
      <c r="E192" s="328" t="s">
        <v>313</v>
      </c>
      <c r="F192" s="270">
        <f>SUM(F181:F188)</f>
        <v>154949.1</v>
      </c>
      <c r="G192" s="270">
        <f t="shared" ref="G192:O192" si="227">SUM(G181:G188)</f>
        <v>100945.8</v>
      </c>
      <c r="H192" s="270">
        <f>SUM(H181:H188)</f>
        <v>96923.500000000015</v>
      </c>
      <c r="I192" s="270">
        <f t="shared" si="227"/>
        <v>0</v>
      </c>
      <c r="J192" s="15">
        <f t="shared" si="136"/>
        <v>-4022.2999999999884</v>
      </c>
      <c r="K192" s="284">
        <f t="shared" si="189"/>
        <v>0.96015386474722086</v>
      </c>
      <c r="L192" s="270">
        <f t="shared" si="227"/>
        <v>1936</v>
      </c>
      <c r="M192" s="270">
        <f t="shared" si="227"/>
        <v>1936</v>
      </c>
      <c r="N192" s="270">
        <f t="shared" si="227"/>
        <v>1936</v>
      </c>
      <c r="O192" s="270">
        <f t="shared" si="227"/>
        <v>0</v>
      </c>
      <c r="P192" s="15">
        <f t="shared" si="132"/>
        <v>-1936</v>
      </c>
      <c r="Q192" s="126">
        <f t="shared" si="190"/>
        <v>0</v>
      </c>
      <c r="R192" s="21">
        <f t="shared" si="196"/>
        <v>156885.1</v>
      </c>
      <c r="S192" s="14">
        <f t="shared" si="197"/>
        <v>102881.8</v>
      </c>
      <c r="T192" s="14">
        <f t="shared" si="198"/>
        <v>102881.8</v>
      </c>
      <c r="U192" s="14">
        <f t="shared" si="199"/>
        <v>96923.500000000015</v>
      </c>
      <c r="V192" s="15">
        <f t="shared" si="200"/>
        <v>-5958.2999999999884</v>
      </c>
      <c r="W192" s="346">
        <f t="shared" si="201"/>
        <v>0.94208596661411459</v>
      </c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8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8"/>
      <c r="BR192" s="58"/>
      <c r="BS192" s="58"/>
      <c r="BT192" s="58"/>
      <c r="BU192" s="58"/>
      <c r="BV192" s="58"/>
      <c r="BW192" s="58"/>
      <c r="BX192" s="58"/>
      <c r="BY192" s="58"/>
      <c r="BZ192" s="58"/>
      <c r="CA192" s="58"/>
      <c r="CB192" s="58"/>
      <c r="CC192" s="58"/>
      <c r="CD192" s="58"/>
      <c r="CE192" s="58"/>
      <c r="CF192" s="58"/>
      <c r="CG192" s="58"/>
      <c r="CH192" s="58"/>
      <c r="CI192" s="58"/>
      <c r="CJ192" s="58"/>
      <c r="CK192" s="58"/>
      <c r="CL192" s="58"/>
      <c r="CM192" s="58"/>
      <c r="CN192" s="58"/>
      <c r="CO192" s="58"/>
      <c r="CP192" s="58"/>
      <c r="CQ192" s="58"/>
      <c r="CR192" s="58"/>
      <c r="CS192" s="58"/>
      <c r="CT192" s="58"/>
      <c r="CU192" s="58"/>
      <c r="CV192" s="58"/>
      <c r="CW192" s="58"/>
      <c r="CX192" s="58"/>
      <c r="CY192" s="58"/>
      <c r="CZ192" s="58"/>
      <c r="DA192" s="58"/>
      <c r="DB192" s="58"/>
      <c r="DC192" s="58"/>
      <c r="DD192" s="58"/>
      <c r="DE192" s="58"/>
      <c r="DF192" s="58"/>
      <c r="DG192" s="58"/>
      <c r="DH192" s="58"/>
      <c r="DI192" s="58"/>
      <c r="DJ192" s="58"/>
      <c r="DK192" s="58"/>
      <c r="DL192" s="58"/>
      <c r="DM192" s="58"/>
      <c r="DN192" s="58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8"/>
      <c r="EB192" s="58"/>
      <c r="EC192" s="58"/>
      <c r="ED192" s="58"/>
      <c r="EE192" s="58"/>
      <c r="EF192" s="58"/>
      <c r="EG192" s="58"/>
      <c r="EH192" s="58"/>
      <c r="EI192" s="58"/>
      <c r="EJ192" s="58"/>
      <c r="EK192" s="58"/>
      <c r="EL192" s="58"/>
      <c r="EM192" s="58"/>
      <c r="EN192" s="58"/>
      <c r="EO192" s="58"/>
      <c r="EP192" s="58"/>
      <c r="EQ192" s="58"/>
      <c r="ER192" s="58"/>
      <c r="ES192" s="58"/>
      <c r="ET192" s="58"/>
      <c r="EU192" s="58"/>
      <c r="EV192" s="58"/>
      <c r="EW192" s="58"/>
      <c r="EX192" s="58"/>
      <c r="EY192" s="58"/>
      <c r="EZ192" s="58"/>
      <c r="FA192" s="58"/>
      <c r="FB192" s="58"/>
      <c r="FC192" s="58"/>
      <c r="FD192" s="58"/>
      <c r="FE192" s="58"/>
      <c r="FF192" s="58"/>
      <c r="FG192" s="58"/>
      <c r="FH192" s="58"/>
      <c r="FI192" s="58"/>
      <c r="FJ192" s="58"/>
      <c r="FK192" s="58"/>
      <c r="FL192" s="58"/>
      <c r="FM192" s="58"/>
      <c r="FN192" s="58"/>
      <c r="FO192" s="58"/>
      <c r="FP192" s="58"/>
      <c r="FQ192" s="58"/>
      <c r="FR192" s="58"/>
      <c r="FS192" s="58"/>
      <c r="FT192" s="58"/>
      <c r="FU192" s="58"/>
      <c r="FV192" s="58"/>
      <c r="FW192" s="58"/>
      <c r="FX192" s="58"/>
      <c r="FY192" s="58"/>
      <c r="FZ192" s="58"/>
      <c r="GA192" s="58"/>
      <c r="GB192" s="58"/>
      <c r="GC192" s="58"/>
      <c r="GD192" s="58"/>
      <c r="GE192" s="59"/>
      <c r="GF192" s="59"/>
      <c r="GG192" s="59"/>
      <c r="GH192" s="59"/>
      <c r="GI192" s="59"/>
      <c r="GJ192" s="59"/>
      <c r="GK192" s="59"/>
      <c r="GL192" s="59"/>
      <c r="GM192" s="59"/>
      <c r="GN192" s="59"/>
    </row>
    <row r="193" spans="2:196" s="60" customFormat="1" ht="25.5" hidden="1" customHeight="1" x14ac:dyDescent="0.3">
      <c r="B193" s="144"/>
      <c r="C193" s="144"/>
      <c r="D193" s="144"/>
      <c r="E193" s="328" t="s">
        <v>368</v>
      </c>
      <c r="F193" s="271">
        <f t="shared" ref="F193:O193" si="228">SUM(F28)</f>
        <v>52</v>
      </c>
      <c r="G193" s="271">
        <f t="shared" si="228"/>
        <v>52</v>
      </c>
      <c r="H193" s="271">
        <f t="shared" si="228"/>
        <v>9.1999999999999993</v>
      </c>
      <c r="I193" s="271">
        <f t="shared" si="228"/>
        <v>1.6434875377198255E-5</v>
      </c>
      <c r="J193" s="15">
        <f t="shared" si="136"/>
        <v>-42.8</v>
      </c>
      <c r="K193" s="284">
        <f t="shared" si="189"/>
        <v>0.17692307692307691</v>
      </c>
      <c r="L193" s="271">
        <f t="shared" si="228"/>
        <v>0</v>
      </c>
      <c r="M193" s="271">
        <f t="shared" si="228"/>
        <v>0</v>
      </c>
      <c r="N193" s="271">
        <f t="shared" si="228"/>
        <v>0</v>
      </c>
      <c r="O193" s="271">
        <f t="shared" si="228"/>
        <v>0</v>
      </c>
      <c r="P193" s="15">
        <f t="shared" si="132"/>
        <v>0</v>
      </c>
      <c r="Q193" s="126" t="str">
        <f t="shared" si="190"/>
        <v/>
      </c>
      <c r="R193" s="21">
        <f t="shared" si="196"/>
        <v>52</v>
      </c>
      <c r="S193" s="14">
        <f t="shared" si="197"/>
        <v>52</v>
      </c>
      <c r="T193" s="14">
        <f t="shared" si="198"/>
        <v>52</v>
      </c>
      <c r="U193" s="14">
        <f t="shared" si="199"/>
        <v>9.1999999999999993</v>
      </c>
      <c r="V193" s="15">
        <f t="shared" si="200"/>
        <v>-42.8</v>
      </c>
      <c r="W193" s="346">
        <f t="shared" si="201"/>
        <v>0.17692307692307691</v>
      </c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7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8"/>
      <c r="BS193" s="58"/>
      <c r="BT193" s="58"/>
      <c r="BU193" s="58"/>
      <c r="BV193" s="58"/>
      <c r="BW193" s="58"/>
      <c r="BX193" s="58"/>
      <c r="BY193" s="58"/>
      <c r="BZ193" s="58"/>
      <c r="CA193" s="58"/>
      <c r="CB193" s="58"/>
      <c r="CC193" s="58"/>
      <c r="CD193" s="58"/>
      <c r="CE193" s="58"/>
      <c r="CF193" s="58"/>
      <c r="CG193" s="58"/>
      <c r="CH193" s="58"/>
      <c r="CI193" s="58"/>
      <c r="CJ193" s="58"/>
      <c r="CK193" s="58"/>
      <c r="CL193" s="58"/>
      <c r="CM193" s="58"/>
      <c r="CN193" s="58"/>
      <c r="CO193" s="58"/>
      <c r="CP193" s="58"/>
      <c r="CQ193" s="58"/>
      <c r="CR193" s="58"/>
      <c r="CS193" s="58"/>
      <c r="CT193" s="58"/>
      <c r="CU193" s="58"/>
      <c r="CV193" s="58"/>
      <c r="CW193" s="58"/>
      <c r="CX193" s="58"/>
      <c r="CY193" s="58"/>
      <c r="CZ193" s="58"/>
      <c r="DA193" s="58"/>
      <c r="DB193" s="58"/>
      <c r="DC193" s="58"/>
      <c r="DD193" s="58"/>
      <c r="DE193" s="58"/>
      <c r="DF193" s="58"/>
      <c r="DG193" s="58"/>
      <c r="DH193" s="58"/>
      <c r="DI193" s="58"/>
      <c r="DJ193" s="58"/>
      <c r="DK193" s="58"/>
      <c r="DL193" s="58"/>
      <c r="DM193" s="58"/>
      <c r="DN193" s="58"/>
      <c r="DO193" s="58"/>
      <c r="DP193" s="58"/>
      <c r="DQ193" s="58"/>
      <c r="DR193" s="58"/>
      <c r="DS193" s="58"/>
      <c r="DT193" s="58"/>
      <c r="DU193" s="58"/>
      <c r="DV193" s="58"/>
      <c r="DW193" s="58"/>
      <c r="DX193" s="58"/>
      <c r="DY193" s="58"/>
      <c r="DZ193" s="58"/>
      <c r="EA193" s="58"/>
      <c r="EB193" s="58"/>
      <c r="EC193" s="58"/>
      <c r="ED193" s="58"/>
      <c r="EE193" s="58"/>
      <c r="EF193" s="58"/>
      <c r="EG193" s="58"/>
      <c r="EH193" s="58"/>
      <c r="EI193" s="58"/>
      <c r="EJ193" s="58"/>
      <c r="EK193" s="58"/>
      <c r="EL193" s="58"/>
      <c r="EM193" s="58"/>
      <c r="EN193" s="58"/>
      <c r="EO193" s="58"/>
      <c r="EP193" s="58"/>
      <c r="EQ193" s="58"/>
      <c r="ER193" s="58"/>
      <c r="ES193" s="58"/>
      <c r="ET193" s="58"/>
      <c r="EU193" s="58"/>
      <c r="EV193" s="58"/>
      <c r="EW193" s="58"/>
      <c r="EX193" s="58"/>
      <c r="EY193" s="58"/>
      <c r="EZ193" s="58"/>
      <c r="FA193" s="58"/>
      <c r="FB193" s="58"/>
      <c r="FC193" s="58"/>
      <c r="FD193" s="58"/>
      <c r="FE193" s="58"/>
      <c r="FF193" s="58"/>
      <c r="FG193" s="58"/>
      <c r="FH193" s="58"/>
      <c r="FI193" s="58"/>
      <c r="FJ193" s="58"/>
      <c r="FK193" s="58"/>
      <c r="FL193" s="58"/>
      <c r="FM193" s="58"/>
      <c r="FN193" s="58"/>
      <c r="FO193" s="58"/>
      <c r="FP193" s="58"/>
      <c r="FQ193" s="58"/>
      <c r="FR193" s="58"/>
      <c r="FS193" s="58"/>
      <c r="FT193" s="58"/>
      <c r="FU193" s="58"/>
      <c r="FV193" s="58"/>
      <c r="FW193" s="58"/>
      <c r="FX193" s="58"/>
      <c r="FY193" s="58"/>
      <c r="FZ193" s="58"/>
      <c r="GA193" s="58"/>
      <c r="GB193" s="58"/>
      <c r="GC193" s="58"/>
      <c r="GD193" s="58"/>
      <c r="GE193" s="59"/>
      <c r="GF193" s="59"/>
      <c r="GG193" s="59"/>
      <c r="GH193" s="59"/>
      <c r="GI193" s="59"/>
      <c r="GJ193" s="59"/>
      <c r="GK193" s="59"/>
      <c r="GL193" s="59"/>
      <c r="GM193" s="59"/>
      <c r="GN193" s="59"/>
    </row>
    <row r="194" spans="2:196" s="60" customFormat="1" ht="35.25" hidden="1" customHeight="1" x14ac:dyDescent="0.3">
      <c r="E194" s="328" t="s">
        <v>311</v>
      </c>
      <c r="F194" s="271">
        <f>F190</f>
        <v>155001.1</v>
      </c>
      <c r="G194" s="271">
        <f t="shared" ref="G194:H194" si="229">G190</f>
        <v>100997.8</v>
      </c>
      <c r="H194" s="271">
        <f t="shared" si="229"/>
        <v>96932.700000000012</v>
      </c>
      <c r="I194" s="272"/>
      <c r="J194" s="15">
        <f t="shared" si="136"/>
        <v>-4065.0999999999913</v>
      </c>
      <c r="K194" s="284">
        <f t="shared" si="189"/>
        <v>0.95975060842909454</v>
      </c>
      <c r="L194" s="271">
        <f t="shared" ref="L194:O194" si="230">L190</f>
        <v>1936</v>
      </c>
      <c r="M194" s="271">
        <f t="shared" si="230"/>
        <v>1936</v>
      </c>
      <c r="N194" s="271">
        <f t="shared" si="230"/>
        <v>1936</v>
      </c>
      <c r="O194" s="271">
        <f t="shared" si="230"/>
        <v>0</v>
      </c>
      <c r="P194" s="15">
        <f t="shared" si="132"/>
        <v>-1936</v>
      </c>
      <c r="Q194" s="126">
        <f t="shared" si="190"/>
        <v>0</v>
      </c>
      <c r="R194" s="21">
        <f t="shared" si="196"/>
        <v>156937.1</v>
      </c>
      <c r="S194" s="14">
        <f t="shared" si="197"/>
        <v>102933.8</v>
      </c>
      <c r="T194" s="14">
        <f t="shared" si="198"/>
        <v>102933.8</v>
      </c>
      <c r="U194" s="14">
        <f t="shared" si="199"/>
        <v>96932.700000000012</v>
      </c>
      <c r="V194" s="15">
        <f t="shared" si="200"/>
        <v>-6001.0999999999913</v>
      </c>
      <c r="W194" s="346">
        <f t="shared" si="201"/>
        <v>0.94169942234717852</v>
      </c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</row>
    <row r="195" spans="2:196" s="60" customFormat="1" ht="33.75" hidden="1" customHeight="1" x14ac:dyDescent="0.35">
      <c r="E195" s="328" t="s">
        <v>310</v>
      </c>
      <c r="F195" s="273"/>
      <c r="G195" s="273"/>
      <c r="H195" s="273"/>
      <c r="I195" s="274"/>
      <c r="J195" s="274"/>
      <c r="K195" s="275"/>
      <c r="L195" s="265">
        <f>L182</f>
        <v>0</v>
      </c>
      <c r="M195" s="265">
        <f>M182</f>
        <v>0</v>
      </c>
      <c r="N195" s="265">
        <f>N182</f>
        <v>0</v>
      </c>
      <c r="O195" s="200">
        <f>O181</f>
        <v>0</v>
      </c>
      <c r="P195" s="15">
        <f t="shared" si="132"/>
        <v>0</v>
      </c>
      <c r="Q195" s="126" t="str">
        <f t="shared" si="190"/>
        <v/>
      </c>
      <c r="R195" s="21">
        <f t="shared" si="196"/>
        <v>0</v>
      </c>
      <c r="S195" s="14">
        <f t="shared" si="197"/>
        <v>0</v>
      </c>
      <c r="T195" s="14">
        <f t="shared" si="198"/>
        <v>0</v>
      </c>
      <c r="U195" s="14">
        <f t="shared" si="199"/>
        <v>0</v>
      </c>
      <c r="V195" s="14">
        <f t="shared" si="200"/>
        <v>0</v>
      </c>
      <c r="W195" s="163" t="str">
        <f t="shared" si="201"/>
        <v/>
      </c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</row>
    <row r="196" spans="2:196" ht="25.5" x14ac:dyDescent="0.35">
      <c r="B196" s="3"/>
      <c r="C196" s="3"/>
      <c r="D196" s="3"/>
      <c r="E196" s="252"/>
      <c r="F196" s="276"/>
      <c r="G196" s="276"/>
      <c r="H196" s="276"/>
      <c r="I196" s="276"/>
      <c r="J196" s="276"/>
      <c r="K196" s="276"/>
      <c r="L196" s="266"/>
      <c r="M196" s="266"/>
      <c r="N196" s="266"/>
      <c r="O196" s="201"/>
      <c r="P196" s="201"/>
      <c r="Q196" s="201"/>
      <c r="R196" s="201"/>
      <c r="S196" s="201"/>
      <c r="T196" s="201"/>
      <c r="U196" s="201"/>
      <c r="V196" s="20"/>
      <c r="W196" s="20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</row>
    <row r="197" spans="2:196" ht="25.5" x14ac:dyDescent="0.35">
      <c r="B197" s="3"/>
      <c r="C197" s="3"/>
      <c r="D197" s="3"/>
      <c r="E197" s="252"/>
      <c r="F197" s="101"/>
      <c r="G197" s="101"/>
      <c r="H197" s="102"/>
      <c r="I197" s="102"/>
      <c r="J197" s="102"/>
      <c r="K197" s="267"/>
      <c r="L197" s="102"/>
      <c r="M197" s="102"/>
      <c r="N197" s="102"/>
      <c r="O197" s="10"/>
      <c r="P197" s="103"/>
      <c r="Q197" s="10"/>
      <c r="R197" s="10"/>
      <c r="S197" s="10"/>
      <c r="T197" s="10"/>
      <c r="U197" s="10"/>
      <c r="V197" s="10"/>
      <c r="W197" s="10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</row>
    <row r="198" spans="2:196" ht="25.5" x14ac:dyDescent="0.35">
      <c r="B198" s="3"/>
      <c r="C198" s="3"/>
      <c r="D198" s="3"/>
      <c r="E198" s="252"/>
      <c r="F198" s="101"/>
      <c r="G198" s="101"/>
      <c r="H198" s="102"/>
      <c r="I198" s="102"/>
      <c r="J198" s="102"/>
      <c r="K198" s="267"/>
      <c r="L198" s="102"/>
      <c r="M198" s="102"/>
      <c r="N198" s="102"/>
      <c r="O198" s="10"/>
      <c r="P198" s="103"/>
      <c r="Q198" s="10"/>
      <c r="R198" s="10"/>
      <c r="S198" s="10"/>
      <c r="T198" s="10"/>
      <c r="U198" s="10"/>
      <c r="V198" s="10"/>
      <c r="W198" s="10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</row>
    <row r="199" spans="2:196" ht="25.5" x14ac:dyDescent="0.35">
      <c r="B199" s="3"/>
      <c r="C199" s="3"/>
      <c r="D199" s="3"/>
      <c r="E199" s="252"/>
      <c r="F199" s="101"/>
      <c r="G199" s="101"/>
      <c r="H199" s="102"/>
      <c r="I199" s="102"/>
      <c r="J199" s="102"/>
      <c r="K199" s="267"/>
      <c r="L199" s="102"/>
      <c r="M199" s="102"/>
      <c r="N199" s="102"/>
      <c r="O199" s="10"/>
      <c r="P199" s="103"/>
      <c r="Q199" s="10"/>
      <c r="R199" s="10"/>
      <c r="S199" s="10"/>
      <c r="T199" s="10"/>
      <c r="U199" s="10"/>
      <c r="V199" s="10"/>
      <c r="W199" s="10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</row>
    <row r="200" spans="2:196" ht="25.5" x14ac:dyDescent="0.35">
      <c r="B200" s="3"/>
      <c r="C200" s="3"/>
      <c r="D200" s="3"/>
      <c r="E200" s="252"/>
      <c r="F200" s="101"/>
      <c r="G200" s="101"/>
      <c r="H200" s="102"/>
      <c r="I200" s="102"/>
      <c r="J200" s="102"/>
      <c r="K200" s="267"/>
      <c r="L200" s="102"/>
      <c r="M200" s="102"/>
      <c r="N200" s="102"/>
      <c r="O200" s="10"/>
      <c r="P200" s="103"/>
      <c r="Q200" s="10"/>
      <c r="R200" s="10"/>
      <c r="S200" s="10"/>
      <c r="T200" s="10"/>
      <c r="U200" s="10"/>
      <c r="V200" s="10"/>
      <c r="W200" s="10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</row>
    <row r="201" spans="2:196" ht="25.5" x14ac:dyDescent="0.35">
      <c r="B201" s="3"/>
      <c r="C201" s="3"/>
      <c r="D201" s="3"/>
      <c r="E201" s="252"/>
      <c r="F201" s="101"/>
      <c r="G201" s="101"/>
      <c r="H201" s="102"/>
      <c r="I201" s="102"/>
      <c r="J201" s="102"/>
      <c r="K201" s="267"/>
      <c r="L201" s="102"/>
      <c r="M201" s="102"/>
      <c r="N201" s="102"/>
      <c r="O201" s="10"/>
      <c r="P201" s="103"/>
      <c r="Q201" s="10"/>
      <c r="R201" s="10"/>
      <c r="S201" s="10"/>
      <c r="T201" s="10"/>
      <c r="U201" s="10"/>
      <c r="V201" s="10"/>
      <c r="W201" s="10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</row>
    <row r="202" spans="2:196" ht="25.5" x14ac:dyDescent="0.35">
      <c r="B202" s="3"/>
      <c r="C202" s="3"/>
      <c r="D202" s="3"/>
      <c r="E202" s="252"/>
      <c r="F202" s="101"/>
      <c r="G202" s="101"/>
      <c r="H202" s="102"/>
      <c r="I202" s="102"/>
      <c r="J202" s="102"/>
      <c r="K202" s="267"/>
      <c r="L202" s="102"/>
      <c r="M202" s="102"/>
      <c r="N202" s="102"/>
      <c r="O202" s="10"/>
      <c r="P202" s="103"/>
      <c r="Q202" s="10"/>
      <c r="R202" s="10"/>
      <c r="S202" s="10"/>
      <c r="T202" s="10"/>
      <c r="U202" s="10"/>
      <c r="V202" s="10"/>
      <c r="W202" s="10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</row>
    <row r="203" spans="2:196" ht="25.5" x14ac:dyDescent="0.35">
      <c r="B203" s="3"/>
      <c r="C203" s="3"/>
      <c r="D203" s="3"/>
      <c r="E203" s="252"/>
      <c r="F203" s="101"/>
      <c r="G203" s="101"/>
      <c r="H203" s="102"/>
      <c r="I203" s="102"/>
      <c r="J203" s="102"/>
      <c r="K203" s="267"/>
      <c r="L203" s="102"/>
      <c r="M203" s="102"/>
      <c r="N203" s="102"/>
      <c r="O203" s="10"/>
      <c r="P203" s="103"/>
      <c r="Q203" s="10"/>
      <c r="R203" s="10"/>
      <c r="S203" s="10"/>
      <c r="T203" s="10"/>
      <c r="U203" s="10"/>
      <c r="V203" s="10"/>
      <c r="W203" s="10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</row>
    <row r="204" spans="2:196" x14ac:dyDescent="0.2">
      <c r="B204" s="3"/>
      <c r="C204" s="3"/>
      <c r="D204" s="3"/>
      <c r="F204" s="104"/>
      <c r="G204" s="104"/>
      <c r="H204" s="10"/>
      <c r="I204" s="10"/>
      <c r="J204" s="10"/>
      <c r="K204" s="106"/>
      <c r="L204" s="10"/>
      <c r="M204" s="10"/>
      <c r="N204" s="10"/>
      <c r="O204" s="10"/>
      <c r="P204" s="103"/>
      <c r="Q204" s="10"/>
      <c r="R204" s="10"/>
      <c r="S204" s="10"/>
      <c r="T204" s="10"/>
      <c r="U204" s="10"/>
      <c r="V204" s="10"/>
      <c r="W204" s="10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</row>
    <row r="205" spans="2:196" x14ac:dyDescent="0.2">
      <c r="B205" s="3"/>
      <c r="C205" s="3"/>
      <c r="D205" s="3"/>
      <c r="F205" s="104"/>
      <c r="G205" s="104"/>
      <c r="H205" s="10"/>
      <c r="I205" s="10"/>
      <c r="J205" s="10"/>
      <c r="K205" s="106"/>
      <c r="L205" s="10"/>
      <c r="M205" s="10"/>
      <c r="N205" s="10"/>
      <c r="O205" s="10"/>
      <c r="P205" s="103"/>
      <c r="Q205" s="10"/>
      <c r="R205" s="10"/>
      <c r="S205" s="10"/>
      <c r="T205" s="10"/>
      <c r="U205" s="10"/>
      <c r="V205" s="10"/>
      <c r="W205" s="10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x14ac:dyDescent="0.2">
      <c r="B206" s="3"/>
      <c r="C206" s="3"/>
      <c r="D206" s="3"/>
      <c r="F206" s="104"/>
      <c r="G206" s="104"/>
      <c r="H206" s="10"/>
      <c r="I206" s="10"/>
      <c r="J206" s="10"/>
      <c r="K206" s="106"/>
      <c r="L206" s="10"/>
      <c r="M206" s="10"/>
      <c r="N206" s="10"/>
      <c r="O206" s="10"/>
      <c r="P206" s="103"/>
      <c r="Q206" s="10"/>
      <c r="R206" s="10"/>
      <c r="S206" s="10"/>
      <c r="T206" s="10"/>
      <c r="U206" s="10"/>
      <c r="V206" s="10"/>
      <c r="W206" s="10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x14ac:dyDescent="0.2">
      <c r="B207" s="3"/>
      <c r="C207" s="3"/>
      <c r="D207" s="3"/>
      <c r="F207" s="104"/>
      <c r="G207" s="104"/>
      <c r="H207" s="10"/>
      <c r="I207" s="10"/>
      <c r="J207" s="10"/>
      <c r="K207" s="106"/>
      <c r="L207" s="10"/>
      <c r="M207" s="10"/>
      <c r="N207" s="10"/>
      <c r="O207" s="10"/>
      <c r="P207" s="103"/>
      <c r="Q207" s="10"/>
      <c r="R207" s="10"/>
      <c r="S207" s="10"/>
      <c r="T207" s="10"/>
      <c r="U207" s="10"/>
      <c r="V207" s="10"/>
      <c r="W207" s="10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x14ac:dyDescent="0.2">
      <c r="B208" s="3"/>
      <c r="C208" s="3"/>
      <c r="D208" s="3"/>
      <c r="F208" s="104"/>
      <c r="G208" s="104"/>
      <c r="H208" s="10"/>
      <c r="I208" s="10"/>
      <c r="J208" s="10"/>
      <c r="K208" s="106"/>
      <c r="L208" s="10"/>
      <c r="M208" s="10"/>
      <c r="N208" s="10"/>
      <c r="O208" s="10"/>
      <c r="P208" s="103"/>
      <c r="Q208" s="10"/>
      <c r="R208" s="10"/>
      <c r="S208" s="10"/>
      <c r="T208" s="10"/>
      <c r="U208" s="10"/>
      <c r="V208" s="10"/>
      <c r="W208" s="10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x14ac:dyDescent="0.2">
      <c r="B209" s="3"/>
      <c r="C209" s="3"/>
      <c r="D209" s="3"/>
      <c r="E209" s="3"/>
      <c r="F209" s="104"/>
      <c r="G209" s="104"/>
      <c r="H209" s="10"/>
      <c r="I209" s="10"/>
      <c r="J209" s="10"/>
      <c r="K209" s="106"/>
      <c r="L209" s="10"/>
      <c r="M209" s="10"/>
      <c r="N209" s="10"/>
      <c r="O209" s="10"/>
      <c r="P209" s="103"/>
      <c r="Q209" s="10"/>
      <c r="R209" s="10"/>
      <c r="S209" s="10"/>
      <c r="T209" s="10"/>
      <c r="U209" s="10"/>
      <c r="V209" s="10"/>
      <c r="W209" s="10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x14ac:dyDescent="0.2">
      <c r="B210" s="3"/>
      <c r="C210" s="3"/>
      <c r="D210" s="3"/>
      <c r="E210" s="3"/>
      <c r="F210" s="104"/>
      <c r="G210" s="104"/>
      <c r="H210" s="10"/>
      <c r="I210" s="10"/>
      <c r="J210" s="10"/>
      <c r="K210" s="106"/>
      <c r="L210" s="10"/>
      <c r="M210" s="10"/>
      <c r="N210" s="10"/>
      <c r="O210" s="10"/>
      <c r="P210" s="103"/>
      <c r="Q210" s="10"/>
      <c r="R210" s="10"/>
      <c r="S210" s="10"/>
      <c r="T210" s="10"/>
      <c r="U210" s="10"/>
      <c r="V210" s="10"/>
      <c r="W210" s="10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x14ac:dyDescent="0.2">
      <c r="B211" s="3"/>
      <c r="C211" s="3"/>
      <c r="D211" s="3"/>
      <c r="E211" s="3"/>
      <c r="F211" s="104"/>
      <c r="G211" s="104"/>
      <c r="H211" s="10"/>
      <c r="I211" s="10"/>
      <c r="J211" s="10"/>
      <c r="K211" s="106"/>
      <c r="L211" s="10"/>
      <c r="M211" s="10"/>
      <c r="N211" s="10"/>
      <c r="O211" s="10"/>
      <c r="P211" s="103"/>
      <c r="Q211" s="10"/>
      <c r="R211" s="10"/>
      <c r="S211" s="10"/>
      <c r="T211" s="10"/>
      <c r="U211" s="10"/>
      <c r="V211" s="10"/>
      <c r="W211" s="10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x14ac:dyDescent="0.2">
      <c r="B212" s="3"/>
      <c r="C212" s="3"/>
      <c r="D212" s="3"/>
      <c r="E212" s="3"/>
      <c r="F212" s="104"/>
      <c r="G212" s="104"/>
      <c r="H212" s="10"/>
      <c r="I212" s="10"/>
      <c r="J212" s="10"/>
      <c r="K212" s="106"/>
      <c r="L212" s="10"/>
      <c r="M212" s="10"/>
      <c r="N212" s="10"/>
      <c r="O212" s="10"/>
      <c r="P212" s="103"/>
      <c r="Q212" s="10"/>
      <c r="R212" s="10"/>
      <c r="S212" s="10"/>
      <c r="T212" s="10"/>
      <c r="U212" s="10"/>
      <c r="V212" s="10"/>
      <c r="W212" s="10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x14ac:dyDescent="0.2">
      <c r="B213" s="3"/>
      <c r="C213" s="3"/>
      <c r="D213" s="3"/>
      <c r="E213" s="3"/>
      <c r="F213" s="104"/>
      <c r="G213" s="104"/>
      <c r="H213" s="10"/>
      <c r="I213" s="10"/>
      <c r="J213" s="10"/>
      <c r="K213" s="106"/>
      <c r="L213" s="10"/>
      <c r="M213" s="10"/>
      <c r="N213" s="10"/>
      <c r="O213" s="10"/>
      <c r="P213" s="103"/>
      <c r="Q213" s="10"/>
      <c r="R213" s="10"/>
      <c r="S213" s="10"/>
      <c r="T213" s="10"/>
      <c r="U213" s="10"/>
      <c r="V213" s="10"/>
      <c r="W213" s="10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x14ac:dyDescent="0.2">
      <c r="B214" s="3"/>
      <c r="C214" s="3"/>
      <c r="D214" s="3"/>
      <c r="E214" s="3"/>
      <c r="F214" s="104"/>
      <c r="G214" s="104"/>
      <c r="H214" s="10"/>
      <c r="I214" s="10"/>
      <c r="J214" s="10"/>
      <c r="K214" s="106"/>
      <c r="L214" s="10"/>
      <c r="M214" s="10"/>
      <c r="N214" s="10"/>
      <c r="O214" s="10"/>
      <c r="P214" s="103"/>
      <c r="Q214" s="10"/>
      <c r="R214" s="10"/>
      <c r="S214" s="10"/>
      <c r="T214" s="10"/>
      <c r="U214" s="10"/>
      <c r="V214" s="10"/>
      <c r="W214" s="10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x14ac:dyDescent="0.2">
      <c r="B215" s="3"/>
      <c r="C215" s="3"/>
      <c r="D215" s="3"/>
      <c r="E215" s="3"/>
      <c r="F215" s="104"/>
      <c r="G215" s="104"/>
      <c r="H215" s="10"/>
      <c r="I215" s="10"/>
      <c r="J215" s="10"/>
      <c r="K215" s="106"/>
      <c r="L215" s="10"/>
      <c r="M215" s="10"/>
      <c r="N215" s="10"/>
      <c r="O215" s="10"/>
      <c r="P215" s="103"/>
      <c r="Q215" s="10"/>
      <c r="R215" s="10"/>
      <c r="S215" s="10"/>
      <c r="T215" s="10"/>
      <c r="U215" s="10"/>
      <c r="V215" s="10"/>
      <c r="W215" s="10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x14ac:dyDescent="0.2">
      <c r="B216" s="3"/>
      <c r="C216" s="3"/>
      <c r="D216" s="3"/>
      <c r="E216" s="3"/>
      <c r="F216" s="104"/>
      <c r="G216" s="104"/>
      <c r="H216" s="10"/>
      <c r="I216" s="10"/>
      <c r="J216" s="10"/>
      <c r="K216" s="106"/>
      <c r="L216" s="10"/>
      <c r="M216" s="10"/>
      <c r="N216" s="10"/>
      <c r="O216" s="10"/>
      <c r="P216" s="103"/>
      <c r="Q216" s="10"/>
      <c r="R216" s="10"/>
      <c r="S216" s="10"/>
      <c r="T216" s="10"/>
      <c r="U216" s="10"/>
      <c r="V216" s="10"/>
      <c r="W216" s="10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x14ac:dyDescent="0.2">
      <c r="B217" s="3"/>
      <c r="C217" s="3"/>
      <c r="D217" s="3"/>
      <c r="E217" s="3"/>
      <c r="F217" s="104"/>
      <c r="G217" s="104"/>
      <c r="H217" s="10"/>
      <c r="I217" s="10"/>
      <c r="J217" s="10"/>
      <c r="K217" s="106"/>
      <c r="L217" s="10"/>
      <c r="M217" s="10"/>
      <c r="N217" s="10"/>
      <c r="O217" s="10"/>
      <c r="P217" s="103"/>
      <c r="Q217" s="10"/>
      <c r="R217" s="10"/>
      <c r="S217" s="10"/>
      <c r="T217" s="10"/>
      <c r="U217" s="10"/>
      <c r="V217" s="10"/>
      <c r="W217" s="10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x14ac:dyDescent="0.2">
      <c r="B218" s="3"/>
      <c r="C218" s="3"/>
      <c r="D218" s="3"/>
      <c r="E218" s="3"/>
      <c r="F218" s="104"/>
      <c r="G218" s="104"/>
      <c r="H218" s="10"/>
      <c r="I218" s="10"/>
      <c r="J218" s="10"/>
      <c r="K218" s="106"/>
      <c r="L218" s="10"/>
      <c r="M218" s="10"/>
      <c r="N218" s="10"/>
      <c r="O218" s="10"/>
      <c r="P218" s="103"/>
      <c r="Q218" s="10"/>
      <c r="R218" s="10"/>
      <c r="S218" s="10"/>
      <c r="T218" s="10"/>
      <c r="U218" s="10"/>
      <c r="V218" s="10"/>
      <c r="W218" s="10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x14ac:dyDescent="0.2">
      <c r="B219" s="3"/>
      <c r="C219" s="3"/>
      <c r="D219" s="3"/>
      <c r="E219" s="3"/>
      <c r="F219" s="104"/>
      <c r="G219" s="104"/>
      <c r="H219" s="10"/>
      <c r="I219" s="10"/>
      <c r="J219" s="10"/>
      <c r="K219" s="106"/>
      <c r="L219" s="10"/>
      <c r="M219" s="10"/>
      <c r="N219" s="10"/>
      <c r="O219" s="10"/>
      <c r="P219" s="103"/>
      <c r="Q219" s="10"/>
      <c r="R219" s="10"/>
      <c r="S219" s="10"/>
      <c r="T219" s="10"/>
      <c r="U219" s="10"/>
      <c r="V219" s="10"/>
      <c r="W219" s="10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x14ac:dyDescent="0.2">
      <c r="B220" s="3"/>
      <c r="C220" s="3"/>
      <c r="D220" s="3"/>
      <c r="E220" s="3"/>
      <c r="F220" s="104"/>
      <c r="G220" s="104"/>
      <c r="H220" s="10"/>
      <c r="I220" s="10"/>
      <c r="J220" s="10"/>
      <c r="K220" s="106"/>
      <c r="L220" s="10"/>
      <c r="M220" s="10"/>
      <c r="N220" s="10"/>
      <c r="O220" s="10"/>
      <c r="P220" s="103"/>
      <c r="Q220" s="10"/>
      <c r="R220" s="10"/>
      <c r="S220" s="10"/>
      <c r="T220" s="10"/>
      <c r="U220" s="10"/>
      <c r="V220" s="10"/>
      <c r="W220" s="10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x14ac:dyDescent="0.2">
      <c r="B221" s="3"/>
      <c r="C221" s="3"/>
      <c r="D221" s="3"/>
      <c r="E221" s="3"/>
      <c r="F221" s="104"/>
      <c r="G221" s="104"/>
      <c r="H221" s="10"/>
      <c r="I221" s="10"/>
      <c r="J221" s="10"/>
      <c r="K221" s="106"/>
      <c r="L221" s="10"/>
      <c r="M221" s="10"/>
      <c r="N221" s="10"/>
      <c r="O221" s="10"/>
      <c r="P221" s="103"/>
      <c r="Q221" s="10"/>
      <c r="R221" s="10"/>
      <c r="S221" s="10"/>
      <c r="T221" s="10"/>
      <c r="U221" s="10"/>
      <c r="V221" s="10"/>
      <c r="W221" s="10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x14ac:dyDescent="0.2">
      <c r="B222" s="3"/>
      <c r="C222" s="3"/>
      <c r="D222" s="3"/>
      <c r="E222" s="3"/>
      <c r="F222" s="104"/>
      <c r="G222" s="104"/>
      <c r="H222" s="10"/>
      <c r="I222" s="10"/>
      <c r="J222" s="10"/>
      <c r="K222" s="106"/>
      <c r="L222" s="10"/>
      <c r="M222" s="10"/>
      <c r="N222" s="10"/>
      <c r="O222" s="10"/>
      <c r="P222" s="103"/>
      <c r="Q222" s="10"/>
      <c r="R222" s="10"/>
      <c r="S222" s="10"/>
      <c r="T222" s="10"/>
      <c r="U222" s="10"/>
      <c r="V222" s="10"/>
      <c r="W222" s="10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x14ac:dyDescent="0.2">
      <c r="B223" s="3"/>
      <c r="C223" s="3"/>
      <c r="D223" s="3"/>
      <c r="E223" s="3"/>
      <c r="F223" s="104"/>
      <c r="G223" s="104"/>
      <c r="H223" s="10"/>
      <c r="I223" s="10"/>
      <c r="J223" s="10"/>
      <c r="K223" s="106"/>
      <c r="L223" s="10"/>
      <c r="M223" s="10"/>
      <c r="N223" s="10"/>
      <c r="O223" s="10"/>
      <c r="P223" s="103"/>
      <c r="Q223" s="10"/>
      <c r="R223" s="10"/>
      <c r="S223" s="10"/>
      <c r="T223" s="10"/>
      <c r="U223" s="10"/>
      <c r="V223" s="10"/>
      <c r="W223" s="10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x14ac:dyDescent="0.2">
      <c r="B224" s="3"/>
      <c r="C224" s="3"/>
      <c r="D224" s="3"/>
      <c r="E224" s="3"/>
      <c r="F224" s="104"/>
      <c r="G224" s="104"/>
      <c r="H224" s="10"/>
      <c r="I224" s="10"/>
      <c r="J224" s="10"/>
      <c r="K224" s="106"/>
      <c r="L224" s="10"/>
      <c r="M224" s="10"/>
      <c r="N224" s="10"/>
      <c r="O224" s="10"/>
      <c r="P224" s="103"/>
      <c r="Q224" s="10"/>
      <c r="R224" s="10"/>
      <c r="S224" s="10"/>
      <c r="T224" s="10"/>
      <c r="U224" s="10"/>
      <c r="V224" s="10"/>
      <c r="W224" s="10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E225" s="3"/>
      <c r="F225" s="104"/>
      <c r="G225" s="104"/>
      <c r="H225" s="10"/>
      <c r="I225" s="10"/>
      <c r="J225" s="10"/>
      <c r="K225" s="106"/>
      <c r="L225" s="10"/>
      <c r="M225" s="10"/>
      <c r="N225" s="10"/>
      <c r="O225" s="10"/>
      <c r="P225" s="103"/>
      <c r="Q225" s="10"/>
      <c r="R225" s="10"/>
      <c r="S225" s="10"/>
      <c r="T225" s="10"/>
      <c r="U225" s="10"/>
      <c r="V225" s="10"/>
      <c r="W225" s="10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E226" s="3"/>
      <c r="F226" s="104"/>
      <c r="G226" s="104"/>
      <c r="H226" s="10"/>
      <c r="I226" s="10"/>
      <c r="J226" s="10"/>
      <c r="K226" s="106"/>
      <c r="L226" s="10"/>
      <c r="M226" s="10"/>
      <c r="N226" s="10"/>
      <c r="O226" s="10"/>
      <c r="P226" s="103"/>
      <c r="Q226" s="10"/>
      <c r="R226" s="10"/>
      <c r="S226" s="10"/>
      <c r="T226" s="10"/>
      <c r="U226" s="10"/>
      <c r="V226" s="10"/>
      <c r="W226" s="10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E227" s="3"/>
      <c r="F227" s="104"/>
      <c r="G227" s="104"/>
      <c r="H227" s="10"/>
      <c r="I227" s="10"/>
      <c r="J227" s="10"/>
      <c r="K227" s="106"/>
      <c r="L227" s="10"/>
      <c r="M227" s="10"/>
      <c r="N227" s="10"/>
      <c r="O227" s="10"/>
      <c r="P227" s="103"/>
      <c r="Q227" s="10"/>
      <c r="R227" s="10"/>
      <c r="S227" s="10"/>
      <c r="T227" s="10"/>
      <c r="U227" s="10"/>
      <c r="V227" s="10"/>
      <c r="W227" s="10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E228" s="3"/>
      <c r="F228" s="104"/>
      <c r="G228" s="104"/>
      <c r="H228" s="10"/>
      <c r="I228" s="10"/>
      <c r="J228" s="10"/>
      <c r="K228" s="106"/>
      <c r="L228" s="10"/>
      <c r="M228" s="10"/>
      <c r="N228" s="10"/>
      <c r="O228" s="10"/>
      <c r="P228" s="103"/>
      <c r="Q228" s="10"/>
      <c r="R228" s="10"/>
      <c r="S228" s="10"/>
      <c r="T228" s="10"/>
      <c r="U228" s="10"/>
      <c r="V228" s="10"/>
      <c r="W228" s="10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E229" s="3"/>
      <c r="F229" s="104"/>
      <c r="G229" s="104"/>
      <c r="H229" s="10"/>
      <c r="I229" s="10"/>
      <c r="J229" s="10"/>
      <c r="K229" s="106"/>
      <c r="L229" s="10"/>
      <c r="M229" s="10"/>
      <c r="N229" s="10"/>
      <c r="O229" s="10"/>
      <c r="P229" s="103"/>
      <c r="Q229" s="10"/>
      <c r="R229" s="10"/>
      <c r="S229" s="10"/>
      <c r="T229" s="10"/>
      <c r="U229" s="10"/>
      <c r="V229" s="10"/>
      <c r="W229" s="10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E230" s="3"/>
      <c r="F230" s="104"/>
      <c r="G230" s="104"/>
      <c r="H230" s="10"/>
      <c r="I230" s="10"/>
      <c r="J230" s="10"/>
      <c r="K230" s="106"/>
      <c r="L230" s="10"/>
      <c r="M230" s="10"/>
      <c r="N230" s="10"/>
      <c r="O230" s="10"/>
      <c r="P230" s="103"/>
      <c r="Q230" s="10"/>
      <c r="R230" s="10"/>
      <c r="S230" s="10"/>
      <c r="T230" s="10"/>
      <c r="U230" s="10"/>
      <c r="V230" s="10"/>
      <c r="W230" s="10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E231" s="3"/>
      <c r="F231" s="104"/>
      <c r="G231" s="104"/>
      <c r="H231" s="10"/>
      <c r="I231" s="10"/>
      <c r="J231" s="10"/>
      <c r="K231" s="106"/>
      <c r="L231" s="10"/>
      <c r="M231" s="10"/>
      <c r="N231" s="10"/>
      <c r="O231" s="10"/>
      <c r="P231" s="103"/>
      <c r="Q231" s="10"/>
      <c r="R231" s="10"/>
      <c r="S231" s="10"/>
      <c r="T231" s="10"/>
      <c r="U231" s="10"/>
      <c r="V231" s="10"/>
      <c r="W231" s="1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E232" s="3"/>
      <c r="F232" s="104"/>
      <c r="G232" s="104"/>
      <c r="H232" s="10"/>
      <c r="I232" s="10"/>
      <c r="J232" s="10"/>
      <c r="K232" s="106"/>
      <c r="L232" s="10"/>
      <c r="M232" s="10"/>
      <c r="N232" s="10"/>
      <c r="O232" s="10"/>
      <c r="P232" s="103"/>
      <c r="Q232" s="10"/>
      <c r="R232" s="10"/>
      <c r="S232" s="10"/>
      <c r="T232" s="10"/>
      <c r="U232" s="10"/>
      <c r="V232" s="10"/>
      <c r="W232" s="1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E233" s="3"/>
      <c r="F233" s="104"/>
      <c r="G233" s="104"/>
      <c r="H233" s="10"/>
      <c r="I233" s="10"/>
      <c r="J233" s="10"/>
      <c r="K233" s="106"/>
      <c r="L233" s="10"/>
      <c r="M233" s="10"/>
      <c r="N233" s="10"/>
      <c r="O233" s="10"/>
      <c r="P233" s="103"/>
      <c r="Q233" s="10"/>
      <c r="R233" s="10"/>
      <c r="S233" s="10"/>
      <c r="T233" s="10"/>
      <c r="U233" s="10"/>
      <c r="V233" s="10"/>
      <c r="W233" s="1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104"/>
      <c r="G234" s="104"/>
      <c r="H234" s="10"/>
      <c r="I234" s="10"/>
      <c r="J234" s="10"/>
      <c r="K234" s="106"/>
      <c r="L234" s="10"/>
      <c r="M234" s="10"/>
      <c r="N234" s="10"/>
      <c r="O234" s="10"/>
      <c r="P234" s="103"/>
      <c r="Q234" s="10"/>
      <c r="R234" s="10"/>
      <c r="S234" s="10"/>
      <c r="T234" s="10"/>
      <c r="U234" s="10"/>
      <c r="V234" s="10"/>
      <c r="W234" s="1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104"/>
      <c r="G235" s="104"/>
      <c r="H235" s="10"/>
      <c r="I235" s="10"/>
      <c r="J235" s="10"/>
      <c r="K235" s="106"/>
      <c r="L235" s="10"/>
      <c r="M235" s="10"/>
      <c r="N235" s="10"/>
      <c r="O235" s="10"/>
      <c r="P235" s="103"/>
      <c r="Q235" s="10"/>
      <c r="R235" s="10"/>
      <c r="S235" s="10"/>
      <c r="T235" s="10"/>
      <c r="U235" s="10"/>
      <c r="V235" s="10"/>
      <c r="W235" s="1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104"/>
      <c r="G236" s="104"/>
      <c r="H236" s="10"/>
      <c r="I236" s="10"/>
      <c r="J236" s="10"/>
      <c r="K236" s="106"/>
      <c r="L236" s="10"/>
      <c r="M236" s="10"/>
      <c r="N236" s="10"/>
      <c r="O236" s="10"/>
      <c r="P236" s="103"/>
      <c r="Q236" s="10"/>
      <c r="R236" s="10"/>
      <c r="S236" s="10"/>
      <c r="T236" s="10"/>
      <c r="U236" s="10"/>
      <c r="V236" s="10"/>
      <c r="W236" s="1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104"/>
      <c r="G237" s="104"/>
      <c r="H237" s="10"/>
      <c r="I237" s="10"/>
      <c r="J237" s="10"/>
      <c r="K237" s="106"/>
      <c r="L237" s="10"/>
      <c r="M237" s="10"/>
      <c r="N237" s="10"/>
      <c r="O237" s="10"/>
      <c r="P237" s="103"/>
      <c r="Q237" s="10"/>
      <c r="R237" s="10"/>
      <c r="S237" s="10"/>
      <c r="T237" s="10"/>
      <c r="U237" s="10"/>
      <c r="V237" s="10"/>
      <c r="W237" s="1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104"/>
      <c r="G238" s="104"/>
      <c r="H238" s="10"/>
      <c r="I238" s="10"/>
      <c r="J238" s="10"/>
      <c r="K238" s="106"/>
      <c r="L238" s="10"/>
      <c r="M238" s="10"/>
      <c r="N238" s="10"/>
      <c r="O238" s="10"/>
      <c r="P238" s="103"/>
      <c r="Q238" s="10"/>
      <c r="R238" s="10"/>
      <c r="S238" s="10"/>
      <c r="T238" s="10"/>
      <c r="U238" s="10"/>
      <c r="V238" s="10"/>
      <c r="W238" s="1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104"/>
      <c r="G239" s="104"/>
      <c r="H239" s="10"/>
      <c r="I239" s="10"/>
      <c r="J239" s="10"/>
      <c r="K239" s="106"/>
      <c r="L239" s="10"/>
      <c r="M239" s="10"/>
      <c r="N239" s="10"/>
      <c r="O239" s="10"/>
      <c r="P239" s="103"/>
      <c r="Q239" s="10"/>
      <c r="R239" s="10"/>
      <c r="S239" s="10"/>
      <c r="T239" s="10"/>
      <c r="U239" s="10"/>
      <c r="V239" s="10"/>
      <c r="W239" s="1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104"/>
      <c r="G240" s="104"/>
      <c r="H240" s="10"/>
      <c r="I240" s="10"/>
      <c r="J240" s="10"/>
      <c r="K240" s="106"/>
      <c r="L240" s="10"/>
      <c r="M240" s="10"/>
      <c r="N240" s="10"/>
      <c r="O240" s="10"/>
      <c r="P240" s="103"/>
      <c r="Q240" s="10"/>
      <c r="R240" s="10"/>
      <c r="S240" s="10"/>
      <c r="T240" s="10"/>
      <c r="U240" s="10"/>
      <c r="V240" s="10"/>
      <c r="W240" s="1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104"/>
      <c r="G241" s="104"/>
      <c r="H241" s="10"/>
      <c r="I241" s="10"/>
      <c r="J241" s="10"/>
      <c r="K241" s="106"/>
      <c r="L241" s="10"/>
      <c r="M241" s="10"/>
      <c r="N241" s="10"/>
      <c r="O241" s="10"/>
      <c r="P241" s="103"/>
      <c r="Q241" s="10"/>
      <c r="R241" s="10"/>
      <c r="S241" s="10"/>
      <c r="T241" s="10"/>
      <c r="U241" s="10"/>
      <c r="V241" s="10"/>
      <c r="W241" s="1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104"/>
      <c r="G242" s="104"/>
      <c r="H242" s="10"/>
      <c r="I242" s="10"/>
      <c r="J242" s="10"/>
      <c r="K242" s="106"/>
      <c r="L242" s="10"/>
      <c r="M242" s="10"/>
      <c r="N242" s="10"/>
      <c r="O242" s="10"/>
      <c r="P242" s="103"/>
      <c r="Q242" s="10"/>
      <c r="R242" s="10"/>
      <c r="S242" s="10"/>
      <c r="T242" s="10"/>
      <c r="U242" s="10"/>
      <c r="V242" s="10"/>
      <c r="W242" s="1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104"/>
      <c r="G243" s="104"/>
      <c r="H243" s="10"/>
      <c r="I243" s="10"/>
      <c r="J243" s="10"/>
      <c r="K243" s="106"/>
      <c r="L243" s="10"/>
      <c r="M243" s="10"/>
      <c r="N243" s="10"/>
      <c r="O243" s="10"/>
      <c r="P243" s="103"/>
      <c r="Q243" s="10"/>
      <c r="R243" s="10"/>
      <c r="S243" s="10"/>
      <c r="T243" s="10"/>
      <c r="U243" s="10"/>
      <c r="V243" s="10"/>
      <c r="W243" s="1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104"/>
      <c r="G244" s="104"/>
      <c r="H244" s="10"/>
      <c r="I244" s="10"/>
      <c r="J244" s="10"/>
      <c r="K244" s="106"/>
      <c r="L244" s="10"/>
      <c r="M244" s="10"/>
      <c r="N244" s="10"/>
      <c r="O244" s="10"/>
      <c r="P244" s="103"/>
      <c r="Q244" s="10"/>
      <c r="R244" s="10"/>
      <c r="S244" s="10"/>
      <c r="T244" s="10"/>
      <c r="U244" s="10"/>
      <c r="V244" s="10"/>
      <c r="W244" s="1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104"/>
      <c r="G245" s="104"/>
      <c r="H245" s="10"/>
      <c r="I245" s="10"/>
      <c r="J245" s="10"/>
      <c r="K245" s="106"/>
      <c r="L245" s="10"/>
      <c r="M245" s="10"/>
      <c r="N245" s="10"/>
      <c r="O245" s="10"/>
      <c r="P245" s="103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104"/>
      <c r="G246" s="104"/>
      <c r="H246" s="10"/>
      <c r="I246" s="10"/>
      <c r="J246" s="10"/>
      <c r="K246" s="106"/>
      <c r="L246" s="10"/>
      <c r="M246" s="10"/>
      <c r="N246" s="10"/>
      <c r="O246" s="10"/>
      <c r="P246" s="103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104"/>
      <c r="G247" s="104"/>
      <c r="H247" s="10"/>
      <c r="I247" s="10"/>
      <c r="J247" s="10"/>
      <c r="K247" s="106"/>
      <c r="L247" s="10"/>
      <c r="M247" s="10"/>
      <c r="N247" s="10"/>
      <c r="O247" s="10"/>
      <c r="P247" s="103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104"/>
      <c r="G248" s="104"/>
      <c r="H248" s="10"/>
      <c r="I248" s="10"/>
      <c r="J248" s="10"/>
      <c r="K248" s="106"/>
      <c r="L248" s="10"/>
      <c r="M248" s="10"/>
      <c r="N248" s="10"/>
      <c r="O248" s="10"/>
      <c r="P248" s="103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104"/>
      <c r="G249" s="104"/>
      <c r="H249" s="10"/>
      <c r="I249" s="10"/>
      <c r="J249" s="10"/>
      <c r="K249" s="106"/>
      <c r="L249" s="10"/>
      <c r="M249" s="10"/>
      <c r="N249" s="10"/>
      <c r="O249" s="10"/>
      <c r="P249" s="103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104"/>
      <c r="G250" s="104"/>
      <c r="H250" s="10"/>
      <c r="I250" s="10"/>
      <c r="J250" s="10"/>
      <c r="K250" s="106"/>
      <c r="L250" s="10"/>
      <c r="M250" s="10"/>
      <c r="N250" s="10"/>
      <c r="O250" s="10"/>
      <c r="P250" s="103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104"/>
      <c r="G251" s="104"/>
      <c r="H251" s="10"/>
      <c r="I251" s="10"/>
      <c r="J251" s="10"/>
      <c r="K251" s="106"/>
      <c r="L251" s="10"/>
      <c r="M251" s="10"/>
      <c r="N251" s="10"/>
      <c r="O251" s="10"/>
      <c r="P251" s="103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104"/>
      <c r="G252" s="104"/>
      <c r="H252" s="10"/>
      <c r="I252" s="10"/>
      <c r="J252" s="10"/>
      <c r="K252" s="106"/>
      <c r="L252" s="10"/>
      <c r="M252" s="10"/>
      <c r="N252" s="10"/>
      <c r="O252" s="10"/>
      <c r="P252" s="103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104"/>
      <c r="G253" s="104"/>
      <c r="H253" s="10"/>
      <c r="I253" s="10"/>
      <c r="J253" s="10"/>
      <c r="K253" s="106"/>
      <c r="L253" s="10"/>
      <c r="M253" s="10"/>
      <c r="N253" s="10"/>
      <c r="O253" s="10"/>
      <c r="P253" s="103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104"/>
      <c r="G254" s="104"/>
      <c r="H254" s="10"/>
      <c r="I254" s="10"/>
      <c r="J254" s="10"/>
      <c r="K254" s="106"/>
      <c r="L254" s="10"/>
      <c r="M254" s="10"/>
      <c r="N254" s="10"/>
      <c r="O254" s="10"/>
      <c r="P254" s="103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104"/>
      <c r="G255" s="104"/>
      <c r="H255" s="10"/>
      <c r="I255" s="10"/>
      <c r="J255" s="10"/>
      <c r="K255" s="106"/>
      <c r="L255" s="10"/>
      <c r="M255" s="10"/>
      <c r="N255" s="10"/>
      <c r="O255" s="10"/>
      <c r="P255" s="103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104"/>
      <c r="G256" s="104"/>
      <c r="H256" s="10"/>
      <c r="I256" s="10"/>
      <c r="J256" s="10"/>
      <c r="K256" s="106"/>
      <c r="L256" s="10"/>
      <c r="M256" s="10"/>
      <c r="N256" s="10"/>
      <c r="O256" s="10"/>
      <c r="P256" s="103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104"/>
      <c r="G257" s="104"/>
      <c r="H257" s="10"/>
      <c r="I257" s="10"/>
      <c r="J257" s="10"/>
      <c r="K257" s="106"/>
      <c r="L257" s="10"/>
      <c r="M257" s="10"/>
      <c r="N257" s="10"/>
      <c r="O257" s="10"/>
      <c r="P257" s="103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104"/>
      <c r="G258" s="104"/>
      <c r="H258" s="10"/>
      <c r="I258" s="10"/>
      <c r="J258" s="10"/>
      <c r="K258" s="106"/>
      <c r="L258" s="10"/>
      <c r="M258" s="10"/>
      <c r="N258" s="10"/>
      <c r="O258" s="10"/>
      <c r="P258" s="103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104"/>
      <c r="G259" s="104"/>
      <c r="H259" s="10"/>
      <c r="I259" s="10"/>
      <c r="J259" s="10"/>
      <c r="K259" s="106"/>
      <c r="L259" s="10"/>
      <c r="M259" s="10"/>
      <c r="N259" s="10"/>
      <c r="O259" s="10"/>
      <c r="P259" s="103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104"/>
      <c r="G260" s="104"/>
      <c r="H260" s="10"/>
      <c r="I260" s="10"/>
      <c r="J260" s="10"/>
      <c r="K260" s="106"/>
      <c r="L260" s="10"/>
      <c r="M260" s="10"/>
      <c r="N260" s="10"/>
      <c r="O260" s="10"/>
      <c r="P260" s="103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104"/>
      <c r="G261" s="104"/>
      <c r="H261" s="10"/>
      <c r="I261" s="10"/>
      <c r="J261" s="10"/>
      <c r="K261" s="106"/>
      <c r="L261" s="10"/>
      <c r="M261" s="10"/>
      <c r="N261" s="10"/>
      <c r="O261" s="10"/>
      <c r="P261" s="103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104"/>
      <c r="G262" s="104"/>
      <c r="H262" s="10"/>
      <c r="I262" s="10"/>
      <c r="J262" s="10"/>
      <c r="K262" s="106"/>
      <c r="L262" s="10"/>
      <c r="M262" s="10"/>
      <c r="N262" s="10"/>
      <c r="O262" s="10"/>
      <c r="P262" s="103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104"/>
      <c r="G263" s="104"/>
      <c r="H263" s="10"/>
      <c r="I263" s="10"/>
      <c r="J263" s="10"/>
      <c r="K263" s="106"/>
      <c r="L263" s="10"/>
      <c r="M263" s="10"/>
      <c r="N263" s="10"/>
      <c r="O263" s="10"/>
      <c r="P263" s="103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104"/>
      <c r="G264" s="104"/>
      <c r="H264" s="10"/>
      <c r="I264" s="10"/>
      <c r="J264" s="10"/>
      <c r="K264" s="106"/>
      <c r="L264" s="10"/>
      <c r="M264" s="10"/>
      <c r="N264" s="10"/>
      <c r="O264" s="10"/>
      <c r="P264" s="103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104"/>
      <c r="G265" s="104"/>
      <c r="H265" s="10"/>
      <c r="I265" s="10"/>
      <c r="J265" s="10"/>
      <c r="K265" s="106"/>
      <c r="L265" s="10"/>
      <c r="M265" s="10"/>
      <c r="N265" s="10"/>
      <c r="O265" s="10"/>
      <c r="P265" s="103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104"/>
      <c r="G266" s="104"/>
      <c r="H266" s="10"/>
      <c r="I266" s="10"/>
      <c r="J266" s="10"/>
      <c r="K266" s="106"/>
      <c r="L266" s="10"/>
      <c r="M266" s="10"/>
      <c r="N266" s="10"/>
      <c r="O266" s="10"/>
      <c r="P266" s="103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104"/>
      <c r="G267" s="104"/>
      <c r="H267" s="10"/>
      <c r="I267" s="10"/>
      <c r="J267" s="10"/>
      <c r="K267" s="106"/>
      <c r="L267" s="10"/>
      <c r="M267" s="10"/>
      <c r="N267" s="10"/>
      <c r="O267" s="10"/>
      <c r="P267" s="103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104"/>
      <c r="G268" s="104"/>
      <c r="H268" s="10"/>
      <c r="I268" s="10"/>
      <c r="J268" s="10"/>
      <c r="K268" s="106"/>
      <c r="L268" s="10"/>
      <c r="M268" s="10"/>
      <c r="N268" s="10"/>
      <c r="O268" s="10"/>
      <c r="P268" s="103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104"/>
      <c r="G269" s="104"/>
      <c r="H269" s="10"/>
      <c r="I269" s="10"/>
      <c r="J269" s="10"/>
      <c r="K269" s="106"/>
      <c r="L269" s="10"/>
      <c r="M269" s="10"/>
      <c r="N269" s="10"/>
      <c r="O269" s="10"/>
      <c r="P269" s="103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104"/>
      <c r="G270" s="104"/>
      <c r="H270" s="10"/>
      <c r="I270" s="10"/>
      <c r="J270" s="10"/>
      <c r="K270" s="106"/>
      <c r="L270" s="10"/>
      <c r="M270" s="10"/>
      <c r="N270" s="10"/>
      <c r="O270" s="10"/>
      <c r="P270" s="103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104"/>
      <c r="G271" s="104"/>
      <c r="H271" s="10"/>
      <c r="I271" s="10"/>
      <c r="J271" s="10"/>
      <c r="K271" s="106"/>
      <c r="L271" s="10"/>
      <c r="M271" s="10"/>
      <c r="N271" s="10"/>
      <c r="O271" s="10"/>
      <c r="P271" s="103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104"/>
      <c r="G272" s="104"/>
      <c r="H272" s="10"/>
      <c r="I272" s="10"/>
      <c r="J272" s="10"/>
      <c r="K272" s="106"/>
      <c r="L272" s="10"/>
      <c r="M272" s="10"/>
      <c r="N272" s="10"/>
      <c r="O272" s="10"/>
      <c r="P272" s="103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104"/>
      <c r="G273" s="104"/>
      <c r="H273" s="10"/>
      <c r="I273" s="10"/>
      <c r="J273" s="10"/>
      <c r="K273" s="106"/>
      <c r="L273" s="10"/>
      <c r="M273" s="10"/>
      <c r="N273" s="10"/>
      <c r="O273" s="10"/>
      <c r="P273" s="103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104"/>
      <c r="G274" s="104"/>
      <c r="H274" s="10"/>
      <c r="I274" s="10"/>
      <c r="J274" s="10"/>
      <c r="K274" s="106"/>
      <c r="L274" s="10"/>
      <c r="M274" s="10"/>
      <c r="N274" s="10"/>
      <c r="O274" s="10"/>
      <c r="P274" s="103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104"/>
      <c r="G275" s="104"/>
      <c r="H275" s="10"/>
      <c r="I275" s="10"/>
      <c r="J275" s="10"/>
      <c r="K275" s="106"/>
      <c r="L275" s="10"/>
      <c r="M275" s="10"/>
      <c r="N275" s="10"/>
      <c r="O275" s="10"/>
      <c r="P275" s="103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104"/>
      <c r="G276" s="104"/>
      <c r="H276" s="10"/>
      <c r="I276" s="10"/>
      <c r="J276" s="10"/>
      <c r="K276" s="106"/>
      <c r="L276" s="10"/>
      <c r="M276" s="10"/>
      <c r="N276" s="10"/>
      <c r="O276" s="10"/>
      <c r="P276" s="103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104"/>
      <c r="G277" s="104"/>
      <c r="H277" s="10"/>
      <c r="I277" s="10"/>
      <c r="J277" s="10"/>
      <c r="K277" s="106"/>
      <c r="L277" s="10"/>
      <c r="M277" s="10"/>
      <c r="N277" s="10"/>
      <c r="O277" s="10"/>
      <c r="P277" s="103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104"/>
      <c r="G278" s="104"/>
      <c r="H278" s="10"/>
      <c r="I278" s="10"/>
      <c r="J278" s="10"/>
      <c r="K278" s="106"/>
      <c r="L278" s="10"/>
      <c r="M278" s="10"/>
      <c r="N278" s="10"/>
      <c r="O278" s="10"/>
      <c r="P278" s="103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104"/>
      <c r="G279" s="104"/>
      <c r="H279" s="10"/>
      <c r="I279" s="10"/>
      <c r="J279" s="10"/>
      <c r="K279" s="106"/>
      <c r="L279" s="10"/>
      <c r="M279" s="10"/>
      <c r="N279" s="10"/>
      <c r="O279" s="10"/>
      <c r="P279" s="103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104"/>
      <c r="G280" s="104"/>
      <c r="H280" s="10"/>
      <c r="I280" s="10"/>
      <c r="J280" s="10"/>
      <c r="K280" s="106"/>
      <c r="L280" s="10"/>
      <c r="M280" s="10"/>
      <c r="N280" s="10"/>
      <c r="O280" s="10"/>
      <c r="P280" s="103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104"/>
      <c r="G281" s="104"/>
      <c r="H281" s="10"/>
      <c r="I281" s="10"/>
      <c r="J281" s="10"/>
      <c r="K281" s="106"/>
      <c r="L281" s="10"/>
      <c r="M281" s="10"/>
      <c r="N281" s="10"/>
      <c r="O281" s="10"/>
      <c r="P281" s="103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104"/>
      <c r="G282" s="104"/>
      <c r="H282" s="10"/>
      <c r="I282" s="10"/>
      <c r="J282" s="10"/>
      <c r="K282" s="106"/>
      <c r="L282" s="10"/>
      <c r="M282" s="10"/>
      <c r="N282" s="10"/>
      <c r="O282" s="10"/>
      <c r="P282" s="103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104"/>
      <c r="G283" s="104"/>
      <c r="H283" s="10"/>
      <c r="I283" s="10"/>
      <c r="J283" s="10"/>
      <c r="K283" s="106"/>
      <c r="L283" s="10"/>
      <c r="M283" s="10"/>
      <c r="N283" s="10"/>
      <c r="O283" s="10"/>
      <c r="P283" s="103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104"/>
      <c r="G284" s="104"/>
      <c r="H284" s="10"/>
      <c r="I284" s="10"/>
      <c r="J284" s="10"/>
      <c r="K284" s="106"/>
      <c r="L284" s="10"/>
      <c r="M284" s="10"/>
      <c r="N284" s="10"/>
      <c r="O284" s="10"/>
      <c r="P284" s="103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104"/>
      <c r="G285" s="104"/>
      <c r="H285" s="10"/>
      <c r="I285" s="10"/>
      <c r="J285" s="10"/>
      <c r="K285" s="106"/>
      <c r="L285" s="10"/>
      <c r="M285" s="10"/>
      <c r="N285" s="10"/>
      <c r="O285" s="10"/>
      <c r="P285" s="103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104"/>
      <c r="G286" s="104"/>
      <c r="H286" s="10"/>
      <c r="I286" s="10"/>
      <c r="J286" s="10"/>
      <c r="K286" s="106"/>
      <c r="L286" s="10"/>
      <c r="M286" s="10"/>
      <c r="N286" s="10"/>
      <c r="O286" s="10"/>
      <c r="P286" s="103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104"/>
      <c r="G287" s="104"/>
      <c r="H287" s="10"/>
      <c r="I287" s="10"/>
      <c r="J287" s="10"/>
      <c r="K287" s="106"/>
      <c r="L287" s="10"/>
      <c r="M287" s="10"/>
      <c r="N287" s="10"/>
      <c r="O287" s="10"/>
      <c r="P287" s="103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104"/>
      <c r="G288" s="104"/>
      <c r="H288" s="10"/>
      <c r="I288" s="10"/>
      <c r="J288" s="10"/>
      <c r="K288" s="106"/>
      <c r="L288" s="10"/>
      <c r="M288" s="10"/>
      <c r="N288" s="10"/>
      <c r="O288" s="10"/>
      <c r="P288" s="103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104"/>
      <c r="G289" s="104"/>
      <c r="H289" s="10"/>
      <c r="I289" s="10"/>
      <c r="J289" s="10"/>
      <c r="K289" s="106"/>
      <c r="L289" s="10"/>
      <c r="M289" s="10"/>
      <c r="N289" s="10"/>
      <c r="O289" s="10"/>
      <c r="P289" s="103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104"/>
      <c r="G290" s="104"/>
      <c r="H290" s="10"/>
      <c r="I290" s="10"/>
      <c r="J290" s="10"/>
      <c r="K290" s="106"/>
      <c r="L290" s="10"/>
      <c r="M290" s="10"/>
      <c r="N290" s="10"/>
      <c r="O290" s="10"/>
      <c r="P290" s="103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104"/>
      <c r="G291" s="104"/>
      <c r="H291" s="10"/>
      <c r="I291" s="10"/>
      <c r="J291" s="10"/>
      <c r="K291" s="106"/>
      <c r="L291" s="10"/>
      <c r="M291" s="10"/>
      <c r="N291" s="10"/>
      <c r="O291" s="10"/>
      <c r="P291" s="103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104"/>
      <c r="G292" s="104"/>
      <c r="H292" s="10"/>
      <c r="I292" s="10"/>
      <c r="J292" s="10"/>
      <c r="K292" s="106"/>
      <c r="L292" s="10"/>
      <c r="M292" s="10"/>
      <c r="N292" s="10"/>
      <c r="O292" s="10"/>
      <c r="P292" s="103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104"/>
      <c r="G293" s="104"/>
      <c r="H293" s="10"/>
      <c r="I293" s="10"/>
      <c r="J293" s="10"/>
      <c r="K293" s="106"/>
      <c r="L293" s="10"/>
      <c r="M293" s="10"/>
      <c r="N293" s="10"/>
      <c r="O293" s="10"/>
      <c r="P293" s="103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104"/>
      <c r="G294" s="104"/>
      <c r="H294" s="10"/>
      <c r="I294" s="10"/>
      <c r="J294" s="10"/>
      <c r="K294" s="106"/>
      <c r="L294" s="10"/>
      <c r="M294" s="10"/>
      <c r="N294" s="10"/>
      <c r="O294" s="10"/>
      <c r="P294" s="103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104"/>
      <c r="G295" s="104"/>
      <c r="H295" s="10"/>
      <c r="I295" s="10"/>
      <c r="J295" s="10"/>
      <c r="K295" s="106"/>
      <c r="L295" s="10"/>
      <c r="M295" s="10"/>
      <c r="N295" s="10"/>
      <c r="O295" s="10"/>
      <c r="P295" s="103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104"/>
      <c r="G296" s="104"/>
      <c r="H296" s="10"/>
      <c r="I296" s="10"/>
      <c r="J296" s="10"/>
      <c r="K296" s="106"/>
      <c r="L296" s="10"/>
      <c r="M296" s="10"/>
      <c r="N296" s="10"/>
      <c r="O296" s="10"/>
      <c r="P296" s="103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104"/>
      <c r="G297" s="104"/>
      <c r="H297" s="10"/>
      <c r="I297" s="10"/>
      <c r="J297" s="10"/>
      <c r="K297" s="106"/>
      <c r="L297" s="10"/>
      <c r="M297" s="10"/>
      <c r="N297" s="10"/>
      <c r="O297" s="10"/>
      <c r="P297" s="103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104"/>
      <c r="G298" s="104"/>
      <c r="H298" s="10"/>
      <c r="I298" s="10"/>
      <c r="J298" s="10"/>
      <c r="K298" s="106"/>
      <c r="L298" s="10"/>
      <c r="M298" s="10"/>
      <c r="N298" s="10"/>
      <c r="O298" s="10"/>
      <c r="P298" s="103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104"/>
      <c r="G299" s="104"/>
      <c r="H299" s="10"/>
      <c r="I299" s="10"/>
      <c r="J299" s="10"/>
      <c r="K299" s="106"/>
      <c r="L299" s="10"/>
      <c r="M299" s="10"/>
      <c r="N299" s="10"/>
      <c r="O299" s="10"/>
      <c r="P299" s="103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104"/>
      <c r="G300" s="104"/>
      <c r="H300" s="10"/>
      <c r="I300" s="10"/>
      <c r="J300" s="10"/>
      <c r="K300" s="106"/>
      <c r="L300" s="10"/>
      <c r="M300" s="10"/>
      <c r="N300" s="10"/>
      <c r="O300" s="10"/>
      <c r="P300" s="103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104"/>
      <c r="G301" s="104"/>
      <c r="H301" s="10"/>
      <c r="I301" s="10"/>
      <c r="J301" s="10"/>
      <c r="K301" s="106"/>
      <c r="L301" s="10"/>
      <c r="M301" s="10"/>
      <c r="N301" s="10"/>
      <c r="O301" s="10"/>
      <c r="P301" s="103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104"/>
      <c r="G302" s="104"/>
      <c r="H302" s="10"/>
      <c r="I302" s="10"/>
      <c r="J302" s="10"/>
      <c r="K302" s="106"/>
      <c r="L302" s="10"/>
      <c r="M302" s="10"/>
      <c r="N302" s="10"/>
      <c r="O302" s="10"/>
      <c r="P302" s="103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104"/>
      <c r="G303" s="104"/>
      <c r="H303" s="10"/>
      <c r="I303" s="10"/>
      <c r="J303" s="10"/>
      <c r="K303" s="106"/>
      <c r="L303" s="10"/>
      <c r="M303" s="10"/>
      <c r="N303" s="10"/>
      <c r="O303" s="10"/>
      <c r="P303" s="103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104"/>
      <c r="G304" s="104"/>
      <c r="H304" s="10"/>
      <c r="I304" s="10"/>
      <c r="J304" s="10"/>
      <c r="K304" s="106"/>
      <c r="L304" s="10"/>
      <c r="M304" s="10"/>
      <c r="N304" s="10"/>
      <c r="O304" s="10"/>
      <c r="P304" s="103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104"/>
      <c r="G305" s="104"/>
      <c r="H305" s="10"/>
      <c r="I305" s="10"/>
      <c r="J305" s="10"/>
      <c r="K305" s="106"/>
      <c r="L305" s="10"/>
      <c r="M305" s="10"/>
      <c r="N305" s="10"/>
      <c r="O305" s="10"/>
      <c r="P305" s="103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104"/>
      <c r="G306" s="104"/>
      <c r="H306" s="10"/>
      <c r="I306" s="10"/>
      <c r="J306" s="10"/>
      <c r="K306" s="106"/>
      <c r="L306" s="10"/>
      <c r="M306" s="10"/>
      <c r="N306" s="10"/>
      <c r="O306" s="10"/>
      <c r="P306" s="103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104"/>
      <c r="G307" s="104"/>
      <c r="H307" s="10"/>
      <c r="I307" s="10"/>
      <c r="J307" s="10"/>
      <c r="K307" s="106"/>
      <c r="L307" s="10"/>
      <c r="M307" s="10"/>
      <c r="N307" s="10"/>
      <c r="O307" s="10"/>
      <c r="P307" s="103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104"/>
      <c r="G308" s="104"/>
      <c r="H308" s="10"/>
      <c r="I308" s="10"/>
      <c r="J308" s="10"/>
      <c r="K308" s="106"/>
      <c r="L308" s="10"/>
      <c r="M308" s="10"/>
      <c r="N308" s="10"/>
      <c r="O308" s="10"/>
      <c r="P308" s="103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104"/>
      <c r="G309" s="104"/>
      <c r="H309" s="10"/>
      <c r="I309" s="10"/>
      <c r="J309" s="10"/>
      <c r="K309" s="106"/>
      <c r="L309" s="10"/>
      <c r="M309" s="10"/>
      <c r="N309" s="10"/>
      <c r="O309" s="10"/>
      <c r="P309" s="103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104"/>
      <c r="G310" s="104"/>
      <c r="H310" s="10"/>
      <c r="I310" s="10"/>
      <c r="J310" s="10"/>
      <c r="K310" s="106"/>
      <c r="L310" s="10"/>
      <c r="M310" s="10"/>
      <c r="N310" s="10"/>
      <c r="O310" s="10"/>
      <c r="P310" s="103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104"/>
      <c r="G311" s="104"/>
      <c r="H311" s="10"/>
      <c r="I311" s="10"/>
      <c r="J311" s="10"/>
      <c r="K311" s="106"/>
      <c r="L311" s="10"/>
      <c r="M311" s="10"/>
      <c r="N311" s="10"/>
      <c r="O311" s="10"/>
      <c r="P311" s="103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104"/>
      <c r="G312" s="104"/>
      <c r="H312" s="10"/>
      <c r="I312" s="10"/>
      <c r="J312" s="10"/>
      <c r="K312" s="106"/>
      <c r="L312" s="10"/>
      <c r="M312" s="10"/>
      <c r="N312" s="10"/>
      <c r="O312" s="10"/>
      <c r="P312" s="103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104"/>
      <c r="G313" s="104"/>
      <c r="H313" s="10"/>
      <c r="I313" s="10"/>
      <c r="J313" s="10"/>
      <c r="K313" s="106"/>
      <c r="L313" s="10"/>
      <c r="M313" s="10"/>
      <c r="N313" s="10"/>
      <c r="O313" s="10"/>
      <c r="P313" s="103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104"/>
      <c r="G314" s="104"/>
      <c r="H314" s="10"/>
      <c r="I314" s="10"/>
      <c r="J314" s="10"/>
      <c r="K314" s="106"/>
      <c r="L314" s="10"/>
      <c r="M314" s="10"/>
      <c r="N314" s="10"/>
      <c r="O314" s="10"/>
      <c r="P314" s="103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104"/>
      <c r="G315" s="104"/>
      <c r="H315" s="10"/>
      <c r="I315" s="10"/>
      <c r="J315" s="10"/>
      <c r="K315" s="106"/>
      <c r="L315" s="10"/>
      <c r="M315" s="10"/>
      <c r="N315" s="10"/>
      <c r="O315" s="10"/>
      <c r="P315" s="103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104"/>
      <c r="G316" s="104"/>
      <c r="H316" s="10"/>
      <c r="I316" s="10"/>
      <c r="J316" s="10"/>
      <c r="K316" s="106"/>
      <c r="L316" s="10"/>
      <c r="M316" s="10"/>
      <c r="N316" s="10"/>
      <c r="O316" s="10"/>
      <c r="P316" s="103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104"/>
      <c r="G317" s="104"/>
      <c r="H317" s="10"/>
      <c r="I317" s="10"/>
      <c r="J317" s="10"/>
      <c r="K317" s="106"/>
      <c r="L317" s="10"/>
      <c r="M317" s="10"/>
      <c r="N317" s="10"/>
      <c r="O317" s="10"/>
      <c r="P317" s="103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104"/>
      <c r="G318" s="104"/>
      <c r="H318" s="10"/>
      <c r="I318" s="10"/>
      <c r="J318" s="10"/>
      <c r="K318" s="106"/>
      <c r="L318" s="10"/>
      <c r="M318" s="10"/>
      <c r="N318" s="10"/>
      <c r="O318" s="10"/>
      <c r="P318" s="103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104"/>
      <c r="G319" s="104"/>
      <c r="H319" s="10"/>
      <c r="I319" s="10"/>
      <c r="J319" s="10"/>
      <c r="K319" s="106"/>
      <c r="L319" s="10"/>
      <c r="M319" s="10"/>
      <c r="N319" s="10"/>
      <c r="O319" s="10"/>
      <c r="P319" s="103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104"/>
      <c r="G320" s="104"/>
      <c r="H320" s="10"/>
      <c r="I320" s="10"/>
      <c r="J320" s="10"/>
      <c r="K320" s="106"/>
      <c r="L320" s="10"/>
      <c r="M320" s="10"/>
      <c r="N320" s="10"/>
      <c r="O320" s="10"/>
      <c r="P320" s="103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104"/>
      <c r="G321" s="104"/>
      <c r="H321" s="10"/>
      <c r="I321" s="10"/>
      <c r="J321" s="10"/>
      <c r="K321" s="106"/>
      <c r="L321" s="10"/>
      <c r="M321" s="10"/>
      <c r="N321" s="10"/>
      <c r="O321" s="10"/>
      <c r="P321" s="103"/>
      <c r="Q321" s="10"/>
      <c r="R321" s="10"/>
      <c r="S321" s="10"/>
      <c r="T321" s="10"/>
      <c r="U321" s="10"/>
      <c r="V321" s="10"/>
      <c r="W321" s="10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104"/>
      <c r="G322" s="104"/>
      <c r="H322" s="10"/>
      <c r="I322" s="10"/>
      <c r="J322" s="10"/>
      <c r="K322" s="106"/>
      <c r="L322" s="10"/>
      <c r="M322" s="10"/>
      <c r="N322" s="10"/>
      <c r="O322" s="10"/>
      <c r="P322" s="103"/>
      <c r="Q322" s="10"/>
      <c r="R322" s="10"/>
      <c r="S322" s="10"/>
      <c r="T322" s="10"/>
      <c r="U322" s="10"/>
      <c r="V322" s="10"/>
      <c r="W322" s="10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104"/>
      <c r="G323" s="104"/>
      <c r="H323" s="10"/>
      <c r="I323" s="10"/>
      <c r="J323" s="10"/>
      <c r="K323" s="106"/>
      <c r="L323" s="10"/>
      <c r="M323" s="10"/>
      <c r="N323" s="10"/>
      <c r="O323" s="10"/>
      <c r="P323" s="103"/>
      <c r="Q323" s="10"/>
      <c r="R323" s="10"/>
      <c r="S323" s="10"/>
      <c r="T323" s="10"/>
      <c r="U323" s="10"/>
      <c r="V323" s="10"/>
      <c r="W323" s="10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104"/>
      <c r="G324" s="104"/>
      <c r="H324" s="10"/>
      <c r="I324" s="10"/>
      <c r="J324" s="10"/>
      <c r="K324" s="106"/>
      <c r="L324" s="10"/>
      <c r="M324" s="10"/>
      <c r="N324" s="10"/>
      <c r="O324" s="10"/>
      <c r="P324" s="103"/>
      <c r="Q324" s="10"/>
      <c r="R324" s="10"/>
      <c r="S324" s="10"/>
      <c r="T324" s="10"/>
      <c r="U324" s="10"/>
      <c r="V324" s="10"/>
      <c r="W324" s="10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104"/>
      <c r="G325" s="104"/>
      <c r="H325" s="10"/>
      <c r="I325" s="10"/>
      <c r="J325" s="10"/>
      <c r="K325" s="106"/>
      <c r="L325" s="10"/>
      <c r="M325" s="10"/>
      <c r="N325" s="10"/>
      <c r="O325" s="10"/>
      <c r="P325" s="103"/>
      <c r="Q325" s="10"/>
      <c r="R325" s="10"/>
      <c r="S325" s="10"/>
      <c r="T325" s="10"/>
      <c r="U325" s="10"/>
      <c r="V325" s="10"/>
      <c r="W325" s="10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104"/>
      <c r="G326" s="104"/>
      <c r="H326" s="10"/>
      <c r="I326" s="10"/>
      <c r="J326" s="10"/>
      <c r="K326" s="106"/>
      <c r="L326" s="10"/>
      <c r="M326" s="10"/>
      <c r="N326" s="10"/>
      <c r="O326" s="10"/>
      <c r="P326" s="103"/>
      <c r="Q326" s="10"/>
      <c r="R326" s="10"/>
      <c r="S326" s="10"/>
      <c r="T326" s="10"/>
      <c r="U326" s="10"/>
      <c r="V326" s="10"/>
      <c r="W326" s="10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104"/>
      <c r="G327" s="104"/>
      <c r="H327" s="10"/>
      <c r="I327" s="10"/>
      <c r="J327" s="10"/>
      <c r="K327" s="106"/>
      <c r="L327" s="10"/>
      <c r="M327" s="10"/>
      <c r="N327" s="10"/>
      <c r="O327" s="10"/>
      <c r="P327" s="103"/>
      <c r="Q327" s="10"/>
      <c r="R327" s="10"/>
      <c r="S327" s="10"/>
      <c r="T327" s="10"/>
      <c r="U327" s="10"/>
      <c r="V327" s="10"/>
      <c r="W327" s="10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104"/>
      <c r="G328" s="104"/>
      <c r="H328" s="10"/>
      <c r="I328" s="10"/>
      <c r="J328" s="10"/>
      <c r="K328" s="106"/>
      <c r="L328" s="10"/>
      <c r="M328" s="10"/>
      <c r="N328" s="10"/>
      <c r="O328" s="10"/>
      <c r="P328" s="103"/>
      <c r="Q328" s="10"/>
      <c r="R328" s="10"/>
      <c r="S328" s="10"/>
      <c r="T328" s="10"/>
      <c r="U328" s="10"/>
      <c r="V328" s="10"/>
      <c r="W328" s="10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104"/>
      <c r="G329" s="104"/>
      <c r="H329" s="10"/>
      <c r="I329" s="10"/>
      <c r="J329" s="10"/>
      <c r="K329" s="106"/>
      <c r="L329" s="10"/>
      <c r="M329" s="10"/>
      <c r="N329" s="10"/>
      <c r="O329" s="10"/>
      <c r="P329" s="103"/>
      <c r="Q329" s="10"/>
      <c r="R329" s="10"/>
      <c r="S329" s="10"/>
      <c r="T329" s="10"/>
      <c r="U329" s="10"/>
      <c r="V329" s="10"/>
      <c r="W329" s="10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104"/>
      <c r="G330" s="104"/>
      <c r="H330" s="10"/>
      <c r="I330" s="10"/>
      <c r="J330" s="10"/>
      <c r="K330" s="106"/>
      <c r="L330" s="10"/>
      <c r="M330" s="10"/>
      <c r="N330" s="10"/>
      <c r="O330" s="10"/>
      <c r="P330" s="103"/>
      <c r="Q330" s="10"/>
      <c r="R330" s="10"/>
      <c r="S330" s="10"/>
      <c r="T330" s="10"/>
      <c r="U330" s="10"/>
      <c r="V330" s="10"/>
      <c r="W330" s="10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104"/>
      <c r="G331" s="104"/>
      <c r="H331" s="10"/>
      <c r="I331" s="10"/>
      <c r="J331" s="10"/>
      <c r="K331" s="106"/>
      <c r="L331" s="10"/>
      <c r="M331" s="10"/>
      <c r="N331" s="10"/>
      <c r="O331" s="10"/>
      <c r="P331" s="103"/>
      <c r="Q331" s="10"/>
      <c r="R331" s="10"/>
      <c r="S331" s="10"/>
      <c r="T331" s="10"/>
      <c r="U331" s="10"/>
      <c r="V331" s="10"/>
      <c r="W331" s="10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104"/>
      <c r="G332" s="104"/>
      <c r="H332" s="10"/>
      <c r="I332" s="10"/>
      <c r="J332" s="10"/>
      <c r="K332" s="106"/>
      <c r="L332" s="10"/>
      <c r="M332" s="10"/>
      <c r="N332" s="10"/>
      <c r="O332" s="10"/>
      <c r="P332" s="103"/>
      <c r="Q332" s="10"/>
      <c r="R332" s="10"/>
      <c r="S332" s="10"/>
      <c r="T332" s="10"/>
      <c r="U332" s="10"/>
      <c r="V332" s="10"/>
      <c r="W332" s="10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104"/>
      <c r="G333" s="104"/>
      <c r="H333" s="10"/>
      <c r="I333" s="10"/>
      <c r="J333" s="10"/>
      <c r="K333" s="106"/>
      <c r="L333" s="10"/>
      <c r="M333" s="10"/>
      <c r="N333" s="10"/>
      <c r="O333" s="10"/>
      <c r="P333" s="103"/>
      <c r="Q333" s="10"/>
      <c r="R333" s="10"/>
      <c r="S333" s="10"/>
      <c r="T333" s="10"/>
      <c r="U333" s="10"/>
      <c r="V333" s="10"/>
      <c r="W333" s="10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104"/>
      <c r="G334" s="104"/>
      <c r="H334" s="10"/>
      <c r="I334" s="10"/>
      <c r="J334" s="10"/>
      <c r="K334" s="106"/>
      <c r="L334" s="10"/>
      <c r="M334" s="10"/>
      <c r="N334" s="10"/>
      <c r="O334" s="10"/>
      <c r="P334" s="103"/>
      <c r="Q334" s="10"/>
      <c r="R334" s="10"/>
      <c r="S334" s="10"/>
      <c r="T334" s="10"/>
      <c r="U334" s="10"/>
      <c r="V334" s="10"/>
      <c r="W334" s="10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104"/>
      <c r="G335" s="104"/>
      <c r="H335" s="10"/>
      <c r="I335" s="10"/>
      <c r="J335" s="10"/>
      <c r="K335" s="106"/>
      <c r="L335" s="10"/>
      <c r="M335" s="10"/>
      <c r="N335" s="10"/>
      <c r="O335" s="10"/>
      <c r="P335" s="103"/>
      <c r="Q335" s="10"/>
      <c r="R335" s="10"/>
      <c r="S335" s="10"/>
      <c r="T335" s="10"/>
      <c r="U335" s="10"/>
      <c r="V335" s="10"/>
      <c r="W335" s="10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104"/>
      <c r="G336" s="104"/>
      <c r="H336" s="10"/>
      <c r="I336" s="10"/>
      <c r="J336" s="10"/>
      <c r="K336" s="106"/>
      <c r="L336" s="10"/>
      <c r="M336" s="10"/>
      <c r="N336" s="10"/>
      <c r="O336" s="10"/>
      <c r="P336" s="103"/>
      <c r="Q336" s="10"/>
      <c r="R336" s="10"/>
      <c r="S336" s="10"/>
      <c r="T336" s="10"/>
      <c r="U336" s="10"/>
      <c r="V336" s="10"/>
      <c r="W336" s="10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104"/>
      <c r="G337" s="104"/>
      <c r="H337" s="10"/>
      <c r="I337" s="10"/>
      <c r="J337" s="10"/>
      <c r="K337" s="106"/>
      <c r="L337" s="10"/>
      <c r="M337" s="10"/>
      <c r="N337" s="10"/>
      <c r="O337" s="10"/>
      <c r="P337" s="103"/>
      <c r="Q337" s="10"/>
      <c r="R337" s="10"/>
      <c r="S337" s="10"/>
      <c r="T337" s="10"/>
      <c r="U337" s="10"/>
      <c r="V337" s="10"/>
      <c r="W337" s="10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104"/>
      <c r="G338" s="104"/>
      <c r="H338" s="10"/>
      <c r="I338" s="10"/>
      <c r="J338" s="10"/>
      <c r="K338" s="106"/>
      <c r="L338" s="10"/>
      <c r="M338" s="10"/>
      <c r="N338" s="10"/>
      <c r="O338" s="10"/>
      <c r="P338" s="103"/>
      <c r="Q338" s="10"/>
      <c r="R338" s="10"/>
      <c r="S338" s="10"/>
      <c r="T338" s="10"/>
      <c r="U338" s="10"/>
      <c r="V338" s="10"/>
      <c r="W338" s="10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104"/>
      <c r="G339" s="104"/>
      <c r="H339" s="10"/>
      <c r="I339" s="10"/>
      <c r="J339" s="10"/>
      <c r="K339" s="106"/>
      <c r="L339" s="10"/>
      <c r="M339" s="10"/>
      <c r="N339" s="10"/>
      <c r="O339" s="10"/>
      <c r="P339" s="103"/>
      <c r="Q339" s="10"/>
      <c r="R339" s="10"/>
      <c r="S339" s="10"/>
      <c r="T339" s="10"/>
      <c r="U339" s="10"/>
      <c r="V339" s="10"/>
      <c r="W339" s="10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104"/>
      <c r="G340" s="104"/>
      <c r="H340" s="10"/>
      <c r="I340" s="10"/>
      <c r="J340" s="10"/>
      <c r="K340" s="106"/>
      <c r="L340" s="10"/>
      <c r="M340" s="10"/>
      <c r="N340" s="10"/>
      <c r="O340" s="10"/>
      <c r="P340" s="103"/>
      <c r="Q340" s="10"/>
      <c r="R340" s="10"/>
      <c r="S340" s="10"/>
      <c r="T340" s="10"/>
      <c r="U340" s="10"/>
      <c r="V340" s="10"/>
      <c r="W340" s="10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104"/>
      <c r="G341" s="104"/>
      <c r="H341" s="10"/>
      <c r="I341" s="10"/>
      <c r="J341" s="10"/>
      <c r="K341" s="106"/>
      <c r="L341" s="10"/>
      <c r="M341" s="10"/>
      <c r="N341" s="10"/>
      <c r="O341" s="10"/>
      <c r="P341" s="103"/>
      <c r="Q341" s="10"/>
      <c r="R341" s="10"/>
      <c r="S341" s="10"/>
      <c r="T341" s="10"/>
      <c r="U341" s="10"/>
      <c r="V341" s="10"/>
      <c r="W341" s="10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104"/>
      <c r="G342" s="104"/>
      <c r="H342" s="10"/>
      <c r="I342" s="10"/>
      <c r="J342" s="10"/>
      <c r="K342" s="106"/>
      <c r="L342" s="10"/>
      <c r="M342" s="10"/>
      <c r="N342" s="10"/>
      <c r="O342" s="10"/>
      <c r="P342" s="103"/>
      <c r="Q342" s="10"/>
      <c r="R342" s="10"/>
      <c r="S342" s="10"/>
      <c r="T342" s="10"/>
      <c r="U342" s="10"/>
      <c r="V342" s="10"/>
      <c r="W342" s="10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104"/>
      <c r="G343" s="104"/>
      <c r="H343" s="10"/>
      <c r="I343" s="10"/>
      <c r="J343" s="10"/>
      <c r="K343" s="106"/>
      <c r="L343" s="10"/>
      <c r="M343" s="10"/>
      <c r="N343" s="10"/>
      <c r="O343" s="10"/>
      <c r="P343" s="103"/>
      <c r="Q343" s="10"/>
      <c r="R343" s="10"/>
      <c r="S343" s="10"/>
      <c r="T343" s="10"/>
      <c r="U343" s="10"/>
      <c r="V343" s="10"/>
      <c r="W343" s="10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104"/>
      <c r="G344" s="104"/>
      <c r="H344" s="10"/>
      <c r="I344" s="10"/>
      <c r="J344" s="10"/>
      <c r="K344" s="106"/>
      <c r="L344" s="10"/>
      <c r="M344" s="10"/>
      <c r="N344" s="10"/>
      <c r="O344" s="10"/>
      <c r="P344" s="103"/>
      <c r="Q344" s="10"/>
      <c r="R344" s="10"/>
      <c r="S344" s="10"/>
      <c r="T344" s="10"/>
      <c r="U344" s="10"/>
      <c r="V344" s="10"/>
      <c r="W344" s="10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104"/>
      <c r="G345" s="104"/>
      <c r="H345" s="10"/>
      <c r="I345" s="10"/>
      <c r="J345" s="10"/>
      <c r="K345" s="106"/>
      <c r="L345" s="10"/>
      <c r="M345" s="10"/>
      <c r="N345" s="10"/>
      <c r="O345" s="10"/>
      <c r="P345" s="103"/>
      <c r="Q345" s="10"/>
      <c r="R345" s="10"/>
      <c r="S345" s="10"/>
      <c r="T345" s="10"/>
      <c r="U345" s="10"/>
      <c r="V345" s="10"/>
      <c r="W345" s="10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104"/>
      <c r="G346" s="104"/>
      <c r="H346" s="10"/>
      <c r="I346" s="10"/>
      <c r="J346" s="10"/>
      <c r="K346" s="106"/>
      <c r="L346" s="10"/>
      <c r="M346" s="10"/>
      <c r="N346" s="10"/>
      <c r="O346" s="10"/>
      <c r="P346" s="103"/>
      <c r="Q346" s="10"/>
      <c r="R346" s="10"/>
      <c r="S346" s="10"/>
      <c r="T346" s="10"/>
      <c r="U346" s="10"/>
      <c r="V346" s="10"/>
      <c r="W346" s="10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104"/>
      <c r="G347" s="104"/>
      <c r="H347" s="10"/>
      <c r="I347" s="10"/>
      <c r="J347" s="10"/>
      <c r="K347" s="106"/>
      <c r="L347" s="10"/>
      <c r="M347" s="10"/>
      <c r="N347" s="10"/>
      <c r="O347" s="10"/>
      <c r="P347" s="103"/>
      <c r="Q347" s="10"/>
      <c r="R347" s="10"/>
      <c r="S347" s="10"/>
      <c r="T347" s="10"/>
      <c r="U347" s="10"/>
      <c r="V347" s="10"/>
      <c r="W347" s="10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104"/>
      <c r="G348" s="104"/>
      <c r="H348" s="10"/>
      <c r="I348" s="10"/>
      <c r="J348" s="10"/>
      <c r="K348" s="106"/>
      <c r="L348" s="10"/>
      <c r="M348" s="10"/>
      <c r="N348" s="10"/>
      <c r="O348" s="10"/>
      <c r="P348" s="103"/>
      <c r="Q348" s="10"/>
      <c r="R348" s="10"/>
      <c r="S348" s="10"/>
      <c r="T348" s="10"/>
      <c r="U348" s="10"/>
      <c r="V348" s="10"/>
      <c r="W348" s="10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104"/>
      <c r="G349" s="104"/>
      <c r="H349" s="10"/>
      <c r="I349" s="10"/>
      <c r="J349" s="10"/>
      <c r="K349" s="106"/>
      <c r="L349" s="10"/>
      <c r="M349" s="10"/>
      <c r="N349" s="10"/>
      <c r="O349" s="10"/>
      <c r="P349" s="103"/>
      <c r="Q349" s="10"/>
      <c r="R349" s="10"/>
      <c r="S349" s="10"/>
      <c r="T349" s="10"/>
      <c r="U349" s="10"/>
      <c r="V349" s="10"/>
      <c r="W349" s="10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104"/>
      <c r="G350" s="104"/>
      <c r="H350" s="10"/>
      <c r="I350" s="10"/>
      <c r="J350" s="10"/>
      <c r="K350" s="106"/>
      <c r="L350" s="10"/>
      <c r="M350" s="10"/>
      <c r="N350" s="10"/>
      <c r="O350" s="10"/>
      <c r="P350" s="103"/>
      <c r="Q350" s="10"/>
      <c r="R350" s="10"/>
      <c r="S350" s="10"/>
      <c r="T350" s="10"/>
      <c r="U350" s="10"/>
      <c r="V350" s="10"/>
      <c r="W350" s="10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104"/>
      <c r="G351" s="104"/>
      <c r="H351" s="10"/>
      <c r="I351" s="10"/>
      <c r="J351" s="10"/>
      <c r="K351" s="106"/>
      <c r="L351" s="10"/>
      <c r="M351" s="10"/>
      <c r="N351" s="10"/>
      <c r="O351" s="10"/>
      <c r="P351" s="103"/>
      <c r="Q351" s="10"/>
      <c r="R351" s="10"/>
      <c r="S351" s="10"/>
      <c r="T351" s="10"/>
      <c r="U351" s="10"/>
      <c r="V351" s="10"/>
      <c r="W351" s="10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104"/>
      <c r="G352" s="104"/>
      <c r="H352" s="10"/>
      <c r="I352" s="10"/>
      <c r="J352" s="10"/>
      <c r="K352" s="106"/>
      <c r="L352" s="10"/>
      <c r="M352" s="10"/>
      <c r="N352" s="10"/>
      <c r="O352" s="10"/>
      <c r="P352" s="103"/>
      <c r="Q352" s="10"/>
      <c r="R352" s="10"/>
      <c r="S352" s="10"/>
      <c r="T352" s="10"/>
      <c r="U352" s="10"/>
      <c r="V352" s="10"/>
      <c r="W352" s="10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104"/>
      <c r="G353" s="104"/>
      <c r="H353" s="10"/>
      <c r="I353" s="10"/>
      <c r="J353" s="10"/>
      <c r="K353" s="106"/>
      <c r="L353" s="10"/>
      <c r="M353" s="10"/>
      <c r="N353" s="10"/>
      <c r="O353" s="10"/>
      <c r="P353" s="103"/>
      <c r="Q353" s="10"/>
      <c r="R353" s="10"/>
      <c r="S353" s="10"/>
      <c r="T353" s="10"/>
      <c r="U353" s="10"/>
      <c r="V353" s="10"/>
      <c r="W353" s="10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104"/>
      <c r="G354" s="104"/>
      <c r="H354" s="10"/>
      <c r="I354" s="10"/>
      <c r="J354" s="10"/>
      <c r="K354" s="106"/>
      <c r="L354" s="10"/>
      <c r="M354" s="10"/>
      <c r="N354" s="10"/>
      <c r="O354" s="10"/>
      <c r="P354" s="103"/>
      <c r="Q354" s="10"/>
      <c r="R354" s="10"/>
      <c r="S354" s="10"/>
      <c r="T354" s="10"/>
      <c r="U354" s="10"/>
      <c r="V354" s="10"/>
      <c r="W354" s="10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104"/>
      <c r="G355" s="104"/>
      <c r="H355" s="10"/>
      <c r="I355" s="10"/>
      <c r="J355" s="10"/>
      <c r="K355" s="106"/>
      <c r="L355" s="10"/>
      <c r="M355" s="10"/>
      <c r="N355" s="10"/>
      <c r="O355" s="10"/>
      <c r="P355" s="103"/>
      <c r="Q355" s="10"/>
      <c r="R355" s="10"/>
      <c r="S355" s="10"/>
      <c r="T355" s="10"/>
      <c r="U355" s="10"/>
      <c r="V355" s="10"/>
      <c r="W355" s="10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104"/>
      <c r="G356" s="104"/>
      <c r="H356" s="10"/>
      <c r="I356" s="10"/>
      <c r="J356" s="10"/>
      <c r="K356" s="106"/>
      <c r="L356" s="10"/>
      <c r="M356" s="10"/>
      <c r="N356" s="10"/>
      <c r="O356" s="10"/>
      <c r="P356" s="103"/>
      <c r="Q356" s="10"/>
      <c r="R356" s="10"/>
      <c r="S356" s="10"/>
      <c r="T356" s="10"/>
      <c r="U356" s="10"/>
      <c r="V356" s="10"/>
      <c r="W356" s="10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104"/>
      <c r="G357" s="104"/>
      <c r="H357" s="10"/>
      <c r="I357" s="10"/>
      <c r="J357" s="10"/>
      <c r="K357" s="106"/>
      <c r="L357" s="10"/>
      <c r="M357" s="10"/>
      <c r="N357" s="10"/>
      <c r="O357" s="10"/>
      <c r="P357" s="103"/>
      <c r="Q357" s="10"/>
      <c r="R357" s="10"/>
      <c r="S357" s="10"/>
      <c r="T357" s="10"/>
      <c r="U357" s="10"/>
      <c r="V357" s="10"/>
      <c r="W357" s="10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104"/>
      <c r="G358" s="104"/>
      <c r="H358" s="10"/>
      <c r="I358" s="10"/>
      <c r="J358" s="10"/>
      <c r="K358" s="106"/>
      <c r="L358" s="10"/>
      <c r="M358" s="10"/>
      <c r="N358" s="10"/>
      <c r="O358" s="10"/>
      <c r="P358" s="103"/>
      <c r="Q358" s="10"/>
      <c r="R358" s="10"/>
      <c r="S358" s="10"/>
      <c r="T358" s="10"/>
      <c r="U358" s="10"/>
      <c r="V358" s="10"/>
      <c r="W358" s="10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104"/>
      <c r="G359" s="104"/>
      <c r="H359" s="10"/>
      <c r="I359" s="10"/>
      <c r="J359" s="10"/>
      <c r="K359" s="106"/>
      <c r="L359" s="10"/>
      <c r="M359" s="10"/>
      <c r="N359" s="10"/>
      <c r="O359" s="10"/>
      <c r="P359" s="103"/>
      <c r="Q359" s="10"/>
      <c r="R359" s="10"/>
      <c r="S359" s="10"/>
      <c r="T359" s="10"/>
      <c r="U359" s="10"/>
      <c r="V359" s="10"/>
      <c r="W359" s="10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104"/>
      <c r="G360" s="104"/>
      <c r="H360" s="10"/>
      <c r="I360" s="10"/>
      <c r="J360" s="10"/>
      <c r="K360" s="106"/>
      <c r="L360" s="10"/>
      <c r="M360" s="10"/>
      <c r="N360" s="10"/>
      <c r="O360" s="10"/>
      <c r="P360" s="103"/>
      <c r="Q360" s="10"/>
      <c r="R360" s="10"/>
      <c r="S360" s="10"/>
      <c r="T360" s="10"/>
      <c r="U360" s="10"/>
      <c r="V360" s="10"/>
      <c r="W360" s="10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104"/>
      <c r="G361" s="104"/>
      <c r="H361" s="10"/>
      <c r="I361" s="10"/>
      <c r="J361" s="10"/>
      <c r="K361" s="106"/>
      <c r="L361" s="10"/>
      <c r="M361" s="10"/>
      <c r="N361" s="10"/>
      <c r="O361" s="10"/>
      <c r="P361" s="103"/>
      <c r="Q361" s="10"/>
      <c r="R361" s="10"/>
      <c r="S361" s="10"/>
      <c r="T361" s="10"/>
      <c r="U361" s="10"/>
      <c r="V361" s="10"/>
      <c r="W361" s="10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104"/>
      <c r="G362" s="104"/>
      <c r="H362" s="10"/>
      <c r="I362" s="10"/>
      <c r="J362" s="10"/>
      <c r="K362" s="106"/>
      <c r="L362" s="10"/>
      <c r="M362" s="10"/>
      <c r="N362" s="10"/>
      <c r="O362" s="10"/>
      <c r="P362" s="103"/>
      <c r="Q362" s="10"/>
      <c r="R362" s="10"/>
      <c r="S362" s="10"/>
      <c r="T362" s="10"/>
      <c r="U362" s="10"/>
      <c r="V362" s="10"/>
      <c r="W362" s="10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104"/>
      <c r="G363" s="104"/>
      <c r="H363" s="10"/>
      <c r="I363" s="10"/>
      <c r="J363" s="10"/>
      <c r="K363" s="106"/>
      <c r="L363" s="10"/>
      <c r="M363" s="10"/>
      <c r="N363" s="10"/>
      <c r="O363" s="10"/>
      <c r="P363" s="103"/>
      <c r="Q363" s="10"/>
      <c r="R363" s="10"/>
      <c r="S363" s="10"/>
      <c r="T363" s="10"/>
      <c r="U363" s="10"/>
      <c r="V363" s="10"/>
      <c r="W363" s="10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104"/>
      <c r="G364" s="104"/>
      <c r="H364" s="10"/>
      <c r="I364" s="10"/>
      <c r="J364" s="10"/>
      <c r="K364" s="106"/>
      <c r="L364" s="10"/>
      <c r="M364" s="10"/>
      <c r="N364" s="10"/>
      <c r="O364" s="10"/>
      <c r="P364" s="103"/>
      <c r="Q364" s="10"/>
      <c r="R364" s="10"/>
      <c r="S364" s="10"/>
      <c r="T364" s="10"/>
      <c r="U364" s="10"/>
      <c r="V364" s="10"/>
      <c r="W364" s="10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6"/>
      <c r="G365" s="6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6"/>
      <c r="G366" s="6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6"/>
      <c r="G367" s="6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6"/>
      <c r="G368" s="6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  <row r="2098" spans="2:196" x14ac:dyDescent="0.2">
      <c r="B2098" s="3"/>
      <c r="C2098" s="3"/>
      <c r="D2098" s="3"/>
      <c r="E2098" s="3"/>
      <c r="F2098" s="6"/>
      <c r="G2098" s="6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</row>
    <row r="2099" spans="2:196" x14ac:dyDescent="0.2">
      <c r="B2099" s="3"/>
      <c r="C2099" s="3"/>
      <c r="D2099" s="3"/>
      <c r="E2099" s="3"/>
      <c r="F2099" s="6"/>
      <c r="G2099" s="6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</row>
    <row r="2100" spans="2:196" x14ac:dyDescent="0.2">
      <c r="B2100" s="3"/>
      <c r="C2100" s="3"/>
      <c r="D2100" s="3"/>
      <c r="E2100" s="3"/>
      <c r="F2100" s="6"/>
      <c r="G2100" s="6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</row>
    <row r="2101" spans="2:196" x14ac:dyDescent="0.2">
      <c r="B2101" s="3"/>
      <c r="C2101" s="3"/>
      <c r="D2101" s="3"/>
      <c r="E2101" s="3"/>
      <c r="F2101" s="6"/>
      <c r="G2101" s="6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</row>
    <row r="2102" spans="2:196" x14ac:dyDescent="0.2">
      <c r="B2102" s="3"/>
      <c r="C2102" s="3"/>
      <c r="D2102" s="3"/>
      <c r="E2102" s="3"/>
      <c r="F2102" s="6"/>
      <c r="G2102" s="6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</row>
    <row r="2103" spans="2:196" x14ac:dyDescent="0.2">
      <c r="B2103" s="3"/>
      <c r="C2103" s="3"/>
      <c r="D2103" s="3"/>
      <c r="E2103" s="3"/>
      <c r="F2103" s="6"/>
      <c r="G2103" s="6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</row>
    <row r="2104" spans="2:196" x14ac:dyDescent="0.2">
      <c r="B2104" s="3"/>
      <c r="C2104" s="3"/>
      <c r="D2104" s="3"/>
      <c r="E2104" s="3"/>
      <c r="F2104" s="6"/>
      <c r="G2104" s="6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</row>
    <row r="2105" spans="2:196" x14ac:dyDescent="0.2">
      <c r="B2105" s="3"/>
      <c r="C2105" s="3"/>
      <c r="D2105" s="3"/>
      <c r="E2105" s="3"/>
      <c r="F2105" s="6"/>
      <c r="G2105" s="6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</row>
    <row r="2106" spans="2:196" x14ac:dyDescent="0.2">
      <c r="B2106" s="3"/>
      <c r="C2106" s="3"/>
      <c r="D2106" s="3"/>
      <c r="E2106" s="3"/>
      <c r="F2106" s="6"/>
      <c r="G2106" s="6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</row>
    <row r="2107" spans="2:196" x14ac:dyDescent="0.2">
      <c r="B2107" s="3"/>
      <c r="C2107" s="3"/>
      <c r="D2107" s="3"/>
      <c r="E2107" s="3"/>
      <c r="F2107" s="6"/>
      <c r="G2107" s="6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</row>
    <row r="2108" spans="2:196" x14ac:dyDescent="0.2">
      <c r="B2108" s="3"/>
      <c r="C2108" s="3"/>
      <c r="D2108" s="3"/>
      <c r="E2108" s="3"/>
      <c r="F2108" s="6"/>
      <c r="G2108" s="6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</row>
    <row r="2109" spans="2:196" x14ac:dyDescent="0.2">
      <c r="B2109" s="3"/>
      <c r="C2109" s="3"/>
      <c r="D2109" s="3"/>
      <c r="E2109" s="3"/>
      <c r="F2109" s="6"/>
      <c r="G2109" s="6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</row>
    <row r="2110" spans="2:196" x14ac:dyDescent="0.2">
      <c r="B2110" s="3"/>
      <c r="C2110" s="3"/>
      <c r="D2110" s="3"/>
      <c r="E2110" s="3"/>
      <c r="F2110" s="6"/>
      <c r="G2110" s="6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</row>
    <row r="2111" spans="2:196" x14ac:dyDescent="0.2">
      <c r="B2111" s="3"/>
      <c r="C2111" s="3"/>
      <c r="D2111" s="3"/>
      <c r="E2111" s="3"/>
      <c r="F2111" s="6"/>
      <c r="G2111" s="6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</row>
    <row r="2112" spans="2:196" x14ac:dyDescent="0.2">
      <c r="B2112" s="3"/>
      <c r="C2112" s="3"/>
      <c r="D2112" s="3"/>
      <c r="E2112" s="3"/>
      <c r="F2112" s="6"/>
      <c r="G2112" s="6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</row>
    <row r="2113" spans="2:196" x14ac:dyDescent="0.2">
      <c r="B2113" s="3"/>
      <c r="C2113" s="3"/>
      <c r="D2113" s="3"/>
      <c r="E2113" s="3"/>
      <c r="F2113" s="6"/>
      <c r="G2113" s="6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</row>
    <row r="2114" spans="2:196" x14ac:dyDescent="0.2">
      <c r="B2114" s="3"/>
      <c r="C2114" s="3"/>
      <c r="D2114" s="3"/>
      <c r="E2114" s="3"/>
      <c r="F2114" s="6"/>
      <c r="G2114" s="6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</row>
    <row r="2115" spans="2:196" x14ac:dyDescent="0.2">
      <c r="B2115" s="3"/>
      <c r="C2115" s="3"/>
      <c r="D2115" s="3"/>
      <c r="E2115" s="3"/>
      <c r="F2115" s="6"/>
      <c r="G2115" s="6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</row>
    <row r="2116" spans="2:196" x14ac:dyDescent="0.2">
      <c r="B2116" s="3"/>
      <c r="C2116" s="3"/>
      <c r="D2116" s="3"/>
      <c r="E2116" s="3"/>
      <c r="F2116" s="6"/>
      <c r="G2116" s="6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</row>
    <row r="2117" spans="2:196" x14ac:dyDescent="0.2">
      <c r="B2117" s="3"/>
      <c r="C2117" s="3"/>
      <c r="D2117" s="3"/>
      <c r="E2117" s="3"/>
      <c r="F2117" s="6"/>
      <c r="G2117" s="6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</row>
    <row r="2118" spans="2:196" x14ac:dyDescent="0.2">
      <c r="B2118" s="3"/>
      <c r="C2118" s="3"/>
      <c r="D2118" s="3"/>
      <c r="E2118" s="3"/>
      <c r="F2118" s="6"/>
      <c r="G2118" s="6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</row>
    <row r="2119" spans="2:196" x14ac:dyDescent="0.2">
      <c r="B2119" s="3"/>
      <c r="C2119" s="3"/>
      <c r="D2119" s="3"/>
      <c r="E2119" s="3"/>
      <c r="F2119" s="6"/>
      <c r="G2119" s="6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</row>
    <row r="2120" spans="2:196" x14ac:dyDescent="0.2">
      <c r="B2120" s="3"/>
      <c r="C2120" s="3"/>
      <c r="D2120" s="3"/>
      <c r="E2120" s="3"/>
      <c r="F2120" s="6"/>
      <c r="G2120" s="6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</row>
    <row r="2121" spans="2:196" x14ac:dyDescent="0.2">
      <c r="B2121" s="3"/>
      <c r="C2121" s="3"/>
      <c r="D2121" s="3"/>
      <c r="E2121" s="3"/>
      <c r="F2121" s="6"/>
      <c r="G2121" s="6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</row>
    <row r="2122" spans="2:196" x14ac:dyDescent="0.2">
      <c r="B2122" s="3"/>
      <c r="C2122" s="3"/>
      <c r="D2122" s="3"/>
      <c r="E2122" s="3"/>
      <c r="F2122" s="6"/>
      <c r="G2122" s="6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</row>
    <row r="2123" spans="2:196" x14ac:dyDescent="0.2">
      <c r="B2123" s="3"/>
      <c r="C2123" s="3"/>
      <c r="D2123" s="3"/>
      <c r="E2123" s="3"/>
      <c r="F2123" s="6"/>
      <c r="G2123" s="6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</row>
    <row r="2124" spans="2:196" x14ac:dyDescent="0.2">
      <c r="B2124" s="3"/>
      <c r="C2124" s="3"/>
      <c r="D2124" s="3"/>
      <c r="E2124" s="3"/>
      <c r="F2124" s="6"/>
      <c r="G2124" s="6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</row>
    <row r="2125" spans="2:196" x14ac:dyDescent="0.2">
      <c r="B2125" s="3"/>
      <c r="C2125" s="3"/>
      <c r="D2125" s="3"/>
      <c r="E2125" s="3"/>
      <c r="F2125" s="6"/>
      <c r="G2125" s="6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  <c r="GN2125" s="3"/>
    </row>
    <row r="2126" spans="2:196" x14ac:dyDescent="0.2">
      <c r="B2126" s="3"/>
      <c r="C2126" s="3"/>
      <c r="D2126" s="3"/>
      <c r="E2126" s="3"/>
      <c r="F2126" s="6"/>
      <c r="G2126" s="6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  <c r="GG2126" s="3"/>
      <c r="GH2126" s="3"/>
      <c r="GI2126" s="3"/>
      <c r="GJ2126" s="3"/>
      <c r="GK2126" s="3"/>
      <c r="GL2126" s="3"/>
      <c r="GM2126" s="3"/>
      <c r="GN2126" s="3"/>
    </row>
    <row r="2127" spans="2:196" x14ac:dyDescent="0.2">
      <c r="B2127" s="3"/>
      <c r="C2127" s="3"/>
      <c r="D2127" s="3"/>
      <c r="E2127" s="3"/>
      <c r="F2127" s="6"/>
      <c r="G2127" s="6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  <c r="GG2127" s="3"/>
      <c r="GH2127" s="3"/>
      <c r="GI2127" s="3"/>
      <c r="GJ2127" s="3"/>
      <c r="GK2127" s="3"/>
      <c r="GL2127" s="3"/>
      <c r="GM2127" s="3"/>
      <c r="GN2127" s="3"/>
    </row>
    <row r="2128" spans="2:196" x14ac:dyDescent="0.2">
      <c r="B2128" s="3"/>
      <c r="C2128" s="3"/>
      <c r="D2128" s="3"/>
      <c r="E2128" s="3"/>
      <c r="F2128" s="6"/>
      <c r="G2128" s="6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  <c r="GG2128" s="3"/>
      <c r="GH2128" s="3"/>
      <c r="GI2128" s="3"/>
      <c r="GJ2128" s="3"/>
      <c r="GK2128" s="3"/>
      <c r="GL2128" s="3"/>
      <c r="GM2128" s="3"/>
      <c r="GN2128" s="3"/>
    </row>
    <row r="2129" spans="2:196" x14ac:dyDescent="0.2">
      <c r="B2129" s="3"/>
      <c r="C2129" s="3"/>
      <c r="D2129" s="3"/>
      <c r="E2129" s="3"/>
      <c r="F2129" s="6"/>
      <c r="G2129" s="6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  <c r="GG2129" s="3"/>
      <c r="GH2129" s="3"/>
      <c r="GI2129" s="3"/>
      <c r="GJ2129" s="3"/>
      <c r="GK2129" s="3"/>
      <c r="GL2129" s="3"/>
      <c r="GM2129" s="3"/>
      <c r="GN2129" s="3"/>
    </row>
    <row r="2130" spans="2:196" x14ac:dyDescent="0.2">
      <c r="B2130" s="3"/>
      <c r="C2130" s="3"/>
      <c r="D2130" s="3"/>
      <c r="E2130" s="3"/>
      <c r="F2130" s="6"/>
      <c r="G2130" s="6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  <c r="GN2130" s="3"/>
    </row>
    <row r="2131" spans="2:196" x14ac:dyDescent="0.2">
      <c r="B2131" s="3"/>
      <c r="C2131" s="3"/>
      <c r="D2131" s="3"/>
      <c r="E2131" s="3"/>
      <c r="F2131" s="6"/>
      <c r="G2131" s="6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  <c r="GI2131" s="3"/>
      <c r="GJ2131" s="3"/>
      <c r="GK2131" s="3"/>
      <c r="GL2131" s="3"/>
      <c r="GM2131" s="3"/>
      <c r="GN2131" s="3"/>
    </row>
    <row r="2132" spans="2:196" x14ac:dyDescent="0.2">
      <c r="B2132" s="3"/>
      <c r="C2132" s="3"/>
      <c r="D2132" s="3"/>
      <c r="E2132" s="3"/>
      <c r="F2132" s="6"/>
      <c r="G2132" s="6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  <c r="GN2132" s="3"/>
    </row>
    <row r="2133" spans="2:196" x14ac:dyDescent="0.2">
      <c r="B2133" s="3"/>
      <c r="C2133" s="3"/>
      <c r="D2133" s="3"/>
      <c r="E2133" s="3"/>
      <c r="F2133" s="6"/>
      <c r="G2133" s="6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  <c r="GI2133" s="3"/>
      <c r="GJ2133" s="3"/>
      <c r="GK2133" s="3"/>
      <c r="GL2133" s="3"/>
      <c r="GM2133" s="3"/>
      <c r="GN2133" s="3"/>
    </row>
    <row r="2134" spans="2:196" x14ac:dyDescent="0.2">
      <c r="B2134" s="3"/>
      <c r="C2134" s="3"/>
      <c r="D2134" s="3"/>
      <c r="E2134" s="3"/>
      <c r="F2134" s="6"/>
      <c r="G2134" s="6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  <c r="GI2134" s="3"/>
      <c r="GJ2134" s="3"/>
      <c r="GK2134" s="3"/>
      <c r="GL2134" s="3"/>
      <c r="GM2134" s="3"/>
      <c r="GN2134" s="3"/>
    </row>
    <row r="2135" spans="2:196" x14ac:dyDescent="0.2">
      <c r="B2135" s="3"/>
      <c r="C2135" s="3"/>
      <c r="D2135" s="3"/>
      <c r="E2135" s="3"/>
      <c r="F2135" s="6"/>
      <c r="G2135" s="6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  <c r="GI2135" s="3"/>
      <c r="GJ2135" s="3"/>
      <c r="GK2135" s="3"/>
      <c r="GL2135" s="3"/>
      <c r="GM2135" s="3"/>
      <c r="GN2135" s="3"/>
    </row>
    <row r="2136" spans="2:196" x14ac:dyDescent="0.2">
      <c r="B2136" s="3"/>
      <c r="C2136" s="3"/>
      <c r="D2136" s="3"/>
      <c r="E2136" s="3"/>
      <c r="F2136" s="6"/>
      <c r="G2136" s="6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  <c r="GI2136" s="3"/>
      <c r="GJ2136" s="3"/>
      <c r="GK2136" s="3"/>
      <c r="GL2136" s="3"/>
      <c r="GM2136" s="3"/>
      <c r="GN2136" s="3"/>
    </row>
    <row r="2137" spans="2:196" x14ac:dyDescent="0.2">
      <c r="B2137" s="3"/>
      <c r="C2137" s="3"/>
      <c r="D2137" s="3"/>
      <c r="E2137" s="3"/>
      <c r="F2137" s="6"/>
      <c r="G2137" s="6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  <c r="GI2137" s="3"/>
      <c r="GJ2137" s="3"/>
      <c r="GK2137" s="3"/>
      <c r="GL2137" s="3"/>
      <c r="GM2137" s="3"/>
      <c r="GN2137" s="3"/>
    </row>
    <row r="2138" spans="2:196" x14ac:dyDescent="0.2">
      <c r="B2138" s="3"/>
      <c r="C2138" s="3"/>
      <c r="D2138" s="3"/>
      <c r="E2138" s="3"/>
      <c r="F2138" s="6"/>
      <c r="G2138" s="6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  <c r="GI2138" s="3"/>
      <c r="GJ2138" s="3"/>
      <c r="GK2138" s="3"/>
      <c r="GL2138" s="3"/>
      <c r="GM2138" s="3"/>
      <c r="GN2138" s="3"/>
    </row>
    <row r="2139" spans="2:196" x14ac:dyDescent="0.2">
      <c r="B2139" s="3"/>
      <c r="C2139" s="3"/>
      <c r="D2139" s="3"/>
      <c r="E2139" s="3"/>
      <c r="F2139" s="6"/>
      <c r="G2139" s="6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  <c r="GN2139" s="3"/>
    </row>
    <row r="2140" spans="2:196" x14ac:dyDescent="0.2">
      <c r="B2140" s="3"/>
      <c r="C2140" s="3"/>
      <c r="D2140" s="3"/>
      <c r="E2140" s="3"/>
      <c r="F2140" s="6"/>
      <c r="G2140" s="6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  <c r="GI2140" s="3"/>
      <c r="GJ2140" s="3"/>
      <c r="GK2140" s="3"/>
      <c r="GL2140" s="3"/>
      <c r="GM2140" s="3"/>
      <c r="GN2140" s="3"/>
    </row>
    <row r="2141" spans="2:196" x14ac:dyDescent="0.2">
      <c r="B2141" s="3"/>
      <c r="C2141" s="3"/>
      <c r="D2141" s="3"/>
      <c r="E2141" s="3"/>
      <c r="F2141" s="6"/>
      <c r="G2141" s="6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  <c r="GI2141" s="3"/>
      <c r="GJ2141" s="3"/>
      <c r="GK2141" s="3"/>
      <c r="GL2141" s="3"/>
      <c r="GM2141" s="3"/>
      <c r="GN2141" s="3"/>
    </row>
  </sheetData>
  <autoFilter ref="A5:GN176"/>
  <mergeCells count="29">
    <mergeCell ref="E175:F175"/>
    <mergeCell ref="S3:S4"/>
    <mergeCell ref="T3:T4"/>
    <mergeCell ref="U3:U4"/>
    <mergeCell ref="V3:V4"/>
    <mergeCell ref="A171:E171"/>
    <mergeCell ref="M3:M4"/>
    <mergeCell ref="N3:N4"/>
    <mergeCell ref="O3:O4"/>
    <mergeCell ref="P3:P4"/>
    <mergeCell ref="G3:G4"/>
    <mergeCell ref="H3:H4"/>
    <mergeCell ref="I3:I4"/>
    <mergeCell ref="J3:J4"/>
    <mergeCell ref="K3:K4"/>
    <mergeCell ref="L3:L4"/>
    <mergeCell ref="A1:V1"/>
    <mergeCell ref="A2:A4"/>
    <mergeCell ref="B2:B4"/>
    <mergeCell ref="C2:C4"/>
    <mergeCell ref="D2:D4"/>
    <mergeCell ref="E2:E4"/>
    <mergeCell ref="F2:K2"/>
    <mergeCell ref="L2:Q2"/>
    <mergeCell ref="R2:W2"/>
    <mergeCell ref="F3:F4"/>
    <mergeCell ref="W3:W4"/>
    <mergeCell ref="Q3:Q4"/>
    <mergeCell ref="R3:R4"/>
  </mergeCells>
  <pageMargins left="0.6692913385826772" right="0.51181102362204722" top="0.74803149606299213" bottom="0.47244094488188981" header="0" footer="0"/>
  <pageSetup paperSize="9" scale="40" fitToHeight="8" orientation="landscape" r:id="rId1"/>
  <headerFooter alignWithMargins="0"/>
  <rowBreaks count="5" manualBreakCount="5">
    <brk id="53" max="22" man="1"/>
    <brk id="85" max="22" man="1"/>
    <brk id="150" max="22" man="1"/>
    <brk id="164" max="22" man="1"/>
    <brk id="175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аналіз</vt:lpstr>
      <vt:lpstr>аналіз!Заголовки_для_печати</vt:lpstr>
      <vt:lpstr>аналіз!Область_печати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Петрина Вера</cp:lastModifiedBy>
  <cp:lastPrinted>2023-08-14T11:47:44Z</cp:lastPrinted>
  <dcterms:created xsi:type="dcterms:W3CDTF">2004-10-20T06:45:28Z</dcterms:created>
  <dcterms:modified xsi:type="dcterms:W3CDTF">2023-08-14T11:50:02Z</dcterms:modified>
</cp:coreProperties>
</file>