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"/>
    </mc:Choice>
  </mc:AlternateContent>
  <bookViews>
    <workbookView xWindow="-15" yWindow="3525" windowWidth="6000" windowHeight="3045" tabRatio="551"/>
  </bookViews>
  <sheets>
    <sheet name="01.08.22" sheetId="21" r:id="rId1"/>
  </sheets>
  <definedNames>
    <definedName name="_xlnm._FilterDatabase" localSheetId="0" hidden="1">'01.08.22'!$C$1:$C$2031</definedName>
    <definedName name="_xlnm.Print_Titles" localSheetId="0">'01.08.22'!$2:$5</definedName>
    <definedName name="_xlnm.Print_Area" localSheetId="0">'01.08.22'!$A$1:$W$164</definedName>
  </definedNames>
  <calcPr calcId="162913"/>
</workbook>
</file>

<file path=xl/calcChain.xml><?xml version="1.0" encoding="utf-8"?>
<calcChain xmlns="http://schemas.openxmlformats.org/spreadsheetml/2006/main">
  <c r="H153" i="21" l="1"/>
  <c r="J159" i="21"/>
  <c r="K159" i="21"/>
  <c r="U159" i="21"/>
  <c r="G153" i="21" l="1"/>
  <c r="T159" i="21"/>
  <c r="V159" i="21" s="1"/>
  <c r="F153" i="21"/>
  <c r="R159" i="21"/>
  <c r="S159" i="21"/>
  <c r="W159" i="21" l="1"/>
  <c r="L7" i="21"/>
  <c r="M7" i="21"/>
  <c r="U155" i="21"/>
  <c r="T155" i="21"/>
  <c r="S155" i="21"/>
  <c r="R155" i="21"/>
  <c r="L39" i="21"/>
  <c r="M39" i="21"/>
  <c r="N39" i="21"/>
  <c r="O39" i="21"/>
  <c r="T41" i="21"/>
  <c r="T42" i="21"/>
  <c r="T43" i="21"/>
  <c r="T44" i="21"/>
  <c r="T45" i="21"/>
  <c r="T46" i="21"/>
  <c r="T47" i="21"/>
  <c r="T48" i="21"/>
  <c r="T49" i="21"/>
  <c r="T50" i="21"/>
  <c r="T51" i="21"/>
  <c r="V155" i="21" l="1"/>
  <c r="W155" i="21"/>
  <c r="U41" i="21"/>
  <c r="W41" i="21" s="1"/>
  <c r="U42" i="21"/>
  <c r="V42" i="21" s="1"/>
  <c r="U43" i="21"/>
  <c r="V43" i="21" s="1"/>
  <c r="U44" i="21"/>
  <c r="V44" i="21" s="1"/>
  <c r="S41" i="21"/>
  <c r="S42" i="21"/>
  <c r="S43" i="21"/>
  <c r="S44" i="21"/>
  <c r="R41" i="21"/>
  <c r="R42" i="21"/>
  <c r="R43" i="21"/>
  <c r="R44" i="21"/>
  <c r="Q41" i="21"/>
  <c r="Q42" i="21"/>
  <c r="Q43" i="21"/>
  <c r="Q44" i="21"/>
  <c r="Q45" i="21"/>
  <c r="Q46" i="21"/>
  <c r="Q47" i="21"/>
  <c r="Q48" i="21"/>
  <c r="Q49" i="21"/>
  <c r="Q50" i="21"/>
  <c r="Q51" i="21"/>
  <c r="P41" i="21"/>
  <c r="P42" i="21"/>
  <c r="P43" i="21"/>
  <c r="P44" i="21"/>
  <c r="P45" i="21"/>
  <c r="P46" i="21"/>
  <c r="P47" i="21"/>
  <c r="P48" i="21"/>
  <c r="P49" i="21"/>
  <c r="P50" i="21"/>
  <c r="P51" i="21"/>
  <c r="Q161" i="21"/>
  <c r="Q162" i="21"/>
  <c r="K161" i="21"/>
  <c r="K162" i="21"/>
  <c r="J161" i="21"/>
  <c r="J162" i="21"/>
  <c r="N72" i="21"/>
  <c r="M9" i="21"/>
  <c r="W44" i="21" l="1"/>
  <c r="W43" i="21"/>
  <c r="W42" i="21"/>
  <c r="V41" i="21"/>
  <c r="K158" i="21"/>
  <c r="K155" i="21"/>
  <c r="J158" i="21"/>
  <c r="J155" i="21"/>
  <c r="L157" i="21"/>
  <c r="L153" i="21" s="1"/>
  <c r="M157" i="21"/>
  <c r="M153" i="21" s="1"/>
  <c r="N157" i="21"/>
  <c r="N153" i="21" s="1"/>
  <c r="O157" i="21"/>
  <c r="O153" i="21" s="1"/>
  <c r="J157" i="21"/>
  <c r="G146" i="21"/>
  <c r="U158" i="21"/>
  <c r="T157" i="21"/>
  <c r="T158" i="21"/>
  <c r="S157" i="21"/>
  <c r="S158" i="21"/>
  <c r="R158" i="21"/>
  <c r="Q158" i="21"/>
  <c r="Q155" i="21"/>
  <c r="P158" i="21"/>
  <c r="P155" i="21"/>
  <c r="J151" i="21"/>
  <c r="J152" i="21"/>
  <c r="J153" i="21"/>
  <c r="J154" i="21"/>
  <c r="J156" i="21"/>
  <c r="F7" i="21"/>
  <c r="Q157" i="21" l="1"/>
  <c r="R157" i="21"/>
  <c r="P157" i="21"/>
  <c r="K157" i="21"/>
  <c r="V158" i="21"/>
  <c r="U157" i="21"/>
  <c r="W157" i="21" s="1"/>
  <c r="W158" i="21"/>
  <c r="V157" i="21" l="1"/>
  <c r="M146" i="21"/>
  <c r="H146" i="21" l="1"/>
  <c r="H134" i="21"/>
  <c r="F146" i="21"/>
  <c r="O7" i="21" l="1"/>
  <c r="N7" i="21"/>
  <c r="H7" i="21"/>
  <c r="U7" i="21" s="1"/>
  <c r="G7" i="21"/>
  <c r="T7" i="21" s="1"/>
  <c r="U154" i="21"/>
  <c r="T154" i="21"/>
  <c r="S154" i="21"/>
  <c r="R154" i="21"/>
  <c r="Q154" i="21"/>
  <c r="P154" i="21"/>
  <c r="K154" i="21"/>
  <c r="V7" i="21" l="1"/>
  <c r="R7" i="21"/>
  <c r="S7" i="21"/>
  <c r="W154" i="21"/>
  <c r="V154" i="21"/>
  <c r="J150" i="21" l="1"/>
  <c r="O146" i="21"/>
  <c r="N146" i="21"/>
  <c r="L146" i="21"/>
  <c r="J146" i="21" l="1"/>
  <c r="H9" i="21"/>
  <c r="U143" i="21"/>
  <c r="U144" i="21"/>
  <c r="T143" i="21"/>
  <c r="T144" i="21"/>
  <c r="S143" i="21"/>
  <c r="S144" i="21"/>
  <c r="R143" i="21"/>
  <c r="R144" i="21"/>
  <c r="Q143" i="21"/>
  <c r="Q144" i="21"/>
  <c r="P143" i="21"/>
  <c r="P144" i="21"/>
  <c r="K143" i="21"/>
  <c r="K144" i="21"/>
  <c r="J143" i="21"/>
  <c r="J144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V143" i="21" l="1"/>
  <c r="W144" i="21"/>
  <c r="W143" i="21"/>
  <c r="V144" i="21"/>
  <c r="M98" i="21"/>
  <c r="N98" i="21"/>
  <c r="T98" i="21" s="1"/>
  <c r="O98" i="21"/>
  <c r="L98" i="21"/>
  <c r="R98" i="21" s="1"/>
  <c r="G98" i="21"/>
  <c r="H98" i="21"/>
  <c r="F98" i="21"/>
  <c r="L134" i="21"/>
  <c r="G134" i="21"/>
  <c r="F134" i="21"/>
  <c r="O134" i="21"/>
  <c r="M134" i="21"/>
  <c r="N134" i="21"/>
  <c r="P90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S98" i="21" l="1"/>
  <c r="P134" i="21"/>
  <c r="V133" i="21"/>
  <c r="W133" i="21"/>
  <c r="Q134" i="21"/>
  <c r="U145" i="21" l="1"/>
  <c r="U147" i="21"/>
  <c r="U148" i="21"/>
  <c r="U149" i="21"/>
  <c r="U150" i="21"/>
  <c r="U151" i="21"/>
  <c r="U152" i="21"/>
  <c r="U153" i="21"/>
  <c r="U156" i="21"/>
  <c r="U40" i="21"/>
  <c r="U45" i="21"/>
  <c r="V45" i="21" s="1"/>
  <c r="U46" i="21"/>
  <c r="V46" i="21" s="1"/>
  <c r="U47" i="21"/>
  <c r="V47" i="21" s="1"/>
  <c r="U48" i="21"/>
  <c r="U49" i="21"/>
  <c r="U50" i="21"/>
  <c r="U51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3" i="21"/>
  <c r="U74" i="21"/>
  <c r="U75" i="21"/>
  <c r="U76" i="21"/>
  <c r="U78" i="21"/>
  <c r="U79" i="21"/>
  <c r="U80" i="21"/>
  <c r="U81" i="21"/>
  <c r="U82" i="21"/>
  <c r="U83" i="21"/>
  <c r="U84" i="21"/>
  <c r="U85" i="21"/>
  <c r="U87" i="21"/>
  <c r="U88" i="21"/>
  <c r="U89" i="21"/>
  <c r="U90" i="21"/>
  <c r="U91" i="21"/>
  <c r="U92" i="21"/>
  <c r="U93" i="21"/>
  <c r="U94" i="21"/>
  <c r="U95" i="21"/>
  <c r="U96" i="21"/>
  <c r="U97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5" i="21"/>
  <c r="U36" i="21"/>
  <c r="U37" i="21"/>
  <c r="U38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10" i="21"/>
  <c r="W127" i="21" l="1"/>
  <c r="V127" i="21"/>
  <c r="V119" i="21"/>
  <c r="W119" i="21"/>
  <c r="V130" i="21"/>
  <c r="W130" i="21"/>
  <c r="V126" i="21"/>
  <c r="W126" i="21"/>
  <c r="V122" i="21"/>
  <c r="W122" i="21"/>
  <c r="W118" i="21"/>
  <c r="V118" i="21"/>
  <c r="U134" i="21"/>
  <c r="V129" i="21"/>
  <c r="W129" i="21"/>
  <c r="V125" i="21"/>
  <c r="W125" i="21"/>
  <c r="V121" i="21"/>
  <c r="W121" i="21"/>
  <c r="V117" i="21"/>
  <c r="W117" i="21"/>
  <c r="V131" i="21"/>
  <c r="W131" i="21"/>
  <c r="V123" i="21"/>
  <c r="W123" i="21"/>
  <c r="U98" i="21"/>
  <c r="W132" i="21"/>
  <c r="V132" i="21"/>
  <c r="W128" i="21"/>
  <c r="V128" i="21"/>
  <c r="W124" i="21"/>
  <c r="V124" i="21"/>
  <c r="W120" i="21"/>
  <c r="V120" i="21"/>
  <c r="T140" i="21"/>
  <c r="W140" i="21" s="1"/>
  <c r="S140" i="21"/>
  <c r="R140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40" i="21"/>
  <c r="K41" i="21"/>
  <c r="K42" i="21"/>
  <c r="K44" i="21"/>
  <c r="K45" i="21"/>
  <c r="K46" i="21"/>
  <c r="K47" i="21"/>
  <c r="K48" i="21"/>
  <c r="K49" i="21"/>
  <c r="K50" i="21"/>
  <c r="K51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3" i="21"/>
  <c r="K74" i="21"/>
  <c r="K75" i="21"/>
  <c r="K76" i="21"/>
  <c r="K78" i="21"/>
  <c r="K79" i="21"/>
  <c r="K80" i="21"/>
  <c r="K81" i="21"/>
  <c r="K82" i="21"/>
  <c r="K83" i="21"/>
  <c r="K84" i="21"/>
  <c r="K85" i="21"/>
  <c r="K87" i="21"/>
  <c r="K88" i="21"/>
  <c r="K89" i="21"/>
  <c r="K90" i="21"/>
  <c r="K91" i="21"/>
  <c r="K92" i="21"/>
  <c r="K93" i="21"/>
  <c r="K94" i="21"/>
  <c r="K95" i="21"/>
  <c r="K96" i="21"/>
  <c r="K97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47" i="21"/>
  <c r="K148" i="21"/>
  <c r="K149" i="21"/>
  <c r="K150" i="21"/>
  <c r="K151" i="21"/>
  <c r="K152" i="21"/>
  <c r="K156" i="21"/>
  <c r="K10" i="21"/>
  <c r="K11" i="21"/>
  <c r="K12" i="21"/>
  <c r="K13" i="21"/>
  <c r="K14" i="21"/>
  <c r="Q32" i="21"/>
  <c r="Q33" i="21"/>
  <c r="Q34" i="21"/>
  <c r="Q35" i="21"/>
  <c r="Q36" i="21"/>
  <c r="Q37" i="21"/>
  <c r="Q38" i="21"/>
  <c r="Q40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3" i="21"/>
  <c r="Q74" i="21"/>
  <c r="Q75" i="21"/>
  <c r="Q76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35" i="21"/>
  <c r="Q136" i="21"/>
  <c r="Q137" i="21"/>
  <c r="Q138" i="21"/>
  <c r="Q139" i="21"/>
  <c r="Q140" i="21"/>
  <c r="Q141" i="21"/>
  <c r="Q142" i="21"/>
  <c r="Q145" i="21"/>
  <c r="Q147" i="21"/>
  <c r="Q148" i="21"/>
  <c r="Q149" i="21"/>
  <c r="Q150" i="21"/>
  <c r="Q151" i="21"/>
  <c r="Q152" i="21"/>
  <c r="Q156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10" i="21"/>
  <c r="T141" i="21"/>
  <c r="W141" i="21" s="1"/>
  <c r="T139" i="21"/>
  <c r="W139" i="21" s="1"/>
  <c r="T138" i="21"/>
  <c r="W138" i="21" s="1"/>
  <c r="Q153" i="21" l="1"/>
  <c r="K153" i="21"/>
  <c r="Q146" i="21"/>
  <c r="U146" i="21" l="1"/>
  <c r="K146" i="21"/>
  <c r="F9" i="21" l="1"/>
  <c r="G9" i="21"/>
  <c r="L9" i="21"/>
  <c r="N9" i="21"/>
  <c r="O9" i="21"/>
  <c r="Q9" i="21" l="1"/>
  <c r="U9" i="21"/>
  <c r="K9" i="21"/>
  <c r="K98" i="21"/>
  <c r="V140" i="21"/>
  <c r="P140" i="21"/>
  <c r="J140" i="21"/>
  <c r="J87" i="21"/>
  <c r="J88" i="21"/>
  <c r="J89" i="21"/>
  <c r="J90" i="21"/>
  <c r="J91" i="21"/>
  <c r="J92" i="21"/>
  <c r="J93" i="21"/>
  <c r="J94" i="21"/>
  <c r="J95" i="21"/>
  <c r="J96" i="21"/>
  <c r="J97" i="21"/>
  <c r="H86" i="21"/>
  <c r="G86" i="21"/>
  <c r="F86" i="21"/>
  <c r="M86" i="21"/>
  <c r="N86" i="21"/>
  <c r="O86" i="21"/>
  <c r="L86" i="21"/>
  <c r="V138" i="21"/>
  <c r="V139" i="21"/>
  <c r="R139" i="21"/>
  <c r="S139" i="21"/>
  <c r="P138" i="21"/>
  <c r="P139" i="21"/>
  <c r="J139" i="21"/>
  <c r="J138" i="21"/>
  <c r="R138" i="21"/>
  <c r="S138" i="21"/>
  <c r="Q86" i="21" l="1"/>
  <c r="U86" i="21"/>
  <c r="Q98" i="21"/>
  <c r="K86" i="21"/>
  <c r="T93" i="21"/>
  <c r="S93" i="21"/>
  <c r="R93" i="21"/>
  <c r="P93" i="21"/>
  <c r="W93" i="21" l="1"/>
  <c r="Q7" i="21"/>
  <c r="K7" i="21"/>
  <c r="V93" i="21"/>
  <c r="M77" i="21" l="1"/>
  <c r="T135" i="21" l="1"/>
  <c r="S135" i="21"/>
  <c r="R135" i="21"/>
  <c r="P135" i="21"/>
  <c r="J135" i="21"/>
  <c r="W135" i="21" l="1"/>
  <c r="K134" i="21"/>
  <c r="V135" i="21"/>
  <c r="R151" i="21"/>
  <c r="S151" i="21"/>
  <c r="T151" i="21"/>
  <c r="W151" i="21" s="1"/>
  <c r="V151" i="21" l="1"/>
  <c r="S161" i="21" l="1"/>
  <c r="U161" i="21" l="1"/>
  <c r="T161" i="21"/>
  <c r="R161" i="21"/>
  <c r="P161" i="21"/>
  <c r="W161" i="21" l="1"/>
  <c r="V161" i="21"/>
  <c r="T150" i="21"/>
  <c r="W150" i="21" s="1"/>
  <c r="S150" i="21"/>
  <c r="R150" i="21"/>
  <c r="P150" i="21"/>
  <c r="T152" i="21"/>
  <c r="W152" i="21" s="1"/>
  <c r="S152" i="21"/>
  <c r="R152" i="21"/>
  <c r="P152" i="21"/>
  <c r="T102" i="21"/>
  <c r="W102" i="21" s="1"/>
  <c r="S102" i="21"/>
  <c r="R102" i="21"/>
  <c r="P102" i="21"/>
  <c r="J102" i="21"/>
  <c r="T111" i="21"/>
  <c r="W111" i="21" s="1"/>
  <c r="S111" i="21"/>
  <c r="R111" i="21"/>
  <c r="P111" i="21"/>
  <c r="J111" i="21"/>
  <c r="O52" i="21"/>
  <c r="N52" i="21"/>
  <c r="M52" i="21"/>
  <c r="L52" i="21"/>
  <c r="G52" i="21"/>
  <c r="H52" i="21"/>
  <c r="F52" i="21"/>
  <c r="T63" i="21"/>
  <c r="W63" i="21" s="1"/>
  <c r="S63" i="21"/>
  <c r="R63" i="21"/>
  <c r="P63" i="21"/>
  <c r="J63" i="21"/>
  <c r="Q52" i="21" l="1"/>
  <c r="U52" i="21"/>
  <c r="K52" i="21"/>
  <c r="V111" i="21"/>
  <c r="V150" i="21"/>
  <c r="V152" i="21"/>
  <c r="V102" i="21"/>
  <c r="V63" i="21"/>
  <c r="T105" i="21"/>
  <c r="W105" i="21" s="1"/>
  <c r="S105" i="21"/>
  <c r="R105" i="21"/>
  <c r="P105" i="21"/>
  <c r="J105" i="21"/>
  <c r="V105" i="21" l="1"/>
  <c r="T70" i="21" l="1"/>
  <c r="S70" i="21"/>
  <c r="R70" i="21"/>
  <c r="P70" i="21"/>
  <c r="J70" i="21"/>
  <c r="T69" i="21"/>
  <c r="W69" i="21" s="1"/>
  <c r="S69" i="21"/>
  <c r="R69" i="21"/>
  <c r="P69" i="21"/>
  <c r="J69" i="21"/>
  <c r="W70" i="21" l="1"/>
  <c r="V69" i="21"/>
  <c r="V70" i="21"/>
  <c r="T136" i="21"/>
  <c r="S136" i="21"/>
  <c r="R136" i="21"/>
  <c r="P136" i="21"/>
  <c r="J136" i="21"/>
  <c r="J116" i="21"/>
  <c r="P116" i="21"/>
  <c r="R116" i="21"/>
  <c r="S116" i="21"/>
  <c r="T116" i="21"/>
  <c r="W116" i="21" s="1"/>
  <c r="T97" i="21"/>
  <c r="W97" i="21" s="1"/>
  <c r="S97" i="21"/>
  <c r="R97" i="21"/>
  <c r="P97" i="21"/>
  <c r="T62" i="21"/>
  <c r="W62" i="21" s="1"/>
  <c r="S62" i="21"/>
  <c r="R62" i="21"/>
  <c r="P62" i="21"/>
  <c r="J62" i="21"/>
  <c r="W136" i="21" l="1"/>
  <c r="V97" i="21"/>
  <c r="V136" i="21"/>
  <c r="V116" i="21"/>
  <c r="V62" i="21"/>
  <c r="T149" i="21" l="1"/>
  <c r="W149" i="21" s="1"/>
  <c r="S149" i="21"/>
  <c r="R149" i="21"/>
  <c r="P149" i="21"/>
  <c r="J149" i="21"/>
  <c r="V149" i="21" l="1"/>
  <c r="M72" i="21"/>
  <c r="M160" i="21" s="1"/>
  <c r="M8" i="21" l="1"/>
  <c r="J134" i="21"/>
  <c r="P98" i="21" l="1"/>
  <c r="J98" i="21"/>
  <c r="R90" i="21"/>
  <c r="S90" i="21"/>
  <c r="T90" i="21"/>
  <c r="W90" i="21" s="1"/>
  <c r="V90" i="21" l="1"/>
  <c r="T113" i="21" l="1"/>
  <c r="W113" i="21" s="1"/>
  <c r="S113" i="21"/>
  <c r="R113" i="21"/>
  <c r="P113" i="21"/>
  <c r="J113" i="21"/>
  <c r="T114" i="21"/>
  <c r="W114" i="21" s="1"/>
  <c r="S114" i="21"/>
  <c r="R114" i="21"/>
  <c r="P114" i="21"/>
  <c r="J114" i="21"/>
  <c r="V114" i="21" l="1"/>
  <c r="V113" i="21"/>
  <c r="T36" i="21"/>
  <c r="S36" i="21"/>
  <c r="R36" i="21"/>
  <c r="P36" i="21"/>
  <c r="J36" i="21"/>
  <c r="T35" i="21"/>
  <c r="W35" i="21" s="1"/>
  <c r="S35" i="21"/>
  <c r="R35" i="21"/>
  <c r="P35" i="21"/>
  <c r="J35" i="21"/>
  <c r="W36" i="21" l="1"/>
  <c r="V36" i="21"/>
  <c r="V35" i="21"/>
  <c r="T32" i="21" l="1"/>
  <c r="W32" i="21" s="1"/>
  <c r="S32" i="21"/>
  <c r="R32" i="21"/>
  <c r="P32" i="21"/>
  <c r="J32" i="21"/>
  <c r="T23" i="21"/>
  <c r="W23" i="21" s="1"/>
  <c r="S23" i="21"/>
  <c r="R23" i="21"/>
  <c r="P23" i="21"/>
  <c r="J23" i="21"/>
  <c r="T24" i="21"/>
  <c r="W24" i="21" s="1"/>
  <c r="S24" i="21"/>
  <c r="R24" i="21"/>
  <c r="P24" i="21"/>
  <c r="J24" i="21"/>
  <c r="T38" i="21"/>
  <c r="S38" i="21"/>
  <c r="R38" i="21"/>
  <c r="P38" i="21"/>
  <c r="J38" i="21"/>
  <c r="W38" i="21" l="1"/>
  <c r="V32" i="21"/>
  <c r="V24" i="21"/>
  <c r="V38" i="21"/>
  <c r="V23" i="21"/>
  <c r="T104" i="21" l="1"/>
  <c r="W104" i="21" s="1"/>
  <c r="S104" i="21"/>
  <c r="R104" i="21"/>
  <c r="P104" i="21"/>
  <c r="J104" i="21"/>
  <c r="V104" i="21" l="1"/>
  <c r="J53" i="21"/>
  <c r="J54" i="21"/>
  <c r="J55" i="21"/>
  <c r="J56" i="21"/>
  <c r="J57" i="21"/>
  <c r="J58" i="21"/>
  <c r="J59" i="21"/>
  <c r="J60" i="21"/>
  <c r="J61" i="21"/>
  <c r="J64" i="21"/>
  <c r="J65" i="21"/>
  <c r="J66" i="21"/>
  <c r="J67" i="21"/>
  <c r="J68" i="21"/>
  <c r="J71" i="21"/>
  <c r="J10" i="21"/>
  <c r="J11" i="21"/>
  <c r="J12" i="21"/>
  <c r="J13" i="21"/>
  <c r="J14" i="21"/>
  <c r="J15" i="21"/>
  <c r="J16" i="21"/>
  <c r="J17" i="21"/>
  <c r="J18" i="21"/>
  <c r="J19" i="21"/>
  <c r="J20" i="21"/>
  <c r="H77" i="21" l="1"/>
  <c r="P53" i="21" l="1"/>
  <c r="P54" i="21"/>
  <c r="P55" i="21"/>
  <c r="P57" i="21"/>
  <c r="P58" i="21"/>
  <c r="P59" i="21"/>
  <c r="P60" i="21"/>
  <c r="P61" i="21"/>
  <c r="P64" i="21"/>
  <c r="P65" i="21"/>
  <c r="P66" i="21"/>
  <c r="P67" i="21"/>
  <c r="P68" i="21"/>
  <c r="P71" i="21"/>
  <c r="P10" i="21"/>
  <c r="P11" i="21"/>
  <c r="P13" i="21"/>
  <c r="P14" i="21"/>
  <c r="P15" i="21"/>
  <c r="P16" i="21"/>
  <c r="P17" i="21"/>
  <c r="P18" i="21"/>
  <c r="P19" i="21"/>
  <c r="P20" i="21"/>
  <c r="P21" i="21"/>
  <c r="P22" i="21"/>
  <c r="P25" i="21"/>
  <c r="P26" i="21"/>
  <c r="P27" i="21"/>
  <c r="P28" i="21"/>
  <c r="P29" i="21"/>
  <c r="P30" i="21"/>
  <c r="P31" i="21"/>
  <c r="P33" i="21"/>
  <c r="P34" i="21"/>
  <c r="P37" i="21"/>
  <c r="P40" i="21"/>
  <c r="P73" i="21"/>
  <c r="P74" i="21"/>
  <c r="P75" i="21"/>
  <c r="P76" i="21"/>
  <c r="P78" i="21"/>
  <c r="P79" i="21"/>
  <c r="P80" i="21"/>
  <c r="P81" i="21"/>
  <c r="P82" i="21"/>
  <c r="P83" i="21"/>
  <c r="P84" i="21"/>
  <c r="P85" i="21"/>
  <c r="P87" i="21"/>
  <c r="P88" i="21"/>
  <c r="P89" i="21"/>
  <c r="P91" i="21"/>
  <c r="P92" i="21"/>
  <c r="P94" i="21"/>
  <c r="P95" i="21"/>
  <c r="P96" i="21"/>
  <c r="P99" i="21"/>
  <c r="P100" i="21"/>
  <c r="P101" i="21"/>
  <c r="P103" i="21"/>
  <c r="P106" i="21"/>
  <c r="P107" i="21"/>
  <c r="P108" i="21"/>
  <c r="P109" i="21"/>
  <c r="P110" i="21"/>
  <c r="P112" i="21"/>
  <c r="P115" i="21"/>
  <c r="P137" i="21"/>
  <c r="P141" i="21"/>
  <c r="P142" i="21"/>
  <c r="P145" i="21"/>
  <c r="P146" i="21"/>
  <c r="P147" i="21"/>
  <c r="P148" i="21"/>
  <c r="P153" i="21"/>
  <c r="P156" i="21"/>
  <c r="R54" i="21" l="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68" i="21"/>
  <c r="S68" i="21"/>
  <c r="T68" i="21"/>
  <c r="W68" i="21" s="1"/>
  <c r="R71" i="21"/>
  <c r="S71" i="21"/>
  <c r="T71" i="21"/>
  <c r="W71" i="21" s="1"/>
  <c r="R10" i="21"/>
  <c r="S10" i="21"/>
  <c r="T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3" i="21"/>
  <c r="S33" i="21"/>
  <c r="T33" i="21"/>
  <c r="R34" i="21"/>
  <c r="S34" i="21"/>
  <c r="T34" i="21"/>
  <c r="W34" i="21" s="1"/>
  <c r="R37" i="21"/>
  <c r="S37" i="21"/>
  <c r="T37" i="21"/>
  <c r="W37" i="21" s="1"/>
  <c r="R40" i="21"/>
  <c r="S40" i="21"/>
  <c r="T40" i="2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51" i="21"/>
  <c r="S51" i="21"/>
  <c r="W51" i="2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6" i="21"/>
  <c r="S76" i="21"/>
  <c r="T76" i="21"/>
  <c r="W76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7" i="21"/>
  <c r="S87" i="21"/>
  <c r="T87" i="21"/>
  <c r="W87" i="21" s="1"/>
  <c r="R88" i="21"/>
  <c r="S88" i="21"/>
  <c r="T88" i="21"/>
  <c r="W88" i="21" s="1"/>
  <c r="R89" i="21"/>
  <c r="S89" i="21"/>
  <c r="T89" i="21"/>
  <c r="W89" i="21" s="1"/>
  <c r="R91" i="21"/>
  <c r="S91" i="21"/>
  <c r="T91" i="21"/>
  <c r="W91" i="21" s="1"/>
  <c r="R92" i="21"/>
  <c r="S92" i="21"/>
  <c r="T92" i="21"/>
  <c r="W92" i="21" s="1"/>
  <c r="R94" i="21"/>
  <c r="S94" i="21"/>
  <c r="T94" i="21"/>
  <c r="W94" i="21" s="1"/>
  <c r="R95" i="21"/>
  <c r="S95" i="21"/>
  <c r="T95" i="21"/>
  <c r="W95" i="21" s="1"/>
  <c r="R96" i="21"/>
  <c r="S96" i="21"/>
  <c r="T96" i="21"/>
  <c r="R99" i="21"/>
  <c r="S99" i="21"/>
  <c r="T99" i="21"/>
  <c r="R100" i="21"/>
  <c r="S100" i="21"/>
  <c r="T100" i="21"/>
  <c r="R101" i="21"/>
  <c r="S101" i="21"/>
  <c r="T101" i="21"/>
  <c r="W101" i="21" s="1"/>
  <c r="R103" i="21"/>
  <c r="S103" i="21"/>
  <c r="T103" i="21"/>
  <c r="W103" i="21" s="1"/>
  <c r="R106" i="21"/>
  <c r="S106" i="21"/>
  <c r="T106" i="21"/>
  <c r="W106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0" i="21"/>
  <c r="S110" i="21"/>
  <c r="T110" i="21"/>
  <c r="W110" i="21" s="1"/>
  <c r="R112" i="21"/>
  <c r="S112" i="21"/>
  <c r="T112" i="21"/>
  <c r="W112" i="21" s="1"/>
  <c r="R115" i="21"/>
  <c r="S115" i="21"/>
  <c r="T115" i="21"/>
  <c r="W115" i="21" s="1"/>
  <c r="R137" i="21"/>
  <c r="S137" i="21"/>
  <c r="T137" i="21"/>
  <c r="R141" i="21"/>
  <c r="S141" i="21"/>
  <c r="R142" i="21"/>
  <c r="S142" i="21"/>
  <c r="T142" i="21"/>
  <c r="R145" i="21"/>
  <c r="S145" i="21"/>
  <c r="T145" i="21"/>
  <c r="W145" i="21" s="1"/>
  <c r="R146" i="21"/>
  <c r="S146" i="21"/>
  <c r="T146" i="21"/>
  <c r="W14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W153" i="21" s="1"/>
  <c r="R156" i="21"/>
  <c r="S156" i="21"/>
  <c r="T156" i="21"/>
  <c r="W156" i="21" s="1"/>
  <c r="J112" i="21"/>
  <c r="O77" i="21"/>
  <c r="N77" i="21"/>
  <c r="L77" i="21"/>
  <c r="G77" i="21"/>
  <c r="F77" i="21"/>
  <c r="J81" i="21"/>
  <c r="W40" i="21" l="1"/>
  <c r="T39" i="21"/>
  <c r="S39" i="21"/>
  <c r="R39" i="21"/>
  <c r="S134" i="21"/>
  <c r="Q77" i="21"/>
  <c r="U77" i="21"/>
  <c r="R134" i="21"/>
  <c r="W137" i="21"/>
  <c r="T134" i="21"/>
  <c r="W99" i="21"/>
  <c r="W98" i="21"/>
  <c r="W142" i="21"/>
  <c r="W100" i="21"/>
  <c r="K77" i="21"/>
  <c r="W46" i="21"/>
  <c r="W96" i="21"/>
  <c r="W33" i="21"/>
  <c r="W7" i="21"/>
  <c r="W22" i="21"/>
  <c r="T9" i="21"/>
  <c r="W10" i="21"/>
  <c r="T86" i="21"/>
  <c r="W86" i="21" s="1"/>
  <c r="R86" i="21"/>
  <c r="S86" i="21"/>
  <c r="V137" i="21"/>
  <c r="S77" i="21"/>
  <c r="S72" i="21"/>
  <c r="S9" i="21"/>
  <c r="R77" i="21"/>
  <c r="T77" i="21"/>
  <c r="T72" i="21"/>
  <c r="R72" i="21"/>
  <c r="R9" i="21"/>
  <c r="V81" i="21"/>
  <c r="V153" i="21"/>
  <c r="V148" i="21"/>
  <c r="P77" i="21"/>
  <c r="P86" i="21"/>
  <c r="V112" i="21"/>
  <c r="W9" i="21" l="1"/>
  <c r="W77" i="21"/>
  <c r="V134" i="21"/>
  <c r="W134" i="21"/>
  <c r="V98" i="21"/>
  <c r="P7" i="21" l="1"/>
  <c r="J37" i="21"/>
  <c r="J34" i="21"/>
  <c r="J9" i="21" l="1"/>
  <c r="P9" i="21"/>
  <c r="V37" i="21"/>
  <c r="V34" i="21"/>
  <c r="J147" i="21"/>
  <c r="J148" i="21"/>
  <c r="J33" i="21"/>
  <c r="V33" i="21"/>
  <c r="O3" i="21" l="1"/>
  <c r="U162" i="21" l="1"/>
  <c r="T162" i="21"/>
  <c r="R162" i="21"/>
  <c r="P162" i="21"/>
  <c r="J145" i="21"/>
  <c r="J142" i="21"/>
  <c r="J141" i="21"/>
  <c r="J137" i="21"/>
  <c r="J115" i="21"/>
  <c r="J110" i="21"/>
  <c r="J109" i="21"/>
  <c r="J108" i="21"/>
  <c r="J107" i="21"/>
  <c r="J106" i="21"/>
  <c r="J103" i="21"/>
  <c r="J101" i="21"/>
  <c r="J100" i="21"/>
  <c r="J99" i="21"/>
  <c r="J85" i="21"/>
  <c r="J84" i="21"/>
  <c r="J83" i="21"/>
  <c r="J82" i="21"/>
  <c r="J80" i="21"/>
  <c r="J79" i="21"/>
  <c r="J78" i="21"/>
  <c r="J76" i="21"/>
  <c r="J75" i="21"/>
  <c r="J74" i="21"/>
  <c r="J73" i="21"/>
  <c r="O72" i="21"/>
  <c r="Q72" i="21" s="1"/>
  <c r="L72" i="21"/>
  <c r="L160" i="21" s="1"/>
  <c r="H72" i="21"/>
  <c r="G72" i="21"/>
  <c r="F72" i="21"/>
  <c r="J51" i="21"/>
  <c r="J50" i="21"/>
  <c r="J49" i="21"/>
  <c r="J48" i="21"/>
  <c r="J47" i="21"/>
  <c r="J46" i="21"/>
  <c r="J45" i="21"/>
  <c r="J44" i="21"/>
  <c r="J42" i="21"/>
  <c r="J41" i="21"/>
  <c r="J40" i="21"/>
  <c r="N160" i="21"/>
  <c r="H39" i="21"/>
  <c r="G39" i="21"/>
  <c r="F39" i="21"/>
  <c r="J31" i="21"/>
  <c r="J30" i="21"/>
  <c r="J29" i="21"/>
  <c r="J28" i="21"/>
  <c r="J27" i="21"/>
  <c r="J26" i="21"/>
  <c r="J25" i="21"/>
  <c r="J22" i="21"/>
  <c r="J21" i="21"/>
  <c r="T53" i="21"/>
  <c r="S53" i="21"/>
  <c r="S52" i="21" s="1"/>
  <c r="S160" i="21" s="1"/>
  <c r="R53" i="21"/>
  <c r="R52" i="21" s="1"/>
  <c r="R160" i="21" s="1"/>
  <c r="J7" i="21"/>
  <c r="U3" i="21"/>
  <c r="T3" i="21"/>
  <c r="N3" i="21"/>
  <c r="O160" i="21" l="1"/>
  <c r="Q160" i="21" s="1"/>
  <c r="G160" i="21"/>
  <c r="H160" i="21"/>
  <c r="K160" i="21" s="1"/>
  <c r="W162" i="21"/>
  <c r="F8" i="21"/>
  <c r="F160" i="21"/>
  <c r="F163" i="21" s="1"/>
  <c r="G6" i="21"/>
  <c r="U72" i="21"/>
  <c r="W72" i="21" s="1"/>
  <c r="H8" i="21"/>
  <c r="L8" i="21"/>
  <c r="G8" i="21"/>
  <c r="O8" i="21"/>
  <c r="N8" i="21"/>
  <c r="Q39" i="21"/>
  <c r="U39" i="21"/>
  <c r="K72" i="21"/>
  <c r="K39" i="21"/>
  <c r="T52" i="21"/>
  <c r="T160" i="21" s="1"/>
  <c r="T6" i="21" s="1"/>
  <c r="W53" i="21"/>
  <c r="L163" i="21"/>
  <c r="P39" i="21"/>
  <c r="J52" i="21"/>
  <c r="P52" i="21"/>
  <c r="P72" i="21"/>
  <c r="V88" i="21"/>
  <c r="V95" i="21"/>
  <c r="V96" i="21"/>
  <c r="V99" i="21"/>
  <c r="V100" i="21"/>
  <c r="V106" i="21"/>
  <c r="V108" i="21"/>
  <c r="V11" i="21"/>
  <c r="V27" i="21"/>
  <c r="V84" i="21"/>
  <c r="V86" i="21"/>
  <c r="V83" i="21"/>
  <c r="V115" i="21"/>
  <c r="V145" i="21"/>
  <c r="V26" i="21"/>
  <c r="V101" i="21"/>
  <c r="V107" i="21"/>
  <c r="V109" i="21"/>
  <c r="V110" i="21"/>
  <c r="V141" i="21"/>
  <c r="V142" i="21"/>
  <c r="V146" i="21"/>
  <c r="V54" i="21"/>
  <c r="V60" i="21"/>
  <c r="V64" i="21"/>
  <c r="V65" i="21"/>
  <c r="V68" i="21"/>
  <c r="V71" i="21"/>
  <c r="V49" i="21"/>
  <c r="V82" i="21"/>
  <c r="V87" i="21"/>
  <c r="V89" i="21"/>
  <c r="V94" i="21"/>
  <c r="V57" i="21"/>
  <c r="V48" i="21"/>
  <c r="V67" i="21"/>
  <c r="V78" i="21"/>
  <c r="V74" i="21"/>
  <c r="V51" i="21"/>
  <c r="V30" i="21"/>
  <c r="V13" i="21"/>
  <c r="V66" i="21"/>
  <c r="V103" i="21"/>
  <c r="V75" i="21"/>
  <c r="V22" i="21"/>
  <c r="V80" i="21"/>
  <c r="V61" i="21"/>
  <c r="V31" i="21"/>
  <c r="V29" i="21"/>
  <c r="V162" i="21"/>
  <c r="V21" i="21"/>
  <c r="V17" i="21"/>
  <c r="V19" i="21"/>
  <c r="V16" i="21"/>
  <c r="V14" i="21"/>
  <c r="V18" i="21"/>
  <c r="V91" i="21"/>
  <c r="J77" i="21"/>
  <c r="V79" i="21"/>
  <c r="V76" i="21"/>
  <c r="V58" i="21"/>
  <c r="J39" i="21"/>
  <c r="V28" i="21"/>
  <c r="V85" i="21"/>
  <c r="V56" i="21"/>
  <c r="V55" i="21"/>
  <c r="V59" i="21"/>
  <c r="V53" i="21"/>
  <c r="V25" i="21"/>
  <c r="V50" i="21"/>
  <c r="V73" i="21"/>
  <c r="V10" i="21"/>
  <c r="V12" i="21"/>
  <c r="V15" i="21"/>
  <c r="V20" i="21"/>
  <c r="V40" i="21"/>
  <c r="J72" i="21"/>
  <c r="J86" i="21"/>
  <c r="V92" i="21"/>
  <c r="V147" i="21"/>
  <c r="P160" i="21" l="1"/>
  <c r="H6" i="21"/>
  <c r="I159" i="21" s="1"/>
  <c r="J160" i="21"/>
  <c r="I161" i="21"/>
  <c r="I160" i="21"/>
  <c r="W39" i="21"/>
  <c r="U160" i="21"/>
  <c r="W160" i="21" s="1"/>
  <c r="I156" i="21"/>
  <c r="W52" i="21"/>
  <c r="Q8" i="21"/>
  <c r="U8" i="21"/>
  <c r="G163" i="21"/>
  <c r="T8" i="21"/>
  <c r="K8" i="21"/>
  <c r="P163" i="21"/>
  <c r="S6" i="21"/>
  <c r="R6" i="21"/>
  <c r="J8" i="21"/>
  <c r="P8" i="21"/>
  <c r="R8" i="21"/>
  <c r="S8" i="21"/>
  <c r="V72" i="21"/>
  <c r="N163" i="21"/>
  <c r="N6" i="21"/>
  <c r="L6" i="21"/>
  <c r="F6" i="21"/>
  <c r="M163" i="21"/>
  <c r="S163" i="21" s="1"/>
  <c r="M6" i="21"/>
  <c r="V77" i="21"/>
  <c r="V9" i="21"/>
  <c r="V52" i="21"/>
  <c r="H163" i="21"/>
  <c r="R163" i="21"/>
  <c r="O163" i="21"/>
  <c r="O6" i="21"/>
  <c r="V39" i="21"/>
  <c r="I155" i="21" l="1"/>
  <c r="I154" i="21"/>
  <c r="I153" i="21"/>
  <c r="I158" i="21"/>
  <c r="I162" i="21"/>
  <c r="V160" i="21"/>
  <c r="I163" i="21"/>
  <c r="Q163" i="21"/>
  <c r="J163" i="21"/>
  <c r="T163" i="21"/>
  <c r="K163" i="21"/>
  <c r="I143" i="21"/>
  <c r="I144" i="21"/>
  <c r="I140" i="21"/>
  <c r="I119" i="21"/>
  <c r="I123" i="21"/>
  <c r="I127" i="21"/>
  <c r="I131" i="21"/>
  <c r="I124" i="21"/>
  <c r="I133" i="21"/>
  <c r="I129" i="21"/>
  <c r="I118" i="21"/>
  <c r="I122" i="21"/>
  <c r="I126" i="21"/>
  <c r="I130" i="21"/>
  <c r="I120" i="21"/>
  <c r="I128" i="21"/>
  <c r="I132" i="21"/>
  <c r="I117" i="21"/>
  <c r="I121" i="21"/>
  <c r="I125" i="21"/>
  <c r="W8" i="21"/>
  <c r="Q6" i="21"/>
  <c r="K6" i="21"/>
  <c r="I93" i="21"/>
  <c r="I139" i="21"/>
  <c r="I138" i="21"/>
  <c r="I135" i="21"/>
  <c r="I150" i="21"/>
  <c r="I151" i="21"/>
  <c r="I95" i="21"/>
  <c r="I96" i="21"/>
  <c r="I94" i="21"/>
  <c r="I90" i="21"/>
  <c r="I152" i="21"/>
  <c r="I102" i="21"/>
  <c r="I111" i="21"/>
  <c r="I63" i="21"/>
  <c r="I70" i="21"/>
  <c r="I105" i="21"/>
  <c r="I136" i="21"/>
  <c r="I69" i="21"/>
  <c r="I116" i="21"/>
  <c r="I97" i="21"/>
  <c r="I149" i="21"/>
  <c r="I62" i="21"/>
  <c r="I98" i="21"/>
  <c r="I134" i="21"/>
  <c r="I113" i="21"/>
  <c r="I114" i="21"/>
  <c r="I36" i="21"/>
  <c r="I35" i="21"/>
  <c r="I38" i="21"/>
  <c r="I32" i="21"/>
  <c r="I23" i="21"/>
  <c r="I24" i="21"/>
  <c r="I112" i="21"/>
  <c r="I104" i="21"/>
  <c r="I81" i="21"/>
  <c r="I37" i="21"/>
  <c r="I34" i="21"/>
  <c r="I33" i="21"/>
  <c r="V8" i="21"/>
  <c r="P6" i="21"/>
  <c r="I148" i="21"/>
  <c r="I147" i="21"/>
  <c r="I145" i="21"/>
  <c r="I142" i="21"/>
  <c r="I137" i="21"/>
  <c r="I146" i="21"/>
  <c r="I141" i="21"/>
  <c r="I107" i="21"/>
  <c r="I103" i="21"/>
  <c r="I100" i="21"/>
  <c r="I99" i="21"/>
  <c r="I92" i="21"/>
  <c r="I88" i="21"/>
  <c r="I87" i="21"/>
  <c r="I84" i="21"/>
  <c r="I82" i="21"/>
  <c r="I80" i="21"/>
  <c r="I78" i="21"/>
  <c r="I75" i="21"/>
  <c r="I73" i="21"/>
  <c r="I50" i="21"/>
  <c r="I48" i="21"/>
  <c r="I46" i="21"/>
  <c r="I44" i="21"/>
  <c r="I40" i="21"/>
  <c r="I31" i="21"/>
  <c r="I29" i="21"/>
  <c r="I27" i="21"/>
  <c r="I25" i="21"/>
  <c r="I21" i="21"/>
  <c r="I19" i="21"/>
  <c r="I17" i="21"/>
  <c r="I16" i="21"/>
  <c r="I14" i="21"/>
  <c r="I12" i="21"/>
  <c r="I11" i="21"/>
  <c r="I71" i="21"/>
  <c r="I67" i="21"/>
  <c r="I65" i="21"/>
  <c r="I61" i="21"/>
  <c r="I59" i="21"/>
  <c r="I57" i="21"/>
  <c r="I56" i="21"/>
  <c r="I54" i="21"/>
  <c r="I115" i="21"/>
  <c r="I110" i="21"/>
  <c r="I108" i="21"/>
  <c r="I101" i="21"/>
  <c r="I91" i="21"/>
  <c r="I89" i="21"/>
  <c r="I85" i="21"/>
  <c r="I77" i="21"/>
  <c r="I74" i="21"/>
  <c r="I51" i="21"/>
  <c r="I47" i="21"/>
  <c r="I42" i="21"/>
  <c r="I39" i="21"/>
  <c r="I30" i="21"/>
  <c r="I26" i="21"/>
  <c r="I20" i="21"/>
  <c r="I15" i="21"/>
  <c r="I10" i="21"/>
  <c r="I109" i="21"/>
  <c r="I106" i="21"/>
  <c r="I86" i="21"/>
  <c r="I83" i="21"/>
  <c r="I79" i="21"/>
  <c r="I76" i="21"/>
  <c r="I72" i="21"/>
  <c r="I49" i="21"/>
  <c r="I45" i="21"/>
  <c r="I41" i="21"/>
  <c r="I28" i="21"/>
  <c r="I22" i="21"/>
  <c r="I18" i="21"/>
  <c r="I13" i="21"/>
  <c r="I66" i="21"/>
  <c r="I60" i="21"/>
  <c r="I53" i="21"/>
  <c r="I68" i="21"/>
  <c r="I64" i="21"/>
  <c r="I58" i="21"/>
  <c r="I55" i="21"/>
  <c r="J6" i="21"/>
  <c r="I7" i="21"/>
  <c r="I8" i="21"/>
  <c r="I9" i="21"/>
  <c r="I52" i="21"/>
  <c r="U163" i="21"/>
  <c r="U6" i="21"/>
  <c r="W163" i="21" l="1"/>
  <c r="W6" i="21"/>
  <c r="V6" i="21"/>
  <c r="V163" i="21"/>
  <c r="V15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5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<sst xmlns="http://schemas.openxmlformats.org/spreadsheetml/2006/main" count="453" uniqueCount="347">
  <si>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</si>
  <si>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</si>
  <si>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</si>
  <si>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</si>
  <si>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</si>
  <si>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</si>
  <si>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</si>
  <si>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</si>
  <si>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</si>
  <si>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</si>
  <si>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</si>
  <si>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</si>
  <si>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</si>
  <si>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</si>
  <si>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</si>
  <si>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</si>
  <si>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</si>
  <si>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</si>
  <si>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</si>
  <si>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</si>
  <si>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</si>
  <si>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</si>
  <si>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</si>
  <si>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</si>
  <si>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</si>
  <si>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</si>
  <si>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</si>
  <si>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</si>
  <si>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</si>
  <si>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</si>
  <si>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</si>
  <si>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</si>
  <si>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</si>
  <si>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</si>
  <si>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</si>
  <si>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</si>
  <si>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</si>
  <si>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</si>
  <si>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</si>
  <si>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</si>
  <si>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</si>
  <si>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</si>
  <si>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</si>
  <si>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</si>
  <si>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</si>
  <si>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</si>
  <si>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</si>
  <si>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</si>
  <si>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</si>
  <si>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</si>
  <si>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</si>
  <si>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</si>
  <si>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</si>
  <si>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</si>
  <si>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</si>
  <si>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</si>
  <si>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</si>
  <si>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</si>
  <si>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</si>
  <si>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</si>
  <si>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</si>
  <si>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</si>
  <si>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</si>
  <si>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</si>
  <si>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</si>
  <si>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</si>
  <si>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</si>
  <si>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</si>
  <si>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</si>
  <si>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</si>
  <si>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</si>
  <si>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</si>
  <si>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</si>
  <si>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</si>
  <si>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</si>
  <si>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</si>
  <si>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</si>
  <si>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</si>
  <si>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</si>
  <si>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</si>
  <si>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</si>
  <si>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</si>
  <si>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</si>
  <si>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</si>
  <si>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</si>
  <si>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</si>
  <si>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</si>
  <si>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</si>
  <si>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</si>
  <si>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</si>
  <si>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</si>
  <si>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</si>
  <si>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</si>
  <si>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</si>
  <si>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</si>
  <si>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</si>
  <si>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</si>
  <si>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</si>
  <si>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</si>
  <si>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</si>
  <si>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</si>
  <si>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</si>
  <si>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</si>
  <si>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</si>
  <si>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</si>
  <si>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</si>
  <si>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</si>
  <si>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</si>
  <si>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</si>
  <si>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</si>
  <si>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</si>
  <si>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</si>
  <si>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</si>
  <si>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</si>
  <si>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</si>
  <si>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</si>
  <si>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</si>
  <si>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</si>
  <si>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</si>
  <si>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</si>
  <si>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</si>
  <si>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</si>
  <si>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</si>
  <si>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</si>
  <si>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</si>
  <si>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</si>
  <si>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</si>
  <si>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</si>
  <si>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</si>
  <si>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</si>
  <si>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</si>
  <si>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</si>
  <si>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</si>
  <si>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</si>
  <si>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</si>
  <si>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</si>
  <si>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</si>
  <si>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</si>
  <si>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</si>
  <si>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</si>
  <si>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</si>
  <si>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</si>
  <si>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</si>
  <si>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</si>
  <si>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</si>
  <si>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</si>
  <si>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</si>
  <si>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</si>
  <si>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</si>
  <si>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</si>
  <si>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</si>
  <si>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</si>
  <si>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</si>
  <si>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</si>
  <si>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</si>
  <si>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</si>
  <si>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</si>
  <si>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</si>
  <si>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</si>
  <si>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</si>
  <si>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</si>
  <si>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</si>
  <si>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</si>
  <si>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</si>
  <si>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</si>
  <si>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</si>
  <si>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</si>
  <si>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</si>
  <si>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</si>
  <si>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</si>
  <si>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</si>
  <si>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</si>
  <si>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</si>
  <si>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</si>
  <si>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</si>
  <si>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</si>
  <si>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</si>
  <si>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</si>
  <si>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</si>
  <si>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</si>
  <si>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</si>
  <si>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</si>
  <si>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</si>
  <si>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</si>
  <si>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</si>
  <si>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</si>
  <si>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</si>
  <si>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</si>
  <si>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</si>
  <si>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</si>
  <si>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</si>
  <si>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</si>
  <si>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</si>
  <si>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</si>
  <si>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</si>
  <si>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</si>
  <si>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</si>
  <si>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</si>
  <si>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</si>
  <si>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</si>
  <si>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</si>
  <si>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</si>
  <si>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</si>
  <si>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</si>
  <si>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</si>
  <si>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</si>
  <si>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</si>
  <si>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</si>
  <si>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</si>
  <si>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</si>
  <si>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</si>
  <si>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</si>
  <si>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</si>
  <si>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</si>
  <si>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</si>
  <si>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</si>
  <si>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</si>
  <si>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</si>
  <si>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</si>
  <si>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</si>
  <si>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</si>
  <si>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</si>
  <si>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</si>
  <si>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</si>
  <si>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</si>
  <si>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</si>
  <si>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</si>
  <si>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</si>
  <si>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</si>
  <si>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</si>
  <si>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</si>
  <si>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</si>
  <si>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</si>
  <si>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</si>
  <si>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</si>
  <si>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</si>
  <si>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</si>
  <si>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</si>
  <si>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</si>
  <si>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</si>
  <si>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</si>
  <si>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</si>
  <si>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</si>
  <si>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</si>
  <si>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</si>
  <si>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</si>
  <si>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</si>
  <si>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</si>
  <si>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</si>
  <si>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</si>
  <si>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</si>
  <si>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</si>
  <si>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</si>
  <si>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</si>
  <si>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</si>
  <si>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</si>
  <si>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</si>
  <si>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</si>
  <si>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</si>
  <si>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</si>
  <si>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</si>
  <si>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</si>
  <si>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</si>
  <si>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</si>
  <si>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</si>
  <si>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</si>
  <si>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</si>
  <si>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</si>
  <si>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</si>
  <si>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</si>
  <si>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</si>
  <si>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</si>
  <si>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</si>
  <si>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</si>
  <si>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</si>
  <si>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</si>
  <si>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</si>
  <si>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</si>
  <si>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</si>
  <si>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</si>
  <si>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</si>
  <si>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</si>
  <si>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</si>
  <si>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</si>
  <si>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</si>
  <si>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</si>
  <si>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</si>
  <si>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</si>
  <si>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</si>
  <si>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</si>
  <si>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</si>
  <si>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</si>
  <si>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</si>
  <si>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</si>
  <si>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</si>
  <si>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Сарненській міській ТГ на реконструкцію дитячого терапевтичного корпусу КНП "Сарненська ЦРЛ"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</si>
  <si>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</si>
  <si>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</si>
  <si>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</si>
  <si>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</si>
  <si>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</si>
  <si>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</si>
  <si>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</si>
  <si>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</si>
  <si>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</si>
  <si>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</si>
  <si>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</si>
  <si>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</si>
  <si>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</si>
  <si>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</si>
  <si>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</si>
  <si>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</si>
  <si>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</si>
  <si>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</si>
  <si>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</si>
  <si>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</si>
  <si>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</si>
  <si>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</si>
  <si>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</si>
  <si>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</si>
  <si>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</si>
  <si>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</si>
  <si>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</si>
  <si>
    <t>КТКВКМБ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</si>
  <si>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</si>
  <si>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</si>
  <si>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</si>
  <si>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</si>
  <si>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</si>
  <si>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</si>
  <si>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</si>
  <si>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</si>
  <si>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</si>
  <si>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</si>
  <si>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</si>
  <si>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</si>
  <si>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</si>
  <si>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</si>
  <si>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</si>
  <si>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</si>
  <si>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</si>
  <si>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</si>
  <si>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</si>
  <si>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 xml:space="preserve">                Аналіз виконання бюджету Вараської міської територіальної громади по видатках та кредитуванню станом на 01.08.2022 року </t>
  </si>
  <si>
    <t>затверджено на 01.08.2022</t>
  </si>
  <si>
    <t>виконано станом на 01.08.2022</t>
  </si>
  <si>
    <t>субвенція для Управління Служби безпеки України в Рівненській області (для відділу у м.Вараш УСБУ в Рівненській області)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</si>
</sst>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5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6" fillId="0" borderId="0"/>
    <xf numFmtId="0" fontId="29" fillId="0" borderId="0"/>
    <xf numFmtId="9" fontId="30" fillId="0" borderId="0" applyFont="0" applyFill="0" applyBorder="0" applyAlignment="0" applyProtection="0"/>
  </cellStyleXfs>
  <cellXfs count="260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7" fontId="25" fillId="2" borderId="17" xfId="0" applyNumberFormat="1" applyFont="1" applyFill="1" applyBorder="1" applyAlignment="1">
      <alignment horizontal="center" wrapText="1"/>
    </xf>
    <xf numFmtId="167" fontId="25" fillId="2" borderId="18" xfId="0" applyNumberFormat="1" applyFont="1" applyFill="1" applyBorder="1" applyAlignment="1">
      <alignment horizontal="center" wrapText="1"/>
    </xf>
    <xf numFmtId="167" fontId="25" fillId="2" borderId="19" xfId="0" applyNumberFormat="1" applyFont="1" applyFill="1" applyBorder="1" applyAlignment="1">
      <alignment horizontal="center" wrapText="1"/>
    </xf>
    <xf numFmtId="167" fontId="25" fillId="2" borderId="5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>
      <alignment horizontal="center" wrapText="1"/>
    </xf>
    <xf numFmtId="167" fontId="26" fillId="2" borderId="19" xfId="0" applyNumberFormat="1" applyFont="1" applyFill="1" applyBorder="1" applyAlignment="1">
      <alignment horizontal="center" wrapText="1"/>
    </xf>
    <xf numFmtId="165" fontId="25" fillId="2" borderId="20" xfId="0" applyNumberFormat="1" applyFont="1" applyFill="1" applyBorder="1" applyAlignment="1">
      <alignment horizontal="center" wrapText="1"/>
    </xf>
    <xf numFmtId="165" fontId="26" fillId="2" borderId="20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 applyProtection="1">
      <alignment horizontal="center" wrapText="1"/>
    </xf>
    <xf numFmtId="165" fontId="25" fillId="2" borderId="18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 applyProtection="1">
      <alignment horizontal="center" wrapText="1"/>
    </xf>
    <xf numFmtId="0" fontId="21" fillId="2" borderId="17" xfId="0" applyFont="1" applyFill="1" applyBorder="1" applyAlignment="1"/>
    <xf numFmtId="0" fontId="21" fillId="2" borderId="18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 wrapText="1"/>
    </xf>
    <xf numFmtId="165" fontId="26" fillId="2" borderId="5" xfId="0" applyNumberFormat="1" applyFont="1" applyFill="1" applyBorder="1" applyAlignment="1">
      <alignment horizontal="center" wrapText="1"/>
    </xf>
    <xf numFmtId="167" fontId="25" fillId="2" borderId="2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</xf>
    <xf numFmtId="167" fontId="26" fillId="2" borderId="26" xfId="0" applyNumberFormat="1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165" fontId="25" fillId="2" borderId="5" xfId="0" applyNumberFormat="1" applyFont="1" applyFill="1" applyBorder="1" applyAlignment="1">
      <alignment horizontal="center" wrapText="1"/>
    </xf>
    <xf numFmtId="167" fontId="27" fillId="2" borderId="26" xfId="0" applyNumberFormat="1" applyFont="1" applyFill="1" applyBorder="1" applyAlignment="1" applyProtection="1">
      <alignment horizontal="center" wrapText="1"/>
    </xf>
    <xf numFmtId="167" fontId="27" fillId="2" borderId="5" xfId="0" applyNumberFormat="1" applyFont="1" applyFill="1" applyBorder="1" applyAlignment="1" applyProtection="1">
      <alignment horizontal="center" wrapText="1"/>
    </xf>
    <xf numFmtId="167" fontId="27" fillId="2" borderId="26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  <protection locked="0"/>
    </xf>
    <xf numFmtId="167" fontId="26" fillId="2" borderId="5" xfId="0" applyNumberFormat="1" applyFont="1" applyFill="1" applyBorder="1" applyAlignment="1" applyProtection="1">
      <alignment horizontal="center" wrapText="1"/>
      <protection locked="0"/>
    </xf>
    <xf numFmtId="167" fontId="27" fillId="2" borderId="26" xfId="0" applyNumberFormat="1" applyFont="1" applyFill="1" applyBorder="1" applyAlignment="1" applyProtection="1">
      <alignment horizontal="center" wrapText="1"/>
      <protection locked="0"/>
    </xf>
    <xf numFmtId="167" fontId="27" fillId="2" borderId="5" xfId="0" applyNumberFormat="1" applyFont="1" applyFill="1" applyBorder="1" applyAlignment="1" applyProtection="1">
      <alignment horizontal="center" wrapText="1"/>
      <protection locked="0"/>
    </xf>
    <xf numFmtId="0" fontId="27" fillId="2" borderId="26" xfId="0" applyFont="1" applyFill="1" applyBorder="1" applyAlignment="1">
      <alignment horizontal="center" wrapText="1"/>
    </xf>
    <xf numFmtId="164" fontId="27" fillId="2" borderId="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 applyProtection="1">
      <alignment horizontal="center" wrapText="1"/>
      <protection locked="0"/>
    </xf>
    <xf numFmtId="167" fontId="25" fillId="2" borderId="5" xfId="0" applyNumberFormat="1" applyFont="1" applyFill="1" applyBorder="1" applyAlignment="1" applyProtection="1">
      <alignment horizontal="center" wrapText="1"/>
      <protection locked="0"/>
    </xf>
    <xf numFmtId="167" fontId="31" fillId="2" borderId="26" xfId="0" applyNumberFormat="1" applyFont="1" applyFill="1" applyBorder="1" applyAlignment="1" applyProtection="1">
      <alignment horizontal="center" wrapText="1"/>
      <protection locked="0"/>
    </xf>
    <xf numFmtId="167" fontId="31" fillId="2" borderId="5" xfId="0" applyNumberFormat="1" applyFont="1" applyFill="1" applyBorder="1" applyAlignment="1" applyProtection="1">
      <alignment horizontal="center" wrapText="1"/>
      <protection locked="0"/>
    </xf>
    <xf numFmtId="167" fontId="36" fillId="2" borderId="5" xfId="0" applyNumberFormat="1" applyFont="1" applyFill="1" applyBorder="1" applyAlignment="1" applyProtection="1">
      <alignment horizontal="center" wrapText="1"/>
      <protection locked="0"/>
    </xf>
    <xf numFmtId="167" fontId="25" fillId="2" borderId="27" xfId="0" applyNumberFormat="1" applyFont="1" applyFill="1" applyBorder="1" applyAlignment="1" applyProtection="1">
      <alignment horizontal="center" wrapText="1"/>
    </xf>
    <xf numFmtId="168" fontId="26" fillId="2" borderId="5" xfId="0" applyNumberFormat="1" applyFont="1" applyFill="1" applyBorder="1" applyAlignment="1">
      <alignment horizontal="center" wrapText="1"/>
    </xf>
    <xf numFmtId="10" fontId="26" fillId="2" borderId="5" xfId="0" applyNumberFormat="1" applyFont="1" applyFill="1" applyBorder="1" applyAlignment="1">
      <alignment horizont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7" fillId="2" borderId="19" xfId="0" applyNumberFormat="1" applyFont="1" applyFill="1" applyBorder="1" applyAlignment="1">
      <alignment horizontal="center" wrapText="1"/>
    </xf>
    <xf numFmtId="169" fontId="26" fillId="2" borderId="5" xfId="0" applyNumberFormat="1" applyFont="1" applyFill="1" applyBorder="1" applyAlignment="1">
      <alignment horizontal="center" wrapText="1"/>
    </xf>
    <xf numFmtId="10" fontId="27" fillId="2" borderId="5" xfId="0" applyNumberFormat="1" applyFont="1" applyFill="1" applyBorder="1" applyAlignment="1">
      <alignment horizontal="center" wrapText="1"/>
    </xf>
    <xf numFmtId="167" fontId="31" fillId="2" borderId="19" xfId="0" applyNumberFormat="1" applyFont="1" applyFill="1" applyBorder="1" applyAlignment="1">
      <alignment horizontal="center" wrapText="1"/>
    </xf>
    <xf numFmtId="167" fontId="31" fillId="2" borderId="5" xfId="0" applyNumberFormat="1" applyFont="1" applyFill="1" applyBorder="1" applyAlignment="1">
      <alignment horizontal="center" wrapText="1"/>
    </xf>
    <xf numFmtId="10" fontId="27" fillId="2" borderId="5" xfId="3" applyNumberFormat="1" applyFont="1" applyFill="1" applyBorder="1" applyAlignment="1">
      <alignment horizontal="center" wrapText="1"/>
    </xf>
    <xf numFmtId="167" fontId="27" fillId="2" borderId="28" xfId="0" applyNumberFormat="1" applyFont="1" applyFill="1" applyBorder="1" applyAlignment="1">
      <alignment horizontal="center" wrapText="1"/>
    </xf>
    <xf numFmtId="167" fontId="31" fillId="2" borderId="28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 applyProtection="1">
      <alignment horizontal="center" wrapText="1"/>
    </xf>
    <xf numFmtId="168" fontId="27" fillId="2" borderId="5" xfId="0" applyNumberFormat="1" applyFont="1" applyFill="1" applyBorder="1" applyAlignment="1">
      <alignment horizontal="center" wrapText="1"/>
    </xf>
    <xf numFmtId="0" fontId="27" fillId="2" borderId="19" xfId="0" applyFont="1" applyFill="1" applyBorder="1" applyAlignment="1">
      <alignment horizontal="center" wrapText="1"/>
    </xf>
    <xf numFmtId="0" fontId="27" fillId="2" borderId="5" xfId="0" applyFont="1" applyFill="1" applyBorder="1" applyAlignment="1">
      <alignment horizontal="center" wrapText="1"/>
    </xf>
    <xf numFmtId="164" fontId="27" fillId="2" borderId="19" xfId="0" applyNumberFormat="1" applyFont="1" applyFill="1" applyBorder="1" applyAlignment="1">
      <alignment horizontal="center" wrapText="1"/>
    </xf>
    <xf numFmtId="164" fontId="26" fillId="2" borderId="5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165" fontId="25" fillId="2" borderId="31" xfId="0" applyNumberFormat="1" applyFont="1" applyFill="1" applyBorder="1" applyAlignment="1">
      <alignment horizontal="center" wrapText="1"/>
    </xf>
    <xf numFmtId="0" fontId="19" fillId="2" borderId="0" xfId="0" applyFont="1" applyFill="1" applyBorder="1" applyAlignment="1">
      <alignment wrapText="1"/>
    </xf>
    <xf numFmtId="0" fontId="22" fillId="2" borderId="19" xfId="0" applyFont="1" applyFill="1" applyBorder="1" applyAlignment="1"/>
    <xf numFmtId="49" fontId="22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 applyProtection="1">
      <alignment horizontal="justify" wrapText="1"/>
      <protection locked="0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21" fillId="2" borderId="19" xfId="0" applyFont="1" applyFill="1" applyBorder="1" applyAlignment="1"/>
    <xf numFmtId="49" fontId="21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>
      <alignment horizontal="justify" wrapText="1"/>
    </xf>
    <xf numFmtId="0" fontId="38" fillId="2" borderId="6" xfId="0" applyFont="1" applyFill="1" applyBorder="1" applyAlignment="1" applyProtection="1">
      <alignment horizontal="justify" wrapText="1"/>
      <protection locked="0"/>
    </xf>
    <xf numFmtId="166" fontId="21" fillId="2" borderId="5" xfId="0" applyNumberFormat="1" applyFont="1" applyFill="1" applyBorder="1" applyAlignment="1">
      <alignment horizontal="center"/>
    </xf>
    <xf numFmtId="1" fontId="21" fillId="2" borderId="5" xfId="0" applyNumberFormat="1" applyFont="1" applyFill="1" applyBorder="1" applyAlignment="1">
      <alignment horizontal="center"/>
    </xf>
    <xf numFmtId="49" fontId="21" fillId="2" borderId="6" xfId="0" applyNumberFormat="1" applyFont="1" applyFill="1" applyBorder="1" applyAlignment="1" applyProtection="1">
      <alignment horizontal="justify" wrapText="1"/>
      <protection locked="0"/>
    </xf>
    <xf numFmtId="0" fontId="23" fillId="2" borderId="19" xfId="0" applyFont="1" applyFill="1" applyBorder="1" applyAlignment="1"/>
    <xf numFmtId="166" fontId="23" fillId="2" borderId="5" xfId="0" applyNumberFormat="1" applyFont="1" applyFill="1" applyBorder="1" applyAlignment="1">
      <alignment horizontal="center"/>
    </xf>
    <xf numFmtId="1" fontId="23" fillId="2" borderId="5" xfId="0" applyNumberFormat="1" applyFont="1" applyFill="1" applyBorder="1" applyAlignment="1">
      <alignment horizontal="center"/>
    </xf>
    <xf numFmtId="49" fontId="23" fillId="2" borderId="5" xfId="0" applyNumberFormat="1" applyFont="1" applyFill="1" applyBorder="1" applyAlignment="1">
      <alignment horizontal="center"/>
    </xf>
    <xf numFmtId="0" fontId="19" fillId="2" borderId="6" xfId="0" applyFont="1" applyFill="1" applyBorder="1" applyAlignment="1" applyProtection="1">
      <alignment horizontal="justify" wrapText="1"/>
      <protection locked="0"/>
    </xf>
    <xf numFmtId="0" fontId="13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49" fontId="21" fillId="2" borderId="5" xfId="0" applyNumberFormat="1" applyFont="1" applyFill="1" applyBorder="1" applyAlignment="1" applyProtection="1">
      <alignment horizontal="center" wrapText="1"/>
      <protection locked="0"/>
    </xf>
    <xf numFmtId="1" fontId="21" fillId="2" borderId="5" xfId="0" applyNumberFormat="1" applyFont="1" applyFill="1" applyBorder="1" applyAlignment="1" applyProtection="1">
      <alignment horizontal="center" wrapText="1"/>
      <protection locked="0"/>
    </xf>
    <xf numFmtId="49" fontId="21" fillId="2" borderId="6" xfId="0" applyNumberFormat="1" applyFont="1" applyFill="1" applyBorder="1" applyAlignment="1" applyProtection="1">
      <alignment horizontal="left" wrapText="1"/>
      <protection locked="0"/>
    </xf>
    <xf numFmtId="49" fontId="23" fillId="2" borderId="5" xfId="0" applyNumberFormat="1" applyFont="1" applyFill="1" applyBorder="1" applyAlignment="1" applyProtection="1">
      <alignment horizontal="center" wrapText="1"/>
      <protection locked="0"/>
    </xf>
    <xf numFmtId="1" fontId="23" fillId="2" borderId="5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0" fontId="14" fillId="2" borderId="0" xfId="0" applyFont="1" applyFill="1"/>
    <xf numFmtId="0" fontId="23" fillId="2" borderId="19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/>
    </xf>
    <xf numFmtId="164" fontId="27" fillId="2" borderId="26" xfId="0" applyNumberFormat="1" applyFont="1" applyFill="1" applyBorder="1" applyAlignment="1">
      <alignment horizontal="center" wrapText="1"/>
    </xf>
    <xf numFmtId="49" fontId="23" fillId="2" borderId="6" xfId="0" applyNumberFormat="1" applyFont="1" applyFill="1" applyBorder="1" applyAlignment="1" applyProtection="1">
      <alignment horizontal="justify" wrapText="1"/>
      <protection locked="0"/>
    </xf>
    <xf numFmtId="49" fontId="21" fillId="2" borderId="6" xfId="0" applyNumberFormat="1" applyFont="1" applyFill="1" applyBorder="1" applyAlignment="1" applyProtection="1">
      <alignment horizontal="right" wrapText="1"/>
      <protection locked="0"/>
    </xf>
    <xf numFmtId="49" fontId="21" fillId="2" borderId="5" xfId="0" applyNumberFormat="1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justify" wrapText="1"/>
    </xf>
    <xf numFmtId="49" fontId="23" fillId="2" borderId="5" xfId="0" applyNumberFormat="1" applyFont="1" applyFill="1" applyBorder="1" applyAlignment="1">
      <alignment horizontal="center" wrapText="1"/>
    </xf>
    <xf numFmtId="0" fontId="38" fillId="2" borderId="6" xfId="0" applyFont="1" applyFill="1" applyBorder="1" applyAlignment="1">
      <alignment horizontal="justify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49" fontId="21" fillId="2" borderId="6" xfId="0" applyNumberFormat="1" applyFont="1" applyFill="1" applyBorder="1" applyAlignment="1">
      <alignment horizontal="justify" wrapText="1"/>
    </xf>
    <xf numFmtId="49" fontId="19" fillId="2" borderId="6" xfId="0" applyNumberFormat="1" applyFont="1" applyFill="1" applyBorder="1" applyAlignment="1">
      <alignment horizontal="justify" wrapText="1"/>
    </xf>
    <xf numFmtId="0" fontId="38" fillId="2" borderId="6" xfId="0" applyNumberFormat="1" applyFont="1" applyFill="1" applyBorder="1" applyAlignment="1" applyProtection="1">
      <alignment horizontal="justify" wrapText="1"/>
      <protection locked="0"/>
    </xf>
    <xf numFmtId="167" fontId="2" fillId="2" borderId="0" xfId="0" applyNumberFormat="1" applyFont="1" applyFill="1" applyBorder="1" applyAlignment="1">
      <alignment horizontal="right" wrapText="1"/>
    </xf>
    <xf numFmtId="164" fontId="26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6" xfId="0" applyFont="1" applyFill="1" applyBorder="1" applyAlignment="1">
      <alignment horizontal="justify" wrapText="1"/>
    </xf>
    <xf numFmtId="0" fontId="13" fillId="2" borderId="0" xfId="0" applyFont="1" applyFill="1" applyBorder="1"/>
    <xf numFmtId="0" fontId="33" fillId="2" borderId="6" xfId="0" applyFont="1" applyFill="1" applyBorder="1" applyAlignment="1">
      <alignment horizontal="justify" wrapText="1"/>
    </xf>
    <xf numFmtId="0" fontId="34" fillId="2" borderId="6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20" fillId="2" borderId="6" xfId="0" applyFont="1" applyFill="1" applyBorder="1" applyAlignment="1" applyProtection="1">
      <alignment horizontal="justify" wrapText="1"/>
      <protection locked="0"/>
    </xf>
    <xf numFmtId="0" fontId="21" fillId="2" borderId="6" xfId="1" applyFont="1" applyFill="1" applyBorder="1" applyAlignment="1" applyProtection="1">
      <alignment horizontal="justify" wrapText="1"/>
    </xf>
    <xf numFmtId="3" fontId="21" fillId="2" borderId="6" xfId="0" applyNumberFormat="1" applyFont="1" applyFill="1" applyBorder="1" applyAlignment="1">
      <alignment horizontal="justify" wrapText="1"/>
    </xf>
    <xf numFmtId="3" fontId="23" fillId="2" borderId="6" xfId="0" applyNumberFormat="1" applyFont="1" applyFill="1" applyBorder="1" applyAlignment="1">
      <alignment horizontal="justify" wrapText="1"/>
    </xf>
    <xf numFmtId="0" fontId="21" fillId="2" borderId="5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/>
    <xf numFmtId="0" fontId="23" fillId="2" borderId="6" xfId="0" applyFont="1" applyFill="1" applyBorder="1" applyAlignment="1" applyProtection="1">
      <alignment horizontal="justify" wrapText="1"/>
      <protection locked="0"/>
    </xf>
    <xf numFmtId="49" fontId="22" fillId="2" borderId="5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 applyProtection="1">
      <alignment horizontal="justify" wrapText="1"/>
      <protection locked="0"/>
    </xf>
    <xf numFmtId="167" fontId="31" fillId="2" borderId="29" xfId="0" applyNumberFormat="1" applyFont="1" applyFill="1" applyBorder="1" applyAlignment="1" applyProtection="1">
      <alignment horizontal="center" wrapText="1"/>
      <protection locked="0"/>
    </xf>
    <xf numFmtId="0" fontId="20" fillId="2" borderId="6" xfId="0" applyFont="1" applyFill="1" applyBorder="1" applyAlignment="1">
      <alignment horizontal="justify" wrapText="1"/>
    </xf>
    <xf numFmtId="0" fontId="22" fillId="2" borderId="5" xfId="0" applyFont="1" applyFill="1" applyBorder="1" applyAlignment="1">
      <alignment horizontal="center"/>
    </xf>
    <xf numFmtId="0" fontId="35" fillId="2" borderId="6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22" fillId="2" borderId="6" xfId="0" applyFont="1" applyFill="1" applyBorder="1" applyAlignment="1" applyProtection="1">
      <alignment wrapText="1"/>
      <protection locked="0"/>
    </xf>
    <xf numFmtId="0" fontId="8" fillId="2" borderId="21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5" fontId="12" fillId="2" borderId="0" xfId="0" applyNumberFormat="1" applyFont="1" applyFill="1" applyAlignment="1">
      <alignment wrapText="1"/>
    </xf>
    <xf numFmtId="0" fontId="10" fillId="2" borderId="0" xfId="0" applyFont="1" applyFill="1" applyAlignment="1"/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6" fillId="2" borderId="29" xfId="0" applyNumberFormat="1" applyFont="1" applyFill="1" applyBorder="1" applyAlignment="1" applyProtection="1">
      <alignment horizontal="center" wrapText="1"/>
      <protection locked="0"/>
    </xf>
    <xf numFmtId="165" fontId="27" fillId="2" borderId="20" xfId="0" applyNumberFormat="1" applyFont="1" applyFill="1" applyBorder="1" applyAlignment="1">
      <alignment horizontal="center" wrapText="1"/>
    </xf>
    <xf numFmtId="167" fontId="25" fillId="0" borderId="19" xfId="0" applyNumberFormat="1" applyFont="1" applyFill="1" applyBorder="1" applyAlignment="1">
      <alignment horizontal="center" wrapText="1"/>
    </xf>
    <xf numFmtId="167" fontId="25" fillId="0" borderId="26" xfId="0" applyNumberFormat="1" applyFont="1" applyFill="1" applyBorder="1" applyAlignment="1">
      <alignment horizontal="center" wrapText="1"/>
    </xf>
    <xf numFmtId="0" fontId="21" fillId="0" borderId="19" xfId="0" applyFont="1" applyFill="1" applyBorder="1" applyAlignment="1"/>
    <xf numFmtId="0" fontId="21" fillId="0" borderId="5" xfId="0" applyFont="1" applyFill="1" applyBorder="1" applyAlignment="1">
      <alignment horizontal="center"/>
    </xf>
    <xf numFmtId="49" fontId="21" fillId="0" borderId="5" xfId="0" applyNumberFormat="1" applyFont="1" applyFill="1" applyBorder="1" applyAlignment="1">
      <alignment horizontal="center" wrapText="1"/>
    </xf>
    <xf numFmtId="49" fontId="21" fillId="0" borderId="6" xfId="0" applyNumberFormat="1" applyFont="1" applyFill="1" applyBorder="1" applyAlignment="1">
      <alignment horizontal="justify" wrapText="1"/>
    </xf>
    <xf numFmtId="167" fontId="26" fillId="0" borderId="26" xfId="0" applyNumberFormat="1" applyFont="1" applyFill="1" applyBorder="1" applyAlignment="1" applyProtection="1">
      <alignment horizontal="center" wrapText="1"/>
    </xf>
    <xf numFmtId="167" fontId="26" fillId="0" borderId="5" xfId="0" applyNumberFormat="1" applyFont="1" applyFill="1" applyBorder="1" applyAlignment="1" applyProtection="1">
      <alignment horizontal="center" wrapText="1"/>
    </xf>
    <xf numFmtId="165" fontId="26" fillId="0" borderId="5" xfId="0" applyNumberFormat="1" applyFont="1" applyFill="1" applyBorder="1" applyAlignment="1">
      <alignment horizontal="center" wrapText="1"/>
    </xf>
    <xf numFmtId="167" fontId="26" fillId="0" borderId="5" xfId="0" applyNumberFormat="1" applyFont="1" applyFill="1" applyBorder="1" applyAlignment="1">
      <alignment horizontal="center" wrapText="1"/>
    </xf>
    <xf numFmtId="165" fontId="26" fillId="0" borderId="20" xfId="0" applyNumberFormat="1" applyFont="1" applyFill="1" applyBorder="1" applyAlignment="1">
      <alignment horizontal="center" wrapText="1"/>
    </xf>
    <xf numFmtId="167" fontId="26" fillId="0" borderId="1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2" fillId="0" borderId="19" xfId="0" applyFont="1" applyFill="1" applyBorder="1" applyAlignment="1"/>
    <xf numFmtId="49" fontId="22" fillId="0" borderId="5" xfId="0" applyNumberFormat="1" applyFont="1" applyFill="1" applyBorder="1" applyAlignment="1">
      <alignment horizontal="center"/>
    </xf>
    <xf numFmtId="0" fontId="38" fillId="0" borderId="6" xfId="0" applyFont="1" applyFill="1" applyBorder="1" applyAlignment="1" applyProtection="1">
      <alignment horizontal="justify" wrapText="1"/>
      <protection locked="0"/>
    </xf>
    <xf numFmtId="10" fontId="25" fillId="0" borderId="5" xfId="0" applyNumberFormat="1" applyFont="1" applyFill="1" applyBorder="1" applyAlignment="1">
      <alignment horizontal="center" wrapText="1"/>
    </xf>
    <xf numFmtId="167" fontId="25" fillId="0" borderId="5" xfId="0" applyNumberFormat="1" applyFont="1" applyFill="1" applyBorder="1" applyAlignment="1">
      <alignment horizontal="center" wrapText="1"/>
    </xf>
    <xf numFmtId="165" fontId="25" fillId="0" borderId="20" xfId="0" applyNumberFormat="1" applyFont="1" applyFill="1" applyBorder="1" applyAlignment="1">
      <alignment horizontal="center" wrapText="1"/>
    </xf>
    <xf numFmtId="167" fontId="25" fillId="0" borderId="29" xfId="0" applyNumberFormat="1" applyFont="1" applyFill="1" applyBorder="1" applyAlignment="1">
      <alignment horizontal="center" wrapText="1"/>
    </xf>
    <xf numFmtId="168" fontId="26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167" fontId="26" fillId="0" borderId="32" xfId="0" applyNumberFormat="1" applyFont="1" applyFill="1" applyBorder="1" applyAlignment="1">
      <alignment horizontal="center" wrapText="1"/>
    </xf>
    <xf numFmtId="167" fontId="26" fillId="0" borderId="33" xfId="0" applyNumberFormat="1" applyFont="1" applyFill="1" applyBorder="1" applyAlignment="1">
      <alignment horizontal="center" wrapText="1"/>
    </xf>
    <xf numFmtId="49" fontId="21" fillId="0" borderId="5" xfId="0" applyNumberFormat="1" applyFont="1" applyFill="1" applyBorder="1" applyAlignment="1">
      <alignment horizontal="center"/>
    </xf>
    <xf numFmtId="49" fontId="21" fillId="0" borderId="6" xfId="0" applyNumberFormat="1" applyFont="1" applyFill="1" applyBorder="1" applyAlignment="1" applyProtection="1">
      <alignment horizontal="justify" wrapText="1"/>
      <protection locked="0"/>
    </xf>
    <xf numFmtId="167" fontId="26" fillId="0" borderId="26" xfId="0" applyNumberFormat="1" applyFont="1" applyFill="1" applyBorder="1" applyAlignment="1" applyProtection="1">
      <alignment horizontal="center" wrapText="1"/>
      <protection locked="0"/>
    </xf>
    <xf numFmtId="167" fontId="26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6" fillId="0" borderId="28" xfId="0" applyNumberFormat="1" applyFont="1" applyFill="1" applyBorder="1" applyAlignment="1">
      <alignment horizontal="center" wrapText="1"/>
    </xf>
    <xf numFmtId="165" fontId="28" fillId="2" borderId="5" xfId="0" applyNumberFormat="1" applyFont="1" applyFill="1" applyBorder="1" applyAlignment="1">
      <alignment horizontal="center" wrapText="1"/>
    </xf>
    <xf numFmtId="167" fontId="39" fillId="2" borderId="22" xfId="0" applyNumberFormat="1" applyFont="1" applyFill="1" applyBorder="1" applyAlignment="1" applyProtection="1">
      <alignment horizontal="center" wrapText="1"/>
    </xf>
    <xf numFmtId="167" fontId="25" fillId="2" borderId="34" xfId="0" applyNumberFormat="1" applyFont="1" applyFill="1" applyBorder="1" applyAlignment="1">
      <alignment horizontal="center" wrapText="1"/>
    </xf>
    <xf numFmtId="167" fontId="25" fillId="2" borderId="35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justify" wrapText="1"/>
    </xf>
    <xf numFmtId="167" fontId="39" fillId="2" borderId="5" xfId="0" applyNumberFormat="1" applyFont="1" applyFill="1" applyBorder="1" applyAlignment="1">
      <alignment horizontal="center" wrapText="1"/>
    </xf>
    <xf numFmtId="167" fontId="25" fillId="0" borderId="28" xfId="0" applyNumberFormat="1" applyFont="1" applyFill="1" applyBorder="1" applyAlignment="1">
      <alignment horizontal="center" wrapText="1"/>
    </xf>
    <xf numFmtId="167" fontId="26" fillId="2" borderId="28" xfId="0" applyNumberFormat="1" applyFont="1" applyFill="1" applyBorder="1" applyAlignment="1">
      <alignment horizontal="center" wrapText="1"/>
    </xf>
    <xf numFmtId="167" fontId="25" fillId="2" borderId="36" xfId="0" applyNumberFormat="1" applyFont="1" applyFill="1" applyBorder="1" applyAlignment="1" applyProtection="1">
      <alignment horizontal="center" wrapText="1"/>
      <protection locked="0"/>
    </xf>
    <xf numFmtId="0" fontId="19" fillId="0" borderId="0" xfId="0" applyFont="1" applyAlignment="1">
      <alignment horizontal="justify" wrapText="1"/>
    </xf>
    <xf numFmtId="0" fontId="35" fillId="2" borderId="19" xfId="0" applyFont="1" applyFill="1" applyBorder="1" applyAlignment="1"/>
    <xf numFmtId="49" fontId="35" fillId="2" borderId="5" xfId="0" applyNumberFormat="1" applyFont="1" applyFill="1" applyBorder="1" applyAlignment="1">
      <alignment horizontal="center"/>
    </xf>
    <xf numFmtId="0" fontId="41" fillId="0" borderId="0" xfId="0" applyFont="1" applyAlignment="1">
      <alignment horizontal="justify" wrapText="1"/>
    </xf>
    <xf numFmtId="167" fontId="42" fillId="2" borderId="26" xfId="0" applyNumberFormat="1" applyFont="1" applyFill="1" applyBorder="1" applyAlignment="1" applyProtection="1">
      <alignment horizontal="center" wrapText="1"/>
      <protection locked="0"/>
    </xf>
    <xf numFmtId="167" fontId="42" fillId="2" borderId="5" xfId="0" applyNumberFormat="1" applyFont="1" applyFill="1" applyBorder="1" applyAlignment="1" applyProtection="1">
      <alignment horizontal="center" wrapText="1"/>
      <protection locked="0"/>
    </xf>
    <xf numFmtId="167" fontId="42" fillId="2" borderId="34" xfId="0" applyNumberFormat="1" applyFont="1" applyFill="1" applyBorder="1" applyAlignment="1" applyProtection="1">
      <alignment horizontal="center" wrapText="1"/>
      <protection locked="0"/>
    </xf>
    <xf numFmtId="165" fontId="43" fillId="2" borderId="5" xfId="0" applyNumberFormat="1" applyFont="1" applyFill="1" applyBorder="1" applyAlignment="1">
      <alignment horizontal="center" wrapText="1"/>
    </xf>
    <xf numFmtId="167" fontId="43" fillId="2" borderId="5" xfId="0" applyNumberFormat="1" applyFont="1" applyFill="1" applyBorder="1" applyAlignment="1">
      <alignment horizontal="center" wrapText="1"/>
    </xf>
    <xf numFmtId="165" fontId="43" fillId="2" borderId="20" xfId="0" applyNumberFormat="1" applyFont="1" applyFill="1" applyBorder="1" applyAlignment="1">
      <alignment horizontal="center" wrapText="1"/>
    </xf>
    <xf numFmtId="167" fontId="43" fillId="2" borderId="19" xfId="0" applyNumberFormat="1" applyFont="1" applyFill="1" applyBorder="1" applyAlignment="1">
      <alignment horizontal="center" wrapText="1"/>
    </xf>
    <xf numFmtId="0" fontId="44" fillId="2" borderId="0" xfId="0" applyFont="1" applyFill="1" applyBorder="1" applyAlignment="1">
      <alignment horizontal="right" wrapText="1"/>
    </xf>
    <xf numFmtId="0" fontId="44" fillId="2" borderId="0" xfId="0" applyFont="1" applyFill="1" applyBorder="1" applyAlignment="1">
      <alignment wrapText="1"/>
    </xf>
    <xf numFmtId="0" fontId="44" fillId="2" borderId="0" xfId="0" applyFont="1" applyFill="1" applyBorder="1"/>
    <xf numFmtId="165" fontId="25" fillId="2" borderId="22" xfId="0" applyNumberFormat="1" applyFont="1" applyFill="1" applyBorder="1" applyAlignment="1">
      <alignment horizontal="center" wrapText="1"/>
    </xf>
    <xf numFmtId="167" fontId="25" fillId="2" borderId="28" xfId="0" applyNumberFormat="1" applyFont="1" applyFill="1" applyBorder="1" applyAlignment="1">
      <alignment horizontal="center" wrapText="1"/>
    </xf>
    <xf numFmtId="167" fontId="27" fillId="2" borderId="34" xfId="0" applyNumberFormat="1" applyFont="1" applyFill="1" applyBorder="1" applyAlignment="1">
      <alignment horizontal="center" wrapText="1"/>
    </xf>
    <xf numFmtId="0" fontId="19" fillId="0" borderId="6" xfId="0" applyFont="1" applyBorder="1" applyAlignment="1">
      <alignment horizontal="justify" wrapText="1"/>
    </xf>
    <xf numFmtId="0" fontId="10" fillId="2" borderId="0" xfId="0" applyFont="1" applyFill="1" applyBorder="1" applyAlignment="1">
      <alignment horizontal="left" wrapText="1"/>
    </xf>
    <xf numFmtId="0" fontId="11" fillId="2" borderId="7" xfId="0" applyFont="1" applyFill="1" applyBorder="1" applyAlignment="1">
      <alignment horizontal="center" vertical="center" wrapText="1"/>
    </xf>
    <xf numFmtId="0" fontId="37" fillId="2" borderId="1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31"/>
  <sheetViews>
    <sheetView showZeros="0" tabSelected="1" showOutlineSymbols="0" view="pageBreakPreview" topLeftCell="A133" zoomScale="91" zoomScaleNormal="80" zoomScaleSheetLayoutView="91" workbookViewId="0">
      <selection activeCell="E150" sqref="E150"/>
    </sheetView>
  </sheetViews>
  <sheetFormatPr defaultColWidth="9.140625" defaultRowHeight="12.75" x14ac:dyDescent="0.2"/>
  <cols>
    <col min="1" max="1" width="4.28515625" style="3" customWidth="1"/>
    <col min="2" max="2" width="8" style="161" hidden="1" customWidth="1"/>
    <col min="3" max="3" width="7.140625" style="161" customWidth="1"/>
    <col min="4" max="4" width="7.7109375" style="161" customWidth="1"/>
    <col min="5" max="5" width="52.28515625" style="8" customWidth="1"/>
    <col min="6" max="6" width="14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1.7109375" style="169" customWidth="1"/>
    <col min="12" max="15" width="13.28515625" style="8" customWidth="1"/>
    <col min="16" max="16" width="14.28515625" style="170" customWidth="1"/>
    <col min="17" max="17" width="11.42578125" style="8" customWidth="1"/>
    <col min="18" max="18" width="14.42578125" style="8" customWidth="1"/>
    <col min="19" max="19" width="14.570312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thickBot="1" x14ac:dyDescent="0.3">
      <c r="A1" s="243" t="s">
        <v>343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74" t="s">
        <v>184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44" t="s">
        <v>0</v>
      </c>
      <c r="B2" s="246" t="s">
        <v>104</v>
      </c>
      <c r="C2" s="248" t="s">
        <v>323</v>
      </c>
      <c r="D2" s="246" t="s">
        <v>48</v>
      </c>
      <c r="E2" s="246" t="s">
        <v>52</v>
      </c>
      <c r="F2" s="250" t="s">
        <v>1</v>
      </c>
      <c r="G2" s="250"/>
      <c r="H2" s="250"/>
      <c r="I2" s="250"/>
      <c r="J2" s="250"/>
      <c r="K2" s="251"/>
      <c r="L2" s="252" t="s">
        <v>2</v>
      </c>
      <c r="M2" s="253"/>
      <c r="N2" s="253"/>
      <c r="O2" s="253"/>
      <c r="P2" s="253"/>
      <c r="Q2" s="254"/>
      <c r="R2" s="255" t="s">
        <v>3</v>
      </c>
      <c r="S2" s="250"/>
      <c r="T2" s="250"/>
      <c r="U2" s="250"/>
      <c r="V2" s="250"/>
      <c r="W2" s="256"/>
    </row>
    <row r="3" spans="1:196" s="2" customFormat="1" ht="12.75" customHeight="1" x14ac:dyDescent="0.2">
      <c r="A3" s="245"/>
      <c r="B3" s="247"/>
      <c r="C3" s="249"/>
      <c r="D3" s="247"/>
      <c r="E3" s="247"/>
      <c r="F3" s="236" t="s">
        <v>185</v>
      </c>
      <c r="G3" s="236" t="s">
        <v>344</v>
      </c>
      <c r="H3" s="236" t="s">
        <v>345</v>
      </c>
      <c r="I3" s="236" t="s">
        <v>4</v>
      </c>
      <c r="J3" s="236" t="s">
        <v>218</v>
      </c>
      <c r="K3" s="240" t="s">
        <v>36</v>
      </c>
      <c r="L3" s="242" t="s">
        <v>185</v>
      </c>
      <c r="M3" s="236" t="s">
        <v>299</v>
      </c>
      <c r="N3" s="236" t="str">
        <f>G3</f>
        <v>затверджено на 01.08.2022</v>
      </c>
      <c r="O3" s="236" t="str">
        <f>H3</f>
        <v>виконано станом на 01.08.2022</v>
      </c>
      <c r="P3" s="236" t="s">
        <v>219</v>
      </c>
      <c r="Q3" s="257" t="s">
        <v>36</v>
      </c>
      <c r="R3" s="259" t="s">
        <v>185</v>
      </c>
      <c r="S3" s="236" t="s">
        <v>299</v>
      </c>
      <c r="T3" s="236" t="str">
        <f>G3</f>
        <v>затверджено на 01.08.2022</v>
      </c>
      <c r="U3" s="236" t="str">
        <f>H3</f>
        <v>виконано станом на 01.08.2022</v>
      </c>
      <c r="V3" s="236" t="s">
        <v>220</v>
      </c>
      <c r="W3" s="257" t="s">
        <v>36</v>
      </c>
    </row>
    <row r="4" spans="1:196" s="2" customFormat="1" ht="57" customHeight="1" x14ac:dyDescent="0.2">
      <c r="A4" s="245"/>
      <c r="B4" s="247"/>
      <c r="C4" s="249"/>
      <c r="D4" s="247"/>
      <c r="E4" s="247"/>
      <c r="F4" s="236"/>
      <c r="G4" s="236"/>
      <c r="H4" s="236"/>
      <c r="I4" s="236"/>
      <c r="J4" s="236"/>
      <c r="K4" s="241"/>
      <c r="L4" s="242"/>
      <c r="M4" s="236"/>
      <c r="N4" s="236"/>
      <c r="O4" s="236"/>
      <c r="P4" s="236"/>
      <c r="Q4" s="258"/>
      <c r="R4" s="259"/>
      <c r="S4" s="236"/>
      <c r="T4" s="236"/>
      <c r="U4" s="236"/>
      <c r="V4" s="236"/>
      <c r="W4" s="258"/>
    </row>
    <row r="5" spans="1:196" s="4" customFormat="1" ht="18.75" customHeight="1" x14ac:dyDescent="0.25">
      <c r="A5" s="33">
        <v>1</v>
      </c>
      <c r="B5" s="34">
        <v>2</v>
      </c>
      <c r="C5" s="34">
        <v>2</v>
      </c>
      <c r="D5" s="34">
        <v>3</v>
      </c>
      <c r="E5" s="34">
        <v>4</v>
      </c>
      <c r="F5" s="34">
        <v>5</v>
      </c>
      <c r="G5" s="211">
        <v>6</v>
      </c>
      <c r="H5" s="34">
        <v>7</v>
      </c>
      <c r="I5" s="34">
        <v>8</v>
      </c>
      <c r="J5" s="34">
        <v>9</v>
      </c>
      <c r="K5" s="12">
        <v>10</v>
      </c>
      <c r="L5" s="33">
        <v>11</v>
      </c>
      <c r="M5" s="34">
        <v>12</v>
      </c>
      <c r="N5" s="211">
        <v>13</v>
      </c>
      <c r="O5" s="34">
        <v>14</v>
      </c>
      <c r="P5" s="34">
        <v>15</v>
      </c>
      <c r="Q5" s="11">
        <v>16</v>
      </c>
      <c r="R5" s="13">
        <v>17</v>
      </c>
      <c r="S5" s="34">
        <v>18</v>
      </c>
      <c r="T5" s="34">
        <v>19</v>
      </c>
      <c r="U5" s="34">
        <v>20</v>
      </c>
      <c r="V5" s="34">
        <v>21</v>
      </c>
      <c r="W5" s="35">
        <v>22</v>
      </c>
    </row>
    <row r="6" spans="1:196" s="1" customFormat="1" ht="29.25" customHeight="1" x14ac:dyDescent="0.25">
      <c r="A6" s="25"/>
      <c r="B6" s="26"/>
      <c r="C6" s="26"/>
      <c r="D6" s="26"/>
      <c r="E6" s="27" t="s">
        <v>5</v>
      </c>
      <c r="F6" s="29">
        <f>SUM(F160)</f>
        <v>852073.4</v>
      </c>
      <c r="G6" s="15">
        <f>SUM(G160)</f>
        <v>538080.69999999995</v>
      </c>
      <c r="H6" s="15">
        <f>SUM(H160)</f>
        <v>386194.2</v>
      </c>
      <c r="I6" s="23">
        <v>1</v>
      </c>
      <c r="J6" s="15">
        <f>H6-G6</f>
        <v>-151886.49999999994</v>
      </c>
      <c r="K6" s="20">
        <f>IFERROR(100%*(H6/G6),"")</f>
        <v>0.71772542668785566</v>
      </c>
      <c r="L6" s="14">
        <f>SUM(L160)</f>
        <v>75915.8</v>
      </c>
      <c r="M6" s="15">
        <f>SUM(M160)</f>
        <v>77844.2</v>
      </c>
      <c r="N6" s="15">
        <f>SUM(N160)</f>
        <v>59576.4</v>
      </c>
      <c r="O6" s="15">
        <f>SUM(O160)</f>
        <v>22990.5</v>
      </c>
      <c r="P6" s="15">
        <f>O6-N6</f>
        <v>-36585.9</v>
      </c>
      <c r="Q6" s="20">
        <f>IFERROR(100%*(O6/N6),"")</f>
        <v>0.38589945011783189</v>
      </c>
      <c r="R6" s="14">
        <f>SUM(R160)</f>
        <v>927989.20000000007</v>
      </c>
      <c r="S6" s="15">
        <f>SUM(S160)</f>
        <v>929917.6</v>
      </c>
      <c r="T6" s="15">
        <f>SUM(T160)</f>
        <v>597657.10000000009</v>
      </c>
      <c r="U6" s="15">
        <f>SUM(U160)</f>
        <v>409184.70000000013</v>
      </c>
      <c r="V6" s="15">
        <f>U6-T6</f>
        <v>-188472.39999999997</v>
      </c>
      <c r="W6" s="20">
        <f>IFERROR(100%*(U6/T6),"")</f>
        <v>0.68464793608241259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80" customFormat="1" ht="37.15" customHeight="1" x14ac:dyDescent="0.25">
      <c r="A7" s="75"/>
      <c r="B7" s="76"/>
      <c r="C7" s="76"/>
      <c r="D7" s="76"/>
      <c r="E7" s="77" t="s">
        <v>211</v>
      </c>
      <c r="F7" s="17">
        <f>SUM(F63,F69,F70,F20,F22,F24,F32,F33,F36,F37,F38,F41,F46,F93,F94,F96,F102,F110,F111,F114,F151)</f>
        <v>166413.89999999997</v>
      </c>
      <c r="G7" s="17">
        <f>SUM(G63,G69,G70,G20,G22,G24,G32,G33,G36,G37,G38,G41,G46,G93,G94,G96,G102,G110,G111,G114,G151)</f>
        <v>111931.70000000001</v>
      </c>
      <c r="H7" s="17">
        <f>SUM(H63,H69,H70,H20,H22,H24,H32,H33,H36,H37,H38,H41,H46,H93,H94,H96,H102,H110,H111,H114,H151)</f>
        <v>109281.7</v>
      </c>
      <c r="I7" s="36">
        <f>H7/$H$6</f>
        <v>0.28297084730946243</v>
      </c>
      <c r="J7" s="17">
        <f>H7-G7</f>
        <v>-2650.0000000000146</v>
      </c>
      <c r="K7" s="20">
        <f t="shared" ref="K7:K8" si="0">IFERROR(100%*(H7/G7),"")</f>
        <v>0.97632484809933184</v>
      </c>
      <c r="L7" s="17">
        <f>SUM(L63,L69,L70,L20,L22,L24,L32,L33,L36,L37,L38,L41,L46,L93,L94,L96,L102,L110,L111,L114,L151)</f>
        <v>0</v>
      </c>
      <c r="M7" s="17">
        <f>SUM(M63,M69,M70,M20,M22,M24,M32,M33,M36,M37,M38,M41,M46,M93,M94,M96,M102,M110,M111,M114,M151)</f>
        <v>0</v>
      </c>
      <c r="N7" s="17">
        <f t="shared" ref="N7:O7" si="1">SUM(N63,N69,N70,N20,N22,N24,N32,N33,N36,N37,N38,N41,N46,N93,N94,N96,N102,N110,N111,N114,N151)</f>
        <v>0</v>
      </c>
      <c r="O7" s="17">
        <f t="shared" si="1"/>
        <v>0</v>
      </c>
      <c r="P7" s="17">
        <f>O7-N7</f>
        <v>0</v>
      </c>
      <c r="Q7" s="20" t="str">
        <f t="shared" ref="Q7:Q71" si="2">IFERROR(100%*(O7/N7),"")</f>
        <v/>
      </c>
      <c r="R7" s="16">
        <f t="shared" ref="R7:R83" si="3">SUM(F7,L7)</f>
        <v>166413.89999999997</v>
      </c>
      <c r="S7" s="17">
        <f t="shared" ref="S7:S83" si="4">SUM(F7,M7)</f>
        <v>166413.89999999997</v>
      </c>
      <c r="T7" s="17">
        <f t="shared" ref="T7:U83" si="5">SUM(G7,N7)</f>
        <v>111931.70000000001</v>
      </c>
      <c r="U7" s="17">
        <f>SUM(H7,O7)</f>
        <v>109281.7</v>
      </c>
      <c r="V7" s="17">
        <f t="shared" ref="V7:V83" si="6">U7-T7</f>
        <v>-2650.0000000000146</v>
      </c>
      <c r="W7" s="20">
        <f t="shared" ref="W7:W71" si="7">IFERROR(100%*(U7/T7),"")</f>
        <v>0.97632484809933184</v>
      </c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</row>
    <row r="8" spans="1:196" s="1" customFormat="1" ht="27.75" customHeight="1" x14ac:dyDescent="0.25">
      <c r="A8" s="81"/>
      <c r="B8" s="82"/>
      <c r="C8" s="82"/>
      <c r="D8" s="82"/>
      <c r="E8" s="83" t="s">
        <v>38</v>
      </c>
      <c r="F8" s="30">
        <f>SUM(F77,F72,F52,F39,F9)</f>
        <v>492924.30000000005</v>
      </c>
      <c r="G8" s="210">
        <f>SUM(G77,G72,G52,G39,G9)</f>
        <v>308921.2</v>
      </c>
      <c r="H8" s="17">
        <f t="shared" ref="H8" si="8">SUM(H77,H72,H52,H39,H9)</f>
        <v>263625.2</v>
      </c>
      <c r="I8" s="36">
        <f t="shared" ref="I8:I83" si="9">H8/$H$6</f>
        <v>0.68262340553017109</v>
      </c>
      <c r="J8" s="17">
        <f t="shared" ref="J8:J20" si="10">H8-G8</f>
        <v>-45296</v>
      </c>
      <c r="K8" s="20">
        <f t="shared" si="0"/>
        <v>0.85337361113448995</v>
      </c>
      <c r="L8" s="30">
        <f t="shared" ref="L8:O8" si="11">SUM(L77,L72,L52,L39,L9)</f>
        <v>17829.7</v>
      </c>
      <c r="M8" s="210">
        <f t="shared" si="11"/>
        <v>18870.7</v>
      </c>
      <c r="N8" s="17">
        <f t="shared" si="11"/>
        <v>9691.5</v>
      </c>
      <c r="O8" s="209">
        <f t="shared" si="11"/>
        <v>5314.7</v>
      </c>
      <c r="P8" s="17">
        <f t="shared" ref="P8:P83" si="12">O8-N8</f>
        <v>-4376.8</v>
      </c>
      <c r="Q8" s="20">
        <f t="shared" si="2"/>
        <v>0.5483877624722695</v>
      </c>
      <c r="R8" s="16">
        <f t="shared" si="3"/>
        <v>510754.00000000006</v>
      </c>
      <c r="S8" s="17">
        <f t="shared" si="4"/>
        <v>511795.00000000006</v>
      </c>
      <c r="T8" s="17">
        <f t="shared" si="5"/>
        <v>318612.7</v>
      </c>
      <c r="U8" s="17">
        <f t="shared" ref="U8" si="13">SUM(H8,O8)</f>
        <v>268939.90000000002</v>
      </c>
      <c r="V8" s="17">
        <f t="shared" si="6"/>
        <v>-49672.799999999988</v>
      </c>
      <c r="W8" s="20">
        <f t="shared" si="7"/>
        <v>0.84409661008490877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75">
        <v>1</v>
      </c>
      <c r="B9" s="76" t="s">
        <v>13</v>
      </c>
      <c r="C9" s="76" t="s">
        <v>53</v>
      </c>
      <c r="D9" s="76"/>
      <c r="E9" s="84" t="s">
        <v>325</v>
      </c>
      <c r="F9" s="30">
        <f>F10+F14+F21+F23+F25+F28+F29+F30+F31+F33+F34+F35+F36+F37+F38</f>
        <v>418513.4</v>
      </c>
      <c r="G9" s="17">
        <f>G10+G14+G21+G23+G25+G28+G29+G30+G31+G33+G34+G35+G36+G37+G38</f>
        <v>263156.7</v>
      </c>
      <c r="H9" s="17">
        <f>H10+H14+H21+H23+H25+H28+H29+H30+H31+H33+H34+H35+H36+H37+H38</f>
        <v>227445</v>
      </c>
      <c r="I9" s="36">
        <f t="shared" si="9"/>
        <v>0.58893945067015507</v>
      </c>
      <c r="J9" s="17">
        <f t="shared" si="10"/>
        <v>-35711.700000000012</v>
      </c>
      <c r="K9" s="20">
        <f>IFERROR(100%*(H9/G9),"")</f>
        <v>0.86429492389895446</v>
      </c>
      <c r="L9" s="173">
        <f>L10+L14+L21+L23+L25+L28+L29+L30+L31+L33+L34+L35+L36+L37+L38</f>
        <v>12453.4</v>
      </c>
      <c r="M9" s="17">
        <f>M10+M14+M21+M23+M25+M28+M29+M30+M31+M33+M34+M35+M36+M37+M38</f>
        <v>13264.1</v>
      </c>
      <c r="N9" s="17">
        <f>N10+N14+N21+N23+N25+N28+N29+N30+N31+N33+N34+N35+N36+N37+N38</f>
        <v>4576.7999999999993</v>
      </c>
      <c r="O9" s="17">
        <f>O10+O14+O21+O23+O25+O28+O29+O30+O31+O33+O34+O35+O36+O37+O38</f>
        <v>939.7</v>
      </c>
      <c r="P9" s="17">
        <f t="shared" si="12"/>
        <v>-3637.0999999999995</v>
      </c>
      <c r="Q9" s="20">
        <f t="shared" si="2"/>
        <v>0.20531812620171302</v>
      </c>
      <c r="R9" s="16">
        <f>R10+R13+R21+R23+R25+R28+R29+R30+R31+R33+R34+R35+R36+R37+R38</f>
        <v>430966.8</v>
      </c>
      <c r="S9" s="17">
        <f>S10+S13+S21+S23+S25+S28+S29+S30+S31+S33+S34+S35+S36+S37+S38</f>
        <v>431777.5</v>
      </c>
      <c r="T9" s="17">
        <f t="shared" ref="T9" si="14">T10+T13+T21+T23+T25+T28+T29+T30+T31+T33+T34+T35+T36+T37+T38</f>
        <v>267733.5</v>
      </c>
      <c r="U9" s="17">
        <f>SUM(H9,O9)</f>
        <v>228384.7</v>
      </c>
      <c r="V9" s="17">
        <f t="shared" si="6"/>
        <v>-39348.799999999988</v>
      </c>
      <c r="W9" s="20">
        <f t="shared" si="7"/>
        <v>0.85302997196839403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26.25" customHeight="1" x14ac:dyDescent="0.25">
      <c r="A10" s="81"/>
      <c r="B10" s="85">
        <v>70101</v>
      </c>
      <c r="C10" s="86">
        <v>1010</v>
      </c>
      <c r="D10" s="82" t="s">
        <v>54</v>
      </c>
      <c r="E10" s="87" t="s">
        <v>126</v>
      </c>
      <c r="F10" s="31">
        <v>142697.5</v>
      </c>
      <c r="G10" s="24">
        <v>85917.2</v>
      </c>
      <c r="H10" s="24">
        <v>68986.100000000006</v>
      </c>
      <c r="I10" s="28">
        <f t="shared" si="9"/>
        <v>0.17863059569511919</v>
      </c>
      <c r="J10" s="18">
        <f t="shared" si="10"/>
        <v>-16931.099999999991</v>
      </c>
      <c r="K10" s="21">
        <f t="shared" ref="K10:K74" si="15">IFERROR(100%*(H10/G10),"")</f>
        <v>0.8029370137760542</v>
      </c>
      <c r="L10" s="19">
        <v>7833.9</v>
      </c>
      <c r="M10" s="18">
        <v>7845.2</v>
      </c>
      <c r="N10" s="18">
        <v>1039.5999999999999</v>
      </c>
      <c r="O10" s="18">
        <v>39.6</v>
      </c>
      <c r="P10" s="18">
        <f t="shared" si="12"/>
        <v>-999.99999999999989</v>
      </c>
      <c r="Q10" s="21">
        <f t="shared" si="2"/>
        <v>3.8091573682185458E-2</v>
      </c>
      <c r="R10" s="19">
        <f t="shared" si="3"/>
        <v>150531.4</v>
      </c>
      <c r="S10" s="18">
        <f t="shared" si="4"/>
        <v>150542.70000000001</v>
      </c>
      <c r="T10" s="18">
        <f t="shared" si="5"/>
        <v>86956.800000000003</v>
      </c>
      <c r="U10" s="18">
        <f>SUM(H10,O10)</f>
        <v>69025.700000000012</v>
      </c>
      <c r="V10" s="18">
        <f t="shared" si="6"/>
        <v>-17931.099999999991</v>
      </c>
      <c r="W10" s="21">
        <f t="shared" si="7"/>
        <v>0.79379300986236856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96" customFormat="1" ht="78.599999999999994" hidden="1" customHeight="1" x14ac:dyDescent="0.3">
      <c r="A11" s="88"/>
      <c r="B11" s="89"/>
      <c r="C11" s="90"/>
      <c r="D11" s="91"/>
      <c r="E11" s="92" t="s">
        <v>197</v>
      </c>
      <c r="F11" s="37"/>
      <c r="G11" s="38"/>
      <c r="H11" s="38"/>
      <c r="I11" s="58">
        <f t="shared" si="9"/>
        <v>0</v>
      </c>
      <c r="J11" s="18">
        <f t="shared" si="10"/>
        <v>0</v>
      </c>
      <c r="K11" s="21" t="str">
        <f t="shared" si="15"/>
        <v/>
      </c>
      <c r="L11" s="56"/>
      <c r="M11" s="40"/>
      <c r="N11" s="40"/>
      <c r="O11" s="40"/>
      <c r="P11" s="40">
        <f t="shared" si="12"/>
        <v>0</v>
      </c>
      <c r="Q11" s="21" t="str">
        <f t="shared" si="2"/>
        <v/>
      </c>
      <c r="R11" s="56">
        <f t="shared" si="3"/>
        <v>0</v>
      </c>
      <c r="S11" s="40">
        <f t="shared" si="4"/>
        <v>0</v>
      </c>
      <c r="T11" s="40">
        <f t="shared" si="5"/>
        <v>0</v>
      </c>
      <c r="U11" s="18">
        <f t="shared" ref="U11:U75" si="16">SUM(H11,O11)</f>
        <v>0</v>
      </c>
      <c r="V11" s="40">
        <f t="shared" si="6"/>
        <v>0</v>
      </c>
      <c r="W11" s="21" t="str">
        <f t="shared" si="7"/>
        <v/>
      </c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5"/>
      <c r="GF11" s="95"/>
      <c r="GG11" s="95"/>
      <c r="GH11" s="95"/>
      <c r="GI11" s="95"/>
      <c r="GJ11" s="95"/>
      <c r="GK11" s="95"/>
      <c r="GL11" s="95"/>
      <c r="GM11" s="95"/>
      <c r="GN11" s="95"/>
    </row>
    <row r="12" spans="1:196" s="96" customFormat="1" ht="79.150000000000006" hidden="1" customHeight="1" x14ac:dyDescent="0.3">
      <c r="A12" s="88"/>
      <c r="B12" s="89"/>
      <c r="C12" s="90"/>
      <c r="D12" s="91"/>
      <c r="E12" s="92" t="s">
        <v>212</v>
      </c>
      <c r="F12" s="37"/>
      <c r="G12" s="38"/>
      <c r="H12" s="38"/>
      <c r="I12" s="66">
        <f t="shared" si="9"/>
        <v>0</v>
      </c>
      <c r="J12" s="18">
        <f t="shared" si="10"/>
        <v>0</v>
      </c>
      <c r="K12" s="21" t="str">
        <f t="shared" si="15"/>
        <v/>
      </c>
      <c r="L12" s="56"/>
      <c r="M12" s="40"/>
      <c r="N12" s="40"/>
      <c r="O12" s="40"/>
      <c r="P12" s="40"/>
      <c r="Q12" s="21" t="str">
        <f t="shared" si="2"/>
        <v/>
      </c>
      <c r="R12" s="56">
        <f t="shared" si="3"/>
        <v>0</v>
      </c>
      <c r="S12" s="40">
        <f t="shared" si="4"/>
        <v>0</v>
      </c>
      <c r="T12" s="40">
        <f t="shared" si="5"/>
        <v>0</v>
      </c>
      <c r="U12" s="18">
        <f t="shared" si="16"/>
        <v>0</v>
      </c>
      <c r="V12" s="40">
        <f t="shared" si="6"/>
        <v>0</v>
      </c>
      <c r="W12" s="21" t="str">
        <f t="shared" si="7"/>
        <v/>
      </c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5"/>
      <c r="GF12" s="95"/>
      <c r="GG12" s="95"/>
      <c r="GH12" s="95"/>
      <c r="GI12" s="95"/>
      <c r="GJ12" s="95"/>
      <c r="GK12" s="95"/>
      <c r="GL12" s="95"/>
      <c r="GM12" s="95"/>
      <c r="GN12" s="95"/>
    </row>
    <row r="13" spans="1:196" ht="34.5" customHeight="1" x14ac:dyDescent="0.3">
      <c r="A13" s="81"/>
      <c r="B13" s="97" t="s">
        <v>22</v>
      </c>
      <c r="C13" s="98">
        <v>1020</v>
      </c>
      <c r="D13" s="97"/>
      <c r="E13" s="99" t="s">
        <v>320</v>
      </c>
      <c r="F13" s="31">
        <v>83386.7</v>
      </c>
      <c r="G13" s="24">
        <v>50698.400000000001</v>
      </c>
      <c r="H13" s="24">
        <v>38931.599999999999</v>
      </c>
      <c r="I13" s="28">
        <f t="shared" si="9"/>
        <v>0.10080834978878501</v>
      </c>
      <c r="J13" s="18">
        <f t="shared" si="10"/>
        <v>-11766.800000000003</v>
      </c>
      <c r="K13" s="21">
        <f t="shared" si="15"/>
        <v>0.76790589052119984</v>
      </c>
      <c r="L13" s="19">
        <v>4172.3999999999996</v>
      </c>
      <c r="M13" s="18">
        <v>4971.8</v>
      </c>
      <c r="N13" s="18">
        <v>3246.2</v>
      </c>
      <c r="O13" s="18">
        <v>763.1</v>
      </c>
      <c r="P13" s="18">
        <f t="shared" si="12"/>
        <v>-2483.1</v>
      </c>
      <c r="Q13" s="21">
        <f t="shared" si="2"/>
        <v>0.23507485675559117</v>
      </c>
      <c r="R13" s="19">
        <f t="shared" si="3"/>
        <v>87559.099999999991</v>
      </c>
      <c r="S13" s="18">
        <f t="shared" si="4"/>
        <v>88358.5</v>
      </c>
      <c r="T13" s="18">
        <f t="shared" si="5"/>
        <v>53944.6</v>
      </c>
      <c r="U13" s="18">
        <f t="shared" si="16"/>
        <v>39694.699999999997</v>
      </c>
      <c r="V13" s="40">
        <f t="shared" si="6"/>
        <v>-14249.900000000001</v>
      </c>
      <c r="W13" s="21">
        <f t="shared" si="7"/>
        <v>0.73584195637746874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s="96" customFormat="1" ht="33" customHeight="1" x14ac:dyDescent="0.3">
      <c r="A14" s="88"/>
      <c r="B14" s="100" t="s">
        <v>22</v>
      </c>
      <c r="C14" s="101">
        <v>1021</v>
      </c>
      <c r="D14" s="100" t="s">
        <v>55</v>
      </c>
      <c r="E14" s="111" t="s">
        <v>233</v>
      </c>
      <c r="F14" s="37">
        <v>83386.7</v>
      </c>
      <c r="G14" s="38">
        <v>50698.400000000001</v>
      </c>
      <c r="H14" s="38">
        <v>38931.599999999999</v>
      </c>
      <c r="I14" s="55">
        <f t="shared" si="9"/>
        <v>0.10080834978878501</v>
      </c>
      <c r="J14" s="40">
        <f t="shared" si="10"/>
        <v>-11766.800000000003</v>
      </c>
      <c r="K14" s="172">
        <f t="shared" si="15"/>
        <v>0.76790589052119984</v>
      </c>
      <c r="L14" s="56">
        <v>4172.3999999999996</v>
      </c>
      <c r="M14" s="40">
        <v>4971.8</v>
      </c>
      <c r="N14" s="40">
        <v>3246.2</v>
      </c>
      <c r="O14" s="40">
        <v>763.1</v>
      </c>
      <c r="P14" s="40">
        <f t="shared" si="12"/>
        <v>-2483.1</v>
      </c>
      <c r="Q14" s="172">
        <f t="shared" si="2"/>
        <v>0.23507485675559117</v>
      </c>
      <c r="R14" s="56">
        <f t="shared" si="3"/>
        <v>87559.099999999991</v>
      </c>
      <c r="S14" s="40">
        <f t="shared" si="4"/>
        <v>88358.5</v>
      </c>
      <c r="T14" s="40">
        <f t="shared" si="5"/>
        <v>53944.6</v>
      </c>
      <c r="U14" s="40">
        <f t="shared" si="16"/>
        <v>39694.699999999997</v>
      </c>
      <c r="V14" s="40">
        <f t="shared" si="6"/>
        <v>-14249.900000000001</v>
      </c>
      <c r="W14" s="172">
        <f t="shared" si="7"/>
        <v>0.73584195637746874</v>
      </c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5"/>
      <c r="GF14" s="95"/>
      <c r="GG14" s="95"/>
      <c r="GH14" s="95"/>
      <c r="GI14" s="95"/>
      <c r="GJ14" s="95"/>
      <c r="GK14" s="95"/>
      <c r="GL14" s="95"/>
      <c r="GM14" s="95"/>
      <c r="GN14" s="95"/>
    </row>
    <row r="15" spans="1:196" s="105" customFormat="1" ht="67.150000000000006" hidden="1" customHeight="1" x14ac:dyDescent="0.3">
      <c r="A15" s="88"/>
      <c r="B15" s="100"/>
      <c r="C15" s="101"/>
      <c r="D15" s="100"/>
      <c r="E15" s="92" t="s">
        <v>217</v>
      </c>
      <c r="F15" s="37"/>
      <c r="G15" s="38"/>
      <c r="H15" s="38"/>
      <c r="I15" s="55">
        <f t="shared" si="9"/>
        <v>0</v>
      </c>
      <c r="J15" s="17">
        <f t="shared" si="10"/>
        <v>0</v>
      </c>
      <c r="K15" s="21" t="str">
        <f t="shared" si="15"/>
        <v/>
      </c>
      <c r="L15" s="56"/>
      <c r="M15" s="40"/>
      <c r="N15" s="40"/>
      <c r="O15" s="40"/>
      <c r="P15" s="40">
        <f t="shared" si="12"/>
        <v>0</v>
      </c>
      <c r="Q15" s="21" t="str">
        <f t="shared" si="2"/>
        <v/>
      </c>
      <c r="R15" s="56">
        <f t="shared" si="3"/>
        <v>0</v>
      </c>
      <c r="S15" s="40">
        <f t="shared" si="4"/>
        <v>0</v>
      </c>
      <c r="T15" s="40">
        <f t="shared" si="5"/>
        <v>0</v>
      </c>
      <c r="U15" s="18">
        <f t="shared" si="16"/>
        <v>0</v>
      </c>
      <c r="V15" s="40">
        <f t="shared" si="6"/>
        <v>0</v>
      </c>
      <c r="W15" s="21" t="str">
        <f t="shared" si="7"/>
        <v/>
      </c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</row>
    <row r="16" spans="1:196" s="105" customFormat="1" ht="81.599999999999994" hidden="1" customHeight="1" x14ac:dyDescent="0.3">
      <c r="A16" s="88"/>
      <c r="B16" s="100"/>
      <c r="C16" s="101"/>
      <c r="D16" s="100"/>
      <c r="E16" s="92" t="s">
        <v>216</v>
      </c>
      <c r="F16" s="37"/>
      <c r="G16" s="38"/>
      <c r="H16" s="38"/>
      <c r="I16" s="55">
        <f t="shared" si="9"/>
        <v>0</v>
      </c>
      <c r="J16" s="17">
        <f t="shared" si="10"/>
        <v>0</v>
      </c>
      <c r="K16" s="21" t="str">
        <f t="shared" si="15"/>
        <v/>
      </c>
      <c r="L16" s="56"/>
      <c r="M16" s="40"/>
      <c r="N16" s="40"/>
      <c r="O16" s="40"/>
      <c r="P16" s="40">
        <f t="shared" si="12"/>
        <v>0</v>
      </c>
      <c r="Q16" s="21" t="str">
        <f t="shared" si="2"/>
        <v/>
      </c>
      <c r="R16" s="56">
        <f t="shared" si="3"/>
        <v>0</v>
      </c>
      <c r="S16" s="40">
        <f t="shared" si="4"/>
        <v>0</v>
      </c>
      <c r="T16" s="40">
        <f t="shared" si="5"/>
        <v>0</v>
      </c>
      <c r="U16" s="18">
        <f t="shared" si="16"/>
        <v>0</v>
      </c>
      <c r="V16" s="40">
        <f t="shared" si="6"/>
        <v>0</v>
      </c>
      <c r="W16" s="21" t="str">
        <f t="shared" si="7"/>
        <v/>
      </c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</row>
    <row r="17" spans="1:196" s="109" customFormat="1" ht="66" hidden="1" customHeight="1" x14ac:dyDescent="0.3">
      <c r="A17" s="106"/>
      <c r="B17" s="100"/>
      <c r="C17" s="101"/>
      <c r="D17" s="100"/>
      <c r="E17" s="92" t="s">
        <v>194</v>
      </c>
      <c r="F17" s="39"/>
      <c r="G17" s="46"/>
      <c r="H17" s="46"/>
      <c r="I17" s="55">
        <f t="shared" si="9"/>
        <v>0</v>
      </c>
      <c r="J17" s="17">
        <f t="shared" si="10"/>
        <v>0</v>
      </c>
      <c r="K17" s="21" t="str">
        <f t="shared" si="15"/>
        <v/>
      </c>
      <c r="L17" s="67"/>
      <c r="M17" s="68"/>
      <c r="N17" s="68"/>
      <c r="O17" s="68"/>
      <c r="P17" s="40">
        <f t="shared" si="12"/>
        <v>0</v>
      </c>
      <c r="Q17" s="21" t="str">
        <f t="shared" si="2"/>
        <v/>
      </c>
      <c r="R17" s="56">
        <f t="shared" si="3"/>
        <v>0</v>
      </c>
      <c r="S17" s="40">
        <f t="shared" si="4"/>
        <v>0</v>
      </c>
      <c r="T17" s="40">
        <f t="shared" si="5"/>
        <v>0</v>
      </c>
      <c r="U17" s="18">
        <f t="shared" si="16"/>
        <v>0</v>
      </c>
      <c r="V17" s="40">
        <f t="shared" si="6"/>
        <v>0</v>
      </c>
      <c r="W17" s="21" t="str">
        <f t="shared" si="7"/>
        <v/>
      </c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</row>
    <row r="18" spans="1:196" s="109" customFormat="1" ht="81" hidden="1" customHeight="1" x14ac:dyDescent="0.3">
      <c r="A18" s="106"/>
      <c r="B18" s="100"/>
      <c r="C18" s="101"/>
      <c r="D18" s="100"/>
      <c r="E18" s="92" t="s">
        <v>213</v>
      </c>
      <c r="F18" s="110"/>
      <c r="G18" s="68"/>
      <c r="H18" s="46"/>
      <c r="I18" s="55">
        <f t="shared" si="9"/>
        <v>0</v>
      </c>
      <c r="J18" s="17">
        <f t="shared" si="10"/>
        <v>0</v>
      </c>
      <c r="K18" s="21" t="str">
        <f t="shared" si="15"/>
        <v/>
      </c>
      <c r="L18" s="69"/>
      <c r="M18" s="46"/>
      <c r="N18" s="46"/>
      <c r="O18" s="46"/>
      <c r="P18" s="40">
        <f t="shared" si="12"/>
        <v>0</v>
      </c>
      <c r="Q18" s="21" t="str">
        <f t="shared" si="2"/>
        <v/>
      </c>
      <c r="R18" s="69">
        <f t="shared" si="3"/>
        <v>0</v>
      </c>
      <c r="S18" s="46">
        <f t="shared" si="4"/>
        <v>0</v>
      </c>
      <c r="T18" s="46">
        <f t="shared" si="5"/>
        <v>0</v>
      </c>
      <c r="U18" s="18">
        <f t="shared" si="16"/>
        <v>0</v>
      </c>
      <c r="V18" s="40">
        <f t="shared" si="6"/>
        <v>0</v>
      </c>
      <c r="W18" s="21" t="str">
        <f t="shared" si="7"/>
        <v/>
      </c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</row>
    <row r="19" spans="1:196" s="109" customFormat="1" ht="81.599999999999994" hidden="1" customHeight="1" x14ac:dyDescent="0.3">
      <c r="A19" s="106"/>
      <c r="B19" s="100"/>
      <c r="C19" s="101"/>
      <c r="D19" s="100"/>
      <c r="E19" s="92" t="s">
        <v>212</v>
      </c>
      <c r="F19" s="45"/>
      <c r="G19" s="68"/>
      <c r="H19" s="68"/>
      <c r="I19" s="58">
        <f t="shared" si="9"/>
        <v>0</v>
      </c>
      <c r="J19" s="17">
        <f t="shared" si="10"/>
        <v>0</v>
      </c>
      <c r="K19" s="21" t="str">
        <f t="shared" si="15"/>
        <v/>
      </c>
      <c r="L19" s="69"/>
      <c r="M19" s="46"/>
      <c r="N19" s="46"/>
      <c r="O19" s="46"/>
      <c r="P19" s="40">
        <f t="shared" si="12"/>
        <v>0</v>
      </c>
      <c r="Q19" s="21" t="str">
        <f t="shared" si="2"/>
        <v/>
      </c>
      <c r="R19" s="69">
        <f t="shared" si="3"/>
        <v>0</v>
      </c>
      <c r="S19" s="46">
        <f t="shared" si="4"/>
        <v>0</v>
      </c>
      <c r="T19" s="46">
        <f t="shared" si="5"/>
        <v>0</v>
      </c>
      <c r="U19" s="18">
        <f t="shared" si="16"/>
        <v>0</v>
      </c>
      <c r="V19" s="40">
        <f t="shared" si="6"/>
        <v>0</v>
      </c>
      <c r="W19" s="21" t="str">
        <f t="shared" si="7"/>
        <v/>
      </c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</row>
    <row r="20" spans="1:196" s="109" customFormat="1" ht="78" hidden="1" customHeight="1" x14ac:dyDescent="0.3">
      <c r="A20" s="106"/>
      <c r="B20" s="100"/>
      <c r="C20" s="101"/>
      <c r="D20" s="100"/>
      <c r="E20" s="92" t="s">
        <v>250</v>
      </c>
      <c r="F20" s="39"/>
      <c r="G20" s="40"/>
      <c r="H20" s="40"/>
      <c r="I20" s="55">
        <f t="shared" si="9"/>
        <v>0</v>
      </c>
      <c r="J20" s="18">
        <f t="shared" si="10"/>
        <v>0</v>
      </c>
      <c r="K20" s="21" t="str">
        <f t="shared" si="15"/>
        <v/>
      </c>
      <c r="L20" s="69"/>
      <c r="M20" s="46"/>
      <c r="N20" s="46"/>
      <c r="O20" s="46"/>
      <c r="P20" s="70">
        <f t="shared" si="12"/>
        <v>0</v>
      </c>
      <c r="Q20" s="21" t="str">
        <f t="shared" si="2"/>
        <v/>
      </c>
      <c r="R20" s="56">
        <f t="shared" si="3"/>
        <v>0</v>
      </c>
      <c r="S20" s="40">
        <f t="shared" si="4"/>
        <v>0</v>
      </c>
      <c r="T20" s="40">
        <f t="shared" si="5"/>
        <v>0</v>
      </c>
      <c r="U20" s="18">
        <f t="shared" si="16"/>
        <v>0</v>
      </c>
      <c r="V20" s="40">
        <f t="shared" si="6"/>
        <v>0</v>
      </c>
      <c r="W20" s="21" t="str">
        <f t="shared" si="7"/>
        <v/>
      </c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</row>
    <row r="21" spans="1:196" ht="31.5" customHeight="1" x14ac:dyDescent="0.25">
      <c r="A21" s="81"/>
      <c r="B21" s="97" t="s">
        <v>22</v>
      </c>
      <c r="C21" s="98">
        <v>1030</v>
      </c>
      <c r="D21" s="97"/>
      <c r="E21" s="99" t="s">
        <v>319</v>
      </c>
      <c r="F21" s="31">
        <v>159326.79999999999</v>
      </c>
      <c r="G21" s="24">
        <v>105438.8</v>
      </c>
      <c r="H21" s="24">
        <v>103115.9</v>
      </c>
      <c r="I21" s="28">
        <f t="shared" si="9"/>
        <v>0.26700530458510252</v>
      </c>
      <c r="J21" s="18">
        <f t="shared" ref="J21:J83" si="17">H21-G21</f>
        <v>-2322.9000000000087</v>
      </c>
      <c r="K21" s="21">
        <f t="shared" si="15"/>
        <v>0.97796921057523412</v>
      </c>
      <c r="L21" s="19"/>
      <c r="M21" s="18"/>
      <c r="N21" s="18"/>
      <c r="O21" s="18"/>
      <c r="P21" s="18">
        <f t="shared" si="12"/>
        <v>0</v>
      </c>
      <c r="Q21" s="21" t="str">
        <f t="shared" si="2"/>
        <v/>
      </c>
      <c r="R21" s="19">
        <f t="shared" si="3"/>
        <v>159326.79999999999</v>
      </c>
      <c r="S21" s="18">
        <f t="shared" si="4"/>
        <v>159326.79999999999</v>
      </c>
      <c r="T21" s="18">
        <f t="shared" si="5"/>
        <v>105438.8</v>
      </c>
      <c r="U21" s="18">
        <f t="shared" si="16"/>
        <v>103115.9</v>
      </c>
      <c r="V21" s="18">
        <f t="shared" si="6"/>
        <v>-2322.9000000000087</v>
      </c>
      <c r="W21" s="21">
        <f t="shared" si="7"/>
        <v>0.97796921057523412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96" customFormat="1" ht="33" customHeight="1" x14ac:dyDescent="0.3">
      <c r="A22" s="88"/>
      <c r="B22" s="100" t="s">
        <v>22</v>
      </c>
      <c r="C22" s="101">
        <v>1031</v>
      </c>
      <c r="D22" s="100" t="s">
        <v>55</v>
      </c>
      <c r="E22" s="111" t="s">
        <v>243</v>
      </c>
      <c r="F22" s="37">
        <v>159326.79999999999</v>
      </c>
      <c r="G22" s="38">
        <v>105438.8</v>
      </c>
      <c r="H22" s="38">
        <v>103115.9</v>
      </c>
      <c r="I22" s="55">
        <f t="shared" si="9"/>
        <v>0.26700530458510252</v>
      </c>
      <c r="J22" s="40">
        <f t="shared" si="17"/>
        <v>-2322.9000000000087</v>
      </c>
      <c r="K22" s="172">
        <f t="shared" si="15"/>
        <v>0.97796921057523412</v>
      </c>
      <c r="L22" s="56"/>
      <c r="M22" s="40"/>
      <c r="N22" s="40"/>
      <c r="O22" s="40"/>
      <c r="P22" s="40">
        <f t="shared" si="12"/>
        <v>0</v>
      </c>
      <c r="Q22" s="172" t="str">
        <f t="shared" si="2"/>
        <v/>
      </c>
      <c r="R22" s="56">
        <f t="shared" si="3"/>
        <v>159326.79999999999</v>
      </c>
      <c r="S22" s="40">
        <f t="shared" si="4"/>
        <v>159326.79999999999</v>
      </c>
      <c r="T22" s="40">
        <f t="shared" si="5"/>
        <v>105438.8</v>
      </c>
      <c r="U22" s="40">
        <f t="shared" si="16"/>
        <v>103115.9</v>
      </c>
      <c r="V22" s="40">
        <f t="shared" si="6"/>
        <v>-2322.9000000000087</v>
      </c>
      <c r="W22" s="172">
        <f t="shared" si="7"/>
        <v>0.97796921057523412</v>
      </c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5"/>
      <c r="GF22" s="95"/>
      <c r="GG22" s="95"/>
      <c r="GH22" s="95"/>
      <c r="GI22" s="95"/>
      <c r="GJ22" s="95"/>
      <c r="GK22" s="95"/>
      <c r="GL22" s="95"/>
      <c r="GM22" s="95"/>
      <c r="GN22" s="95"/>
    </row>
    <row r="23" spans="1:196" ht="136.9" hidden="1" customHeight="1" x14ac:dyDescent="0.25">
      <c r="A23" s="81"/>
      <c r="B23" s="97" t="s">
        <v>22</v>
      </c>
      <c r="C23" s="98">
        <v>1060</v>
      </c>
      <c r="D23" s="97"/>
      <c r="E23" s="112" t="s">
        <v>261</v>
      </c>
      <c r="F23" s="31"/>
      <c r="G23" s="24"/>
      <c r="H23" s="24"/>
      <c r="I23" s="28">
        <f t="shared" ref="I23" si="18">H23/$H$6</f>
        <v>0</v>
      </c>
      <c r="J23" s="18">
        <f t="shared" ref="J23" si="19">H23-G23</f>
        <v>0</v>
      </c>
      <c r="K23" s="21" t="str">
        <f t="shared" si="15"/>
        <v/>
      </c>
      <c r="L23" s="19"/>
      <c r="M23" s="18"/>
      <c r="N23" s="18"/>
      <c r="O23" s="18"/>
      <c r="P23" s="18">
        <f t="shared" ref="P23" si="20">O23-N23</f>
        <v>0</v>
      </c>
      <c r="Q23" s="21" t="str">
        <f t="shared" si="2"/>
        <v/>
      </c>
      <c r="R23" s="19">
        <f t="shared" ref="R23" si="21">SUM(F23,L23)</f>
        <v>0</v>
      </c>
      <c r="S23" s="18">
        <f t="shared" ref="S23" si="22">SUM(F23,M23)</f>
        <v>0</v>
      </c>
      <c r="T23" s="18">
        <f t="shared" ref="T23" si="23">SUM(G23,N23)</f>
        <v>0</v>
      </c>
      <c r="U23" s="18">
        <f t="shared" si="16"/>
        <v>0</v>
      </c>
      <c r="V23" s="18">
        <f t="shared" ref="V23" si="24">U23-T23</f>
        <v>0</v>
      </c>
      <c r="W23" s="21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96" customFormat="1" ht="37.9" hidden="1" customHeight="1" x14ac:dyDescent="0.3">
      <c r="A24" s="88"/>
      <c r="B24" s="100" t="s">
        <v>22</v>
      </c>
      <c r="C24" s="101">
        <v>1061</v>
      </c>
      <c r="D24" s="100" t="s">
        <v>55</v>
      </c>
      <c r="E24" s="111" t="s">
        <v>262</v>
      </c>
      <c r="F24" s="37"/>
      <c r="G24" s="38"/>
      <c r="H24" s="38"/>
      <c r="I24" s="55">
        <f t="shared" ref="I24" si="25">H24/$H$6</f>
        <v>0</v>
      </c>
      <c r="J24" s="40">
        <f t="shared" ref="J24" si="26">H24-G24</f>
        <v>0</v>
      </c>
      <c r="K24" s="21" t="str">
        <f t="shared" si="15"/>
        <v/>
      </c>
      <c r="L24" s="56"/>
      <c r="M24" s="40"/>
      <c r="N24" s="40"/>
      <c r="O24" s="40"/>
      <c r="P24" s="40">
        <f t="shared" ref="P24" si="27">O24-N24</f>
        <v>0</v>
      </c>
      <c r="Q24" s="21" t="str">
        <f t="shared" si="2"/>
        <v/>
      </c>
      <c r="R24" s="56">
        <f t="shared" ref="R24" si="28">SUM(F24,L24)</f>
        <v>0</v>
      </c>
      <c r="S24" s="40">
        <f t="shared" ref="S24" si="29">SUM(F24,M24)</f>
        <v>0</v>
      </c>
      <c r="T24" s="40">
        <f t="shared" ref="T24" si="30">SUM(G24,N24)</f>
        <v>0</v>
      </c>
      <c r="U24" s="18">
        <f t="shared" si="16"/>
        <v>0</v>
      </c>
      <c r="V24" s="40">
        <f t="shared" ref="V24" si="31">U24-T24</f>
        <v>0</v>
      </c>
      <c r="W24" s="21" t="str">
        <f t="shared" si="7"/>
        <v/>
      </c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5"/>
      <c r="GF24" s="95"/>
      <c r="GG24" s="95"/>
      <c r="GH24" s="95"/>
      <c r="GI24" s="95"/>
      <c r="GJ24" s="95"/>
      <c r="GK24" s="95"/>
      <c r="GL24" s="95"/>
      <c r="GM24" s="95"/>
      <c r="GN24" s="95"/>
    </row>
    <row r="25" spans="1:196" ht="48.75" customHeight="1" x14ac:dyDescent="0.25">
      <c r="A25" s="81"/>
      <c r="B25" s="97" t="s">
        <v>23</v>
      </c>
      <c r="C25" s="98">
        <v>1070</v>
      </c>
      <c r="D25" s="97" t="s">
        <v>59</v>
      </c>
      <c r="E25" s="87" t="s">
        <v>225</v>
      </c>
      <c r="F25" s="31">
        <v>6876.6</v>
      </c>
      <c r="G25" s="24">
        <v>4489.8</v>
      </c>
      <c r="H25" s="24">
        <v>3197.1</v>
      </c>
      <c r="I25" s="28">
        <f t="shared" si="9"/>
        <v>8.2784775120910668E-3</v>
      </c>
      <c r="J25" s="18">
        <f t="shared" si="17"/>
        <v>-1292.7000000000003</v>
      </c>
      <c r="K25" s="21">
        <f t="shared" si="15"/>
        <v>0.71208071629025782</v>
      </c>
      <c r="L25" s="19"/>
      <c r="M25" s="18"/>
      <c r="N25" s="18"/>
      <c r="O25" s="18"/>
      <c r="P25" s="18">
        <f t="shared" si="12"/>
        <v>0</v>
      </c>
      <c r="Q25" s="21" t="str">
        <f t="shared" si="2"/>
        <v/>
      </c>
      <c r="R25" s="19">
        <f t="shared" si="3"/>
        <v>6876.6</v>
      </c>
      <c r="S25" s="18">
        <f t="shared" si="4"/>
        <v>6876.6</v>
      </c>
      <c r="T25" s="18">
        <f t="shared" si="5"/>
        <v>4489.8</v>
      </c>
      <c r="U25" s="18">
        <f t="shared" si="16"/>
        <v>3197.1</v>
      </c>
      <c r="V25" s="18">
        <f t="shared" si="6"/>
        <v>-1292.7000000000003</v>
      </c>
      <c r="W25" s="21">
        <f t="shared" si="7"/>
        <v>0.71208071629025782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96" customFormat="1" ht="49.9" hidden="1" customHeight="1" x14ac:dyDescent="0.3">
      <c r="A26" s="88"/>
      <c r="B26" s="100"/>
      <c r="C26" s="101"/>
      <c r="D26" s="100"/>
      <c r="E26" s="92" t="s">
        <v>208</v>
      </c>
      <c r="F26" s="37"/>
      <c r="G26" s="38"/>
      <c r="H26" s="38"/>
      <c r="I26" s="55">
        <f t="shared" si="9"/>
        <v>0</v>
      </c>
      <c r="J26" s="40">
        <f t="shared" si="17"/>
        <v>0</v>
      </c>
      <c r="K26" s="21" t="str">
        <f t="shared" si="15"/>
        <v/>
      </c>
      <c r="L26" s="56"/>
      <c r="M26" s="40"/>
      <c r="N26" s="40"/>
      <c r="O26" s="40"/>
      <c r="P26" s="40">
        <f t="shared" si="12"/>
        <v>0</v>
      </c>
      <c r="Q26" s="21" t="str">
        <f t="shared" si="2"/>
        <v/>
      </c>
      <c r="R26" s="56">
        <f t="shared" si="3"/>
        <v>0</v>
      </c>
      <c r="S26" s="40">
        <f t="shared" si="4"/>
        <v>0</v>
      </c>
      <c r="T26" s="40">
        <f t="shared" si="5"/>
        <v>0</v>
      </c>
      <c r="U26" s="18">
        <f t="shared" si="16"/>
        <v>0</v>
      </c>
      <c r="V26" s="40">
        <f t="shared" si="6"/>
        <v>0</v>
      </c>
      <c r="W26" s="21" t="str">
        <f t="shared" si="7"/>
        <v/>
      </c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5"/>
      <c r="GF26" s="95"/>
      <c r="GG26" s="95"/>
      <c r="GH26" s="95"/>
      <c r="GI26" s="95"/>
      <c r="GJ26" s="95"/>
      <c r="GK26" s="95"/>
      <c r="GL26" s="95"/>
      <c r="GM26" s="95"/>
      <c r="GN26" s="95"/>
    </row>
    <row r="27" spans="1:196" s="96" customFormat="1" ht="80.45" hidden="1" customHeight="1" x14ac:dyDescent="0.3">
      <c r="A27" s="88"/>
      <c r="B27" s="100"/>
      <c r="C27" s="101"/>
      <c r="D27" s="100"/>
      <c r="E27" s="92" t="s">
        <v>198</v>
      </c>
      <c r="F27" s="37"/>
      <c r="G27" s="38"/>
      <c r="H27" s="38"/>
      <c r="I27" s="55">
        <f t="shared" si="9"/>
        <v>0</v>
      </c>
      <c r="J27" s="40">
        <f t="shared" si="17"/>
        <v>0</v>
      </c>
      <c r="K27" s="21" t="str">
        <f t="shared" si="15"/>
        <v/>
      </c>
      <c r="L27" s="56"/>
      <c r="M27" s="40"/>
      <c r="N27" s="40"/>
      <c r="O27" s="40"/>
      <c r="P27" s="40">
        <f t="shared" si="12"/>
        <v>0</v>
      </c>
      <c r="Q27" s="21" t="str">
        <f t="shared" si="2"/>
        <v/>
      </c>
      <c r="R27" s="56">
        <f t="shared" si="3"/>
        <v>0</v>
      </c>
      <c r="S27" s="40">
        <f t="shared" si="4"/>
        <v>0</v>
      </c>
      <c r="T27" s="40">
        <f t="shared" si="5"/>
        <v>0</v>
      </c>
      <c r="U27" s="18">
        <f t="shared" si="16"/>
        <v>0</v>
      </c>
      <c r="V27" s="40">
        <f t="shared" si="6"/>
        <v>0</v>
      </c>
      <c r="W27" s="21" t="str">
        <f t="shared" si="7"/>
        <v/>
      </c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5"/>
      <c r="GF27" s="95"/>
      <c r="GG27" s="95"/>
      <c r="GH27" s="95"/>
      <c r="GI27" s="95"/>
      <c r="GJ27" s="95"/>
      <c r="GK27" s="95"/>
      <c r="GL27" s="95"/>
      <c r="GM27" s="95"/>
      <c r="GN27" s="95"/>
    </row>
    <row r="28" spans="1:196" ht="31.5" customHeight="1" x14ac:dyDescent="0.25">
      <c r="A28" s="81"/>
      <c r="B28" s="97" t="s">
        <v>23</v>
      </c>
      <c r="C28" s="98">
        <v>1080</v>
      </c>
      <c r="D28" s="97" t="s">
        <v>58</v>
      </c>
      <c r="E28" s="87" t="s">
        <v>321</v>
      </c>
      <c r="F28" s="31">
        <v>10774.5</v>
      </c>
      <c r="G28" s="24">
        <v>6997.4</v>
      </c>
      <c r="H28" s="24">
        <v>6462.2</v>
      </c>
      <c r="I28" s="28">
        <f t="shared" si="9"/>
        <v>1.6733032241292075E-2</v>
      </c>
      <c r="J28" s="18">
        <f t="shared" si="17"/>
        <v>-535.19999999999982</v>
      </c>
      <c r="K28" s="21">
        <f t="shared" si="15"/>
        <v>0.92351444822362594</v>
      </c>
      <c r="L28" s="19">
        <v>311.10000000000002</v>
      </c>
      <c r="M28" s="18">
        <v>311.10000000000002</v>
      </c>
      <c r="N28" s="18">
        <v>155</v>
      </c>
      <c r="O28" s="18">
        <v>137</v>
      </c>
      <c r="P28" s="18">
        <f t="shared" si="12"/>
        <v>-18</v>
      </c>
      <c r="Q28" s="21">
        <f t="shared" si="2"/>
        <v>0.88387096774193552</v>
      </c>
      <c r="R28" s="19">
        <f t="shared" si="3"/>
        <v>11085.6</v>
      </c>
      <c r="S28" s="18">
        <f t="shared" si="4"/>
        <v>11085.6</v>
      </c>
      <c r="T28" s="18">
        <f t="shared" si="5"/>
        <v>7152.4</v>
      </c>
      <c r="U28" s="18">
        <f t="shared" si="16"/>
        <v>6599.2</v>
      </c>
      <c r="V28" s="18">
        <f t="shared" si="6"/>
        <v>-553.19999999999982</v>
      </c>
      <c r="W28" s="21">
        <f t="shared" si="7"/>
        <v>0.92265533247581233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3.75" customHeight="1" x14ac:dyDescent="0.25">
      <c r="A29" s="81"/>
      <c r="B29" s="97" t="s">
        <v>24</v>
      </c>
      <c r="C29" s="113" t="s">
        <v>234</v>
      </c>
      <c r="D29" s="113" t="s">
        <v>56</v>
      </c>
      <c r="E29" s="87" t="s">
        <v>235</v>
      </c>
      <c r="F29" s="31">
        <v>8881.9</v>
      </c>
      <c r="G29" s="24">
        <v>5427.5</v>
      </c>
      <c r="H29" s="24">
        <v>4215.8</v>
      </c>
      <c r="I29" s="28">
        <f t="shared" si="9"/>
        <v>1.0916269586648375E-2</v>
      </c>
      <c r="J29" s="18">
        <f t="shared" si="17"/>
        <v>-1211.6999999999998</v>
      </c>
      <c r="K29" s="21">
        <f t="shared" si="15"/>
        <v>0.77674804237678496</v>
      </c>
      <c r="L29" s="19"/>
      <c r="M29" s="18"/>
      <c r="N29" s="18"/>
      <c r="O29" s="18"/>
      <c r="P29" s="18">
        <f t="shared" ref="P29:P33" si="32">O29-N29</f>
        <v>0</v>
      </c>
      <c r="Q29" s="21" t="str">
        <f t="shared" si="2"/>
        <v/>
      </c>
      <c r="R29" s="19">
        <f t="shared" si="3"/>
        <v>8881.9</v>
      </c>
      <c r="S29" s="18">
        <f t="shared" si="4"/>
        <v>8881.9</v>
      </c>
      <c r="T29" s="18">
        <f t="shared" si="5"/>
        <v>5427.5</v>
      </c>
      <c r="U29" s="18">
        <f t="shared" si="16"/>
        <v>4215.8</v>
      </c>
      <c r="V29" s="18">
        <f t="shared" si="6"/>
        <v>-1211.6999999999998</v>
      </c>
      <c r="W29" s="21">
        <f t="shared" si="7"/>
        <v>0.77674804237678496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25">
      <c r="A30" s="81"/>
      <c r="B30" s="97"/>
      <c r="C30" s="113" t="s">
        <v>236</v>
      </c>
      <c r="D30" s="113" t="s">
        <v>56</v>
      </c>
      <c r="E30" s="114" t="s">
        <v>151</v>
      </c>
      <c r="F30" s="31">
        <v>1057.7</v>
      </c>
      <c r="G30" s="24">
        <v>747.7</v>
      </c>
      <c r="H30" s="24">
        <v>1.8</v>
      </c>
      <c r="I30" s="54">
        <f t="shared" si="9"/>
        <v>4.6608675117337339E-6</v>
      </c>
      <c r="J30" s="18">
        <f t="shared" si="17"/>
        <v>-745.90000000000009</v>
      </c>
      <c r="K30" s="21">
        <f t="shared" si="15"/>
        <v>2.4073826400962954E-3</v>
      </c>
      <c r="L30" s="19">
        <v>136</v>
      </c>
      <c r="M30" s="18">
        <v>136</v>
      </c>
      <c r="N30" s="18">
        <v>136</v>
      </c>
      <c r="O30" s="18"/>
      <c r="P30" s="18">
        <f t="shared" si="32"/>
        <v>-136</v>
      </c>
      <c r="Q30" s="21">
        <f t="shared" si="2"/>
        <v>0</v>
      </c>
      <c r="R30" s="19">
        <f t="shared" si="3"/>
        <v>1193.7</v>
      </c>
      <c r="S30" s="18">
        <f t="shared" si="4"/>
        <v>1193.7</v>
      </c>
      <c r="T30" s="18">
        <f t="shared" si="5"/>
        <v>883.7</v>
      </c>
      <c r="U30" s="18">
        <f t="shared" si="16"/>
        <v>1.8</v>
      </c>
      <c r="V30" s="18">
        <f t="shared" si="6"/>
        <v>-881.90000000000009</v>
      </c>
      <c r="W30" s="21">
        <f t="shared" si="7"/>
        <v>2.0368903474029649E-3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36.75" customHeight="1" x14ac:dyDescent="0.25">
      <c r="A31" s="81"/>
      <c r="B31" s="97" t="s">
        <v>25</v>
      </c>
      <c r="C31" s="113" t="s">
        <v>237</v>
      </c>
      <c r="D31" s="113" t="s">
        <v>56</v>
      </c>
      <c r="E31" s="87" t="s">
        <v>238</v>
      </c>
      <c r="F31" s="31">
        <v>657.2</v>
      </c>
      <c r="G31" s="24">
        <v>385.2</v>
      </c>
      <c r="H31" s="24">
        <v>101.9</v>
      </c>
      <c r="I31" s="54">
        <f t="shared" si="9"/>
        <v>2.6385688858092637E-4</v>
      </c>
      <c r="J31" s="18">
        <f t="shared" si="17"/>
        <v>-283.29999999999995</v>
      </c>
      <c r="K31" s="21">
        <f t="shared" si="15"/>
        <v>0.26453790238836972</v>
      </c>
      <c r="L31" s="19"/>
      <c r="M31" s="18"/>
      <c r="N31" s="18"/>
      <c r="O31" s="18"/>
      <c r="P31" s="18">
        <f t="shared" si="32"/>
        <v>0</v>
      </c>
      <c r="Q31" s="21" t="str">
        <f t="shared" si="2"/>
        <v/>
      </c>
      <c r="R31" s="19">
        <f t="shared" si="3"/>
        <v>657.2</v>
      </c>
      <c r="S31" s="18">
        <f t="shared" si="4"/>
        <v>657.2</v>
      </c>
      <c r="T31" s="18">
        <f t="shared" si="5"/>
        <v>385.2</v>
      </c>
      <c r="U31" s="18">
        <f t="shared" si="16"/>
        <v>101.9</v>
      </c>
      <c r="V31" s="18">
        <f t="shared" si="6"/>
        <v>-283.29999999999995</v>
      </c>
      <c r="W31" s="21">
        <f t="shared" si="7"/>
        <v>0.26453790238836972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96" customFormat="1" ht="101.45" hidden="1" customHeight="1" x14ac:dyDescent="0.3">
      <c r="A32" s="88"/>
      <c r="B32" s="100"/>
      <c r="C32" s="115"/>
      <c r="D32" s="115"/>
      <c r="E32" s="111" t="s">
        <v>259</v>
      </c>
      <c r="F32" s="37"/>
      <c r="G32" s="38"/>
      <c r="H32" s="38"/>
      <c r="I32" s="58">
        <f t="shared" ref="I32" si="33">H32/$H$6</f>
        <v>0</v>
      </c>
      <c r="J32" s="40">
        <f t="shared" si="17"/>
        <v>0</v>
      </c>
      <c r="K32" s="21" t="str">
        <f t="shared" si="15"/>
        <v/>
      </c>
      <c r="L32" s="56"/>
      <c r="M32" s="40"/>
      <c r="N32" s="40"/>
      <c r="O32" s="40"/>
      <c r="P32" s="40">
        <f t="shared" ref="P32" si="34">O32-N32</f>
        <v>0</v>
      </c>
      <c r="Q32" s="21" t="str">
        <f t="shared" si="2"/>
        <v/>
      </c>
      <c r="R32" s="56">
        <f t="shared" ref="R32" si="35">SUM(F32,L32)</f>
        <v>0</v>
      </c>
      <c r="S32" s="40">
        <f t="shared" ref="S32" si="36">SUM(F32,M32)</f>
        <v>0</v>
      </c>
      <c r="T32" s="40">
        <f t="shared" ref="T32" si="37">SUM(G32,N32)</f>
        <v>0</v>
      </c>
      <c r="U32" s="18">
        <f t="shared" si="16"/>
        <v>0</v>
      </c>
      <c r="V32" s="40">
        <f t="shared" si="6"/>
        <v>0</v>
      </c>
      <c r="W32" s="21" t="str">
        <f t="shared" si="7"/>
        <v/>
      </c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5"/>
      <c r="GF32" s="95"/>
      <c r="GG32" s="95"/>
      <c r="GH32" s="95"/>
      <c r="GI32" s="95"/>
      <c r="GJ32" s="95"/>
      <c r="GK32" s="95"/>
      <c r="GL32" s="95"/>
      <c r="GM32" s="95"/>
      <c r="GN32" s="95"/>
    </row>
    <row r="33" spans="1:196" ht="36" customHeight="1" x14ac:dyDescent="0.25">
      <c r="A33" s="81"/>
      <c r="B33" s="97"/>
      <c r="C33" s="113" t="s">
        <v>246</v>
      </c>
      <c r="D33" s="113" t="s">
        <v>56</v>
      </c>
      <c r="E33" s="87" t="s">
        <v>265</v>
      </c>
      <c r="F33" s="31">
        <v>1756.8</v>
      </c>
      <c r="G33" s="24">
        <v>1162.5999999999999</v>
      </c>
      <c r="H33" s="24">
        <v>994.8</v>
      </c>
      <c r="I33" s="28">
        <f t="shared" si="9"/>
        <v>2.5759061114848433E-3</v>
      </c>
      <c r="J33" s="18">
        <f t="shared" ref="J33" si="38">H33-G33</f>
        <v>-167.79999999999995</v>
      </c>
      <c r="K33" s="21">
        <f t="shared" si="15"/>
        <v>0.85566832960605543</v>
      </c>
      <c r="L33" s="19"/>
      <c r="M33" s="18"/>
      <c r="N33" s="18"/>
      <c r="O33" s="18"/>
      <c r="P33" s="18">
        <f t="shared" si="32"/>
        <v>0</v>
      </c>
      <c r="Q33" s="21" t="str">
        <f t="shared" si="2"/>
        <v/>
      </c>
      <c r="R33" s="19">
        <f t="shared" si="3"/>
        <v>1756.8</v>
      </c>
      <c r="S33" s="18">
        <f t="shared" si="4"/>
        <v>1756.8</v>
      </c>
      <c r="T33" s="18">
        <f t="shared" si="5"/>
        <v>1162.5999999999999</v>
      </c>
      <c r="U33" s="18">
        <f t="shared" si="16"/>
        <v>994.8</v>
      </c>
      <c r="V33" s="18">
        <f t="shared" ref="V33" si="39">U33-T33</f>
        <v>-167.79999999999995</v>
      </c>
      <c r="W33" s="21">
        <f t="shared" si="7"/>
        <v>0.85566832960605543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2.25" customHeight="1" x14ac:dyDescent="0.25">
      <c r="A34" s="81"/>
      <c r="B34" s="97" t="s">
        <v>26</v>
      </c>
      <c r="C34" s="113" t="s">
        <v>239</v>
      </c>
      <c r="D34" s="113" t="s">
        <v>56</v>
      </c>
      <c r="E34" s="87" t="s">
        <v>240</v>
      </c>
      <c r="F34" s="31">
        <v>2781.7</v>
      </c>
      <c r="G34" s="24">
        <v>1576.1</v>
      </c>
      <c r="H34" s="24">
        <v>1281.0999999999999</v>
      </c>
      <c r="I34" s="28">
        <f t="shared" si="9"/>
        <v>3.3172429829344922E-3</v>
      </c>
      <c r="J34" s="18">
        <f t="shared" si="17"/>
        <v>-295</v>
      </c>
      <c r="K34" s="21">
        <f t="shared" si="15"/>
        <v>0.81282913520715694</v>
      </c>
      <c r="L34" s="19"/>
      <c r="M34" s="18"/>
      <c r="N34" s="18"/>
      <c r="O34" s="18"/>
      <c r="P34" s="18">
        <f t="shared" ref="P34:P37" si="40">O34-N34</f>
        <v>0</v>
      </c>
      <c r="Q34" s="21" t="str">
        <f t="shared" si="2"/>
        <v/>
      </c>
      <c r="R34" s="19">
        <f t="shared" si="3"/>
        <v>2781.7</v>
      </c>
      <c r="S34" s="18">
        <f t="shared" si="4"/>
        <v>2781.7</v>
      </c>
      <c r="T34" s="18">
        <f t="shared" si="5"/>
        <v>1576.1</v>
      </c>
      <c r="U34" s="18">
        <f t="shared" si="16"/>
        <v>1281.0999999999999</v>
      </c>
      <c r="V34" s="18">
        <f t="shared" si="6"/>
        <v>-295</v>
      </c>
      <c r="W34" s="21">
        <f t="shared" si="7"/>
        <v>0.81282913520715694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18.75" hidden="1" customHeight="1" x14ac:dyDescent="0.25">
      <c r="A35" s="81"/>
      <c r="B35" s="97"/>
      <c r="C35" s="113" t="s">
        <v>266</v>
      </c>
      <c r="D35" s="113" t="s">
        <v>56</v>
      </c>
      <c r="E35" s="87" t="s">
        <v>268</v>
      </c>
      <c r="F35" s="31"/>
      <c r="G35" s="24"/>
      <c r="H35" s="24"/>
      <c r="I35" s="54">
        <f t="shared" si="9"/>
        <v>0</v>
      </c>
      <c r="J35" s="18">
        <f t="shared" si="17"/>
        <v>0</v>
      </c>
      <c r="K35" s="21" t="str">
        <f t="shared" si="15"/>
        <v/>
      </c>
      <c r="L35" s="19"/>
      <c r="M35" s="18"/>
      <c r="N35" s="18"/>
      <c r="O35" s="18"/>
      <c r="P35" s="18">
        <f t="shared" si="40"/>
        <v>0</v>
      </c>
      <c r="Q35" s="21" t="str">
        <f t="shared" si="2"/>
        <v/>
      </c>
      <c r="R35" s="19">
        <f t="shared" si="3"/>
        <v>0</v>
      </c>
      <c r="S35" s="18">
        <f t="shared" si="4"/>
        <v>0</v>
      </c>
      <c r="T35" s="18">
        <f t="shared" si="5"/>
        <v>0</v>
      </c>
      <c r="U35" s="18">
        <f t="shared" si="16"/>
        <v>0</v>
      </c>
      <c r="V35" s="18">
        <f t="shared" si="6"/>
        <v>0</v>
      </c>
      <c r="W35" s="21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96" customFormat="1" ht="18.75" hidden="1" customHeight="1" x14ac:dyDescent="0.3">
      <c r="A36" s="88"/>
      <c r="B36" s="100"/>
      <c r="C36" s="115" t="s">
        <v>267</v>
      </c>
      <c r="D36" s="115" t="s">
        <v>56</v>
      </c>
      <c r="E36" s="111" t="s">
        <v>272</v>
      </c>
      <c r="F36" s="37"/>
      <c r="G36" s="38"/>
      <c r="H36" s="38"/>
      <c r="I36" s="55">
        <f t="shared" si="9"/>
        <v>0</v>
      </c>
      <c r="J36" s="40">
        <f t="shared" si="17"/>
        <v>0</v>
      </c>
      <c r="K36" s="21" t="str">
        <f t="shared" si="15"/>
        <v/>
      </c>
      <c r="L36" s="56"/>
      <c r="M36" s="40"/>
      <c r="N36" s="40"/>
      <c r="O36" s="40"/>
      <c r="P36" s="40">
        <f t="shared" si="40"/>
        <v>0</v>
      </c>
      <c r="Q36" s="21" t="str">
        <f t="shared" si="2"/>
        <v/>
      </c>
      <c r="R36" s="56">
        <f t="shared" si="3"/>
        <v>0</v>
      </c>
      <c r="S36" s="40">
        <f t="shared" si="4"/>
        <v>0</v>
      </c>
      <c r="T36" s="40">
        <f t="shared" si="5"/>
        <v>0</v>
      </c>
      <c r="U36" s="18">
        <f t="shared" si="16"/>
        <v>0</v>
      </c>
      <c r="V36" s="40">
        <f t="shared" si="6"/>
        <v>0</v>
      </c>
      <c r="W36" s="21" t="str">
        <f t="shared" si="7"/>
        <v/>
      </c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5"/>
      <c r="GF36" s="95"/>
      <c r="GG36" s="95"/>
      <c r="GH36" s="95"/>
      <c r="GI36" s="95"/>
      <c r="GJ36" s="95"/>
      <c r="GK36" s="95"/>
      <c r="GL36" s="95"/>
      <c r="GM36" s="95"/>
      <c r="GN36" s="95"/>
    </row>
    <row r="37" spans="1:196" ht="64.5" customHeight="1" x14ac:dyDescent="0.25">
      <c r="A37" s="81"/>
      <c r="B37" s="97"/>
      <c r="C37" s="113" t="s">
        <v>247</v>
      </c>
      <c r="D37" s="113" t="s">
        <v>56</v>
      </c>
      <c r="E37" s="87" t="s">
        <v>263</v>
      </c>
      <c r="F37" s="31">
        <v>290.2</v>
      </c>
      <c r="G37" s="24">
        <v>290.2</v>
      </c>
      <c r="H37" s="24">
        <v>156.69999999999999</v>
      </c>
      <c r="I37" s="28">
        <f t="shared" si="9"/>
        <v>4.0575441060482003E-4</v>
      </c>
      <c r="J37" s="18">
        <f t="shared" si="17"/>
        <v>-133.5</v>
      </c>
      <c r="K37" s="21">
        <f t="shared" si="15"/>
        <v>0.5399724328049621</v>
      </c>
      <c r="L37" s="19"/>
      <c r="M37" s="18"/>
      <c r="N37" s="18"/>
      <c r="O37" s="18"/>
      <c r="P37" s="18">
        <f t="shared" si="40"/>
        <v>0</v>
      </c>
      <c r="Q37" s="21" t="str">
        <f t="shared" si="2"/>
        <v/>
      </c>
      <c r="R37" s="19">
        <f t="shared" si="3"/>
        <v>290.2</v>
      </c>
      <c r="S37" s="18">
        <f t="shared" si="4"/>
        <v>290.2</v>
      </c>
      <c r="T37" s="18">
        <f t="shared" si="5"/>
        <v>290.2</v>
      </c>
      <c r="U37" s="18">
        <f t="shared" si="16"/>
        <v>156.69999999999999</v>
      </c>
      <c r="V37" s="18">
        <f t="shared" si="6"/>
        <v>-133.5</v>
      </c>
      <c r="W37" s="21">
        <f t="shared" si="7"/>
        <v>0.5399724328049621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ht="79.5" customHeight="1" x14ac:dyDescent="0.25">
      <c r="A38" s="81"/>
      <c r="B38" s="97"/>
      <c r="C38" s="113" t="s">
        <v>258</v>
      </c>
      <c r="D38" s="113" t="s">
        <v>56</v>
      </c>
      <c r="E38" s="87" t="s">
        <v>264</v>
      </c>
      <c r="F38" s="31">
        <v>25.8</v>
      </c>
      <c r="G38" s="24">
        <v>25.8</v>
      </c>
      <c r="H38" s="24"/>
      <c r="I38" s="28">
        <f t="shared" ref="I38" si="41">H38/$H$6</f>
        <v>0</v>
      </c>
      <c r="J38" s="18">
        <f t="shared" ref="J38" si="42">H38-G38</f>
        <v>-25.8</v>
      </c>
      <c r="K38" s="21">
        <f t="shared" si="15"/>
        <v>0</v>
      </c>
      <c r="L38" s="19"/>
      <c r="M38" s="18"/>
      <c r="N38" s="18"/>
      <c r="O38" s="18"/>
      <c r="P38" s="18">
        <f t="shared" ref="P38" si="43">O38-N38</f>
        <v>0</v>
      </c>
      <c r="Q38" s="21" t="str">
        <f t="shared" si="2"/>
        <v/>
      </c>
      <c r="R38" s="19">
        <f t="shared" ref="R38" si="44">SUM(F38,L38)</f>
        <v>25.8</v>
      </c>
      <c r="S38" s="18">
        <f t="shared" ref="S38" si="45">SUM(F38,M38)</f>
        <v>25.8</v>
      </c>
      <c r="T38" s="18">
        <f t="shared" ref="T38" si="46">SUM(G38,N38)</f>
        <v>25.8</v>
      </c>
      <c r="U38" s="18">
        <f t="shared" si="16"/>
        <v>0</v>
      </c>
      <c r="V38" s="18">
        <f t="shared" ref="V38" si="47">U38-T38</f>
        <v>-25.8</v>
      </c>
      <c r="W38" s="21">
        <f t="shared" si="7"/>
        <v>0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s="118" customFormat="1" ht="30" customHeight="1" x14ac:dyDescent="0.3">
      <c r="A39" s="75">
        <v>2</v>
      </c>
      <c r="B39" s="76" t="s">
        <v>39</v>
      </c>
      <c r="C39" s="76" t="s">
        <v>107</v>
      </c>
      <c r="D39" s="76"/>
      <c r="E39" s="116" t="s">
        <v>40</v>
      </c>
      <c r="F39" s="30">
        <f>F40+F42+F44+F45+F48+F51</f>
        <v>16019.399999999998</v>
      </c>
      <c r="G39" s="17">
        <f>G40+G42+G44+G45+G48+G51</f>
        <v>9822.7999999999993</v>
      </c>
      <c r="H39" s="17">
        <f>H40+H42+H44+H45+H48+H51</f>
        <v>7790.5</v>
      </c>
      <c r="I39" s="36">
        <f t="shared" si="9"/>
        <v>2.0172493527867586E-2</v>
      </c>
      <c r="J39" s="17">
        <f t="shared" si="17"/>
        <v>-2032.2999999999993</v>
      </c>
      <c r="K39" s="20">
        <f t="shared" si="15"/>
        <v>0.79310379932402175</v>
      </c>
      <c r="L39" s="16">
        <f>L40+L42+L43+L44+L45+L48+L51</f>
        <v>4372.8</v>
      </c>
      <c r="M39" s="17">
        <f>M40+M42+M43+M44+M45+M48+M51</f>
        <v>4481.8</v>
      </c>
      <c r="N39" s="17">
        <f>N40+N42+N43+N44+N45+N48+N51</f>
        <v>4481.8</v>
      </c>
      <c r="O39" s="17">
        <f>O40+O42+O43+O44+O45+O48+O51</f>
        <v>4220.8</v>
      </c>
      <c r="P39" s="17">
        <f t="shared" si="12"/>
        <v>-261</v>
      </c>
      <c r="Q39" s="20">
        <f t="shared" si="2"/>
        <v>0.94176446963273686</v>
      </c>
      <c r="R39" s="16">
        <f>R40+R42+R43+R44+R45+R48+R51</f>
        <v>20392.199999999997</v>
      </c>
      <c r="S39" s="17">
        <f>S40+S42+S43+S44+S45+S48+S51</f>
        <v>20501.2</v>
      </c>
      <c r="T39" s="17">
        <f>T40+T42+T43+T44+T45+T48+T51</f>
        <v>14304.6</v>
      </c>
      <c r="U39" s="17">
        <f t="shared" si="16"/>
        <v>12011.3</v>
      </c>
      <c r="V39" s="17">
        <f t="shared" si="6"/>
        <v>-2293.3000000000011</v>
      </c>
      <c r="W39" s="20">
        <f t="shared" si="7"/>
        <v>0.83968094179494701</v>
      </c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</row>
    <row r="40" spans="1:196" ht="33" customHeight="1" x14ac:dyDescent="0.25">
      <c r="A40" s="81"/>
      <c r="B40" s="82" t="s">
        <v>41</v>
      </c>
      <c r="C40" s="113" t="s">
        <v>221</v>
      </c>
      <c r="D40" s="113" t="s">
        <v>228</v>
      </c>
      <c r="E40" s="119" t="s">
        <v>222</v>
      </c>
      <c r="F40" s="32">
        <v>9398.7999999999993</v>
      </c>
      <c r="G40" s="18">
        <v>5725.2</v>
      </c>
      <c r="H40" s="182">
        <v>4329</v>
      </c>
      <c r="I40" s="28">
        <f t="shared" si="9"/>
        <v>1.120938636571963E-2</v>
      </c>
      <c r="J40" s="18">
        <f t="shared" si="17"/>
        <v>-1396.1999999999998</v>
      </c>
      <c r="K40" s="21">
        <f t="shared" si="15"/>
        <v>0.7561307901907357</v>
      </c>
      <c r="L40" s="19">
        <v>4372.8</v>
      </c>
      <c r="M40" s="18">
        <v>4427.6000000000004</v>
      </c>
      <c r="N40" s="18">
        <v>4427.6000000000004</v>
      </c>
      <c r="O40" s="18">
        <v>4166.6000000000004</v>
      </c>
      <c r="P40" s="18">
        <f t="shared" si="12"/>
        <v>-261</v>
      </c>
      <c r="Q40" s="21">
        <f t="shared" si="2"/>
        <v>0.94105158550907941</v>
      </c>
      <c r="R40" s="19">
        <f t="shared" si="3"/>
        <v>13771.599999999999</v>
      </c>
      <c r="S40" s="18">
        <f t="shared" si="4"/>
        <v>13826.4</v>
      </c>
      <c r="T40" s="18">
        <f t="shared" si="5"/>
        <v>10152.799999999999</v>
      </c>
      <c r="U40" s="18">
        <f t="shared" si="16"/>
        <v>8495.6</v>
      </c>
      <c r="V40" s="18">
        <f t="shared" si="6"/>
        <v>-1657.1999999999989</v>
      </c>
      <c r="W40" s="21">
        <f t="shared" si="7"/>
        <v>0.83677409187613283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105" customFormat="1" ht="84" hidden="1" customHeight="1" x14ac:dyDescent="0.3">
      <c r="A41" s="88"/>
      <c r="B41" s="91"/>
      <c r="C41" s="115"/>
      <c r="D41" s="115"/>
      <c r="E41" s="120" t="s">
        <v>307</v>
      </c>
      <c r="F41" s="39"/>
      <c r="G41" s="40"/>
      <c r="H41" s="40"/>
      <c r="I41" s="55">
        <f t="shared" si="9"/>
        <v>0</v>
      </c>
      <c r="J41" s="40">
        <f t="shared" si="17"/>
        <v>0</v>
      </c>
      <c r="K41" s="21" t="str">
        <f t="shared" si="15"/>
        <v/>
      </c>
      <c r="L41" s="56"/>
      <c r="M41" s="40"/>
      <c r="N41" s="40"/>
      <c r="O41" s="40"/>
      <c r="P41" s="18">
        <f t="shared" si="12"/>
        <v>0</v>
      </c>
      <c r="Q41" s="21" t="str">
        <f t="shared" si="2"/>
        <v/>
      </c>
      <c r="R41" s="19">
        <f t="shared" si="3"/>
        <v>0</v>
      </c>
      <c r="S41" s="18">
        <f t="shared" si="4"/>
        <v>0</v>
      </c>
      <c r="T41" s="18">
        <f t="shared" si="5"/>
        <v>0</v>
      </c>
      <c r="U41" s="18">
        <f t="shared" si="16"/>
        <v>0</v>
      </c>
      <c r="V41" s="18">
        <f t="shared" si="6"/>
        <v>0</v>
      </c>
      <c r="W41" s="21" t="str">
        <f t="shared" si="7"/>
        <v/>
      </c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</row>
    <row r="42" spans="1:196" ht="47.25" customHeight="1" x14ac:dyDescent="0.25">
      <c r="A42" s="81"/>
      <c r="B42" s="82" t="s">
        <v>43</v>
      </c>
      <c r="C42" s="82" t="s">
        <v>172</v>
      </c>
      <c r="D42" s="82" t="s">
        <v>173</v>
      </c>
      <c r="E42" s="119" t="s">
        <v>171</v>
      </c>
      <c r="F42" s="32">
        <v>578.79999999999995</v>
      </c>
      <c r="G42" s="18">
        <v>450</v>
      </c>
      <c r="H42" s="18">
        <v>281.7</v>
      </c>
      <c r="I42" s="54">
        <f t="shared" si="9"/>
        <v>7.2942576558632927E-4</v>
      </c>
      <c r="J42" s="18">
        <f t="shared" si="17"/>
        <v>-168.3</v>
      </c>
      <c r="K42" s="21">
        <f t="shared" si="15"/>
        <v>0.626</v>
      </c>
      <c r="L42" s="19"/>
      <c r="M42" s="18"/>
      <c r="N42" s="18"/>
      <c r="O42" s="18"/>
      <c r="P42" s="18">
        <f t="shared" si="12"/>
        <v>0</v>
      </c>
      <c r="Q42" s="21" t="str">
        <f t="shared" si="2"/>
        <v/>
      </c>
      <c r="R42" s="19">
        <f t="shared" si="3"/>
        <v>578.79999999999995</v>
      </c>
      <c r="S42" s="18">
        <f t="shared" si="4"/>
        <v>578.79999999999995</v>
      </c>
      <c r="T42" s="18">
        <f t="shared" si="5"/>
        <v>450</v>
      </c>
      <c r="U42" s="18">
        <f t="shared" si="16"/>
        <v>281.7</v>
      </c>
      <c r="V42" s="18">
        <f t="shared" si="6"/>
        <v>-168.3</v>
      </c>
      <c r="W42" s="21">
        <f t="shared" si="7"/>
        <v>0.626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47.25" customHeight="1" x14ac:dyDescent="0.25">
      <c r="A43" s="81"/>
      <c r="B43" s="82"/>
      <c r="C43" s="82" t="s">
        <v>340</v>
      </c>
      <c r="D43" s="82" t="s">
        <v>342</v>
      </c>
      <c r="E43" s="212" t="s">
        <v>341</v>
      </c>
      <c r="F43" s="32"/>
      <c r="G43" s="18"/>
      <c r="H43" s="18"/>
      <c r="I43" s="54"/>
      <c r="J43" s="18"/>
      <c r="K43" s="21"/>
      <c r="L43" s="19"/>
      <c r="M43" s="18">
        <v>54.2</v>
      </c>
      <c r="N43" s="18">
        <v>54.2</v>
      </c>
      <c r="O43" s="18">
        <v>54.2</v>
      </c>
      <c r="P43" s="18">
        <f t="shared" si="12"/>
        <v>0</v>
      </c>
      <c r="Q43" s="21">
        <f t="shared" si="2"/>
        <v>1</v>
      </c>
      <c r="R43" s="19">
        <f t="shared" si="3"/>
        <v>0</v>
      </c>
      <c r="S43" s="18">
        <f t="shared" si="4"/>
        <v>54.2</v>
      </c>
      <c r="T43" s="18">
        <f t="shared" si="5"/>
        <v>54.2</v>
      </c>
      <c r="U43" s="18">
        <f t="shared" si="16"/>
        <v>54.2</v>
      </c>
      <c r="V43" s="18">
        <f t="shared" si="6"/>
        <v>0</v>
      </c>
      <c r="W43" s="21">
        <f t="shared" si="7"/>
        <v>1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1.5" customHeight="1" x14ac:dyDescent="0.25">
      <c r="A44" s="81"/>
      <c r="B44" s="82" t="s">
        <v>43</v>
      </c>
      <c r="C44" s="82" t="s">
        <v>127</v>
      </c>
      <c r="D44" s="82" t="s">
        <v>60</v>
      </c>
      <c r="E44" s="119" t="s">
        <v>47</v>
      </c>
      <c r="F44" s="32">
        <v>50</v>
      </c>
      <c r="G44" s="18"/>
      <c r="H44" s="18"/>
      <c r="I44" s="54">
        <f t="shared" si="9"/>
        <v>0</v>
      </c>
      <c r="J44" s="18">
        <f t="shared" si="17"/>
        <v>0</v>
      </c>
      <c r="K44" s="21" t="str">
        <f t="shared" si="15"/>
        <v/>
      </c>
      <c r="L44" s="19"/>
      <c r="M44" s="18"/>
      <c r="N44" s="18"/>
      <c r="O44" s="18"/>
      <c r="P44" s="18">
        <f t="shared" si="12"/>
        <v>0</v>
      </c>
      <c r="Q44" s="21" t="str">
        <f t="shared" si="2"/>
        <v/>
      </c>
      <c r="R44" s="19">
        <f t="shared" si="3"/>
        <v>50</v>
      </c>
      <c r="S44" s="18">
        <f t="shared" si="4"/>
        <v>50</v>
      </c>
      <c r="T44" s="18">
        <f t="shared" si="5"/>
        <v>0</v>
      </c>
      <c r="U44" s="18">
        <f t="shared" si="16"/>
        <v>0</v>
      </c>
      <c r="V44" s="18">
        <f t="shared" si="6"/>
        <v>0</v>
      </c>
      <c r="W44" s="21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25">
      <c r="A45" s="81"/>
      <c r="B45" s="82" t="s">
        <v>44</v>
      </c>
      <c r="C45" s="82" t="s">
        <v>128</v>
      </c>
      <c r="D45" s="82" t="s">
        <v>60</v>
      </c>
      <c r="E45" s="119" t="s">
        <v>129</v>
      </c>
      <c r="F45" s="32"/>
      <c r="G45" s="18"/>
      <c r="H45" s="18"/>
      <c r="I45" s="28">
        <f t="shared" si="9"/>
        <v>0</v>
      </c>
      <c r="J45" s="18">
        <f t="shared" si="17"/>
        <v>0</v>
      </c>
      <c r="K45" s="21" t="str">
        <f t="shared" si="15"/>
        <v/>
      </c>
      <c r="L45" s="19"/>
      <c r="M45" s="18"/>
      <c r="N45" s="18"/>
      <c r="O45" s="18"/>
      <c r="P45" s="18">
        <f t="shared" si="12"/>
        <v>0</v>
      </c>
      <c r="Q45" s="21" t="str">
        <f t="shared" si="2"/>
        <v/>
      </c>
      <c r="R45" s="19">
        <f t="shared" si="3"/>
        <v>0</v>
      </c>
      <c r="S45" s="18">
        <f t="shared" si="4"/>
        <v>0</v>
      </c>
      <c r="T45" s="18">
        <f t="shared" si="5"/>
        <v>0</v>
      </c>
      <c r="U45" s="18">
        <f t="shared" si="16"/>
        <v>0</v>
      </c>
      <c r="V45" s="18">
        <f t="shared" si="6"/>
        <v>0</v>
      </c>
      <c r="W45" s="21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96" customFormat="1" ht="79.900000000000006" hidden="1" customHeight="1" x14ac:dyDescent="0.3">
      <c r="A46" s="88"/>
      <c r="B46" s="91"/>
      <c r="C46" s="91"/>
      <c r="D46" s="91"/>
      <c r="E46" s="92" t="s">
        <v>260</v>
      </c>
      <c r="F46" s="39"/>
      <c r="G46" s="40"/>
      <c r="H46" s="40"/>
      <c r="I46" s="55">
        <f t="shared" si="9"/>
        <v>0</v>
      </c>
      <c r="J46" s="40">
        <f t="shared" si="17"/>
        <v>0</v>
      </c>
      <c r="K46" s="21" t="str">
        <f t="shared" si="15"/>
        <v/>
      </c>
      <c r="L46" s="56"/>
      <c r="M46" s="40"/>
      <c r="N46" s="40"/>
      <c r="O46" s="40"/>
      <c r="P46" s="18">
        <f t="shared" si="12"/>
        <v>0</v>
      </c>
      <c r="Q46" s="21" t="str">
        <f t="shared" si="2"/>
        <v/>
      </c>
      <c r="R46" s="56">
        <f t="shared" si="3"/>
        <v>0</v>
      </c>
      <c r="S46" s="40">
        <f t="shared" si="4"/>
        <v>0</v>
      </c>
      <c r="T46" s="18">
        <f t="shared" si="5"/>
        <v>0</v>
      </c>
      <c r="U46" s="18">
        <f t="shared" si="16"/>
        <v>0</v>
      </c>
      <c r="V46" s="18">
        <f t="shared" si="6"/>
        <v>0</v>
      </c>
      <c r="W46" s="21" t="str">
        <f t="shared" si="7"/>
        <v/>
      </c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5"/>
      <c r="GF46" s="95"/>
      <c r="GG46" s="95"/>
      <c r="GH46" s="95"/>
      <c r="GI46" s="95"/>
      <c r="GJ46" s="95"/>
      <c r="GK46" s="95"/>
      <c r="GL46" s="95"/>
      <c r="GM46" s="95"/>
      <c r="GN46" s="95"/>
    </row>
    <row r="47" spans="1:196" s="96" customFormat="1" ht="115.5" hidden="1" customHeight="1" x14ac:dyDescent="0.3">
      <c r="A47" s="88"/>
      <c r="B47" s="91"/>
      <c r="C47" s="91"/>
      <c r="D47" s="91"/>
      <c r="E47" s="92" t="s">
        <v>214</v>
      </c>
      <c r="F47" s="39"/>
      <c r="G47" s="40"/>
      <c r="H47" s="40"/>
      <c r="I47" s="55">
        <f t="shared" si="9"/>
        <v>0</v>
      </c>
      <c r="J47" s="40">
        <f t="shared" si="17"/>
        <v>0</v>
      </c>
      <c r="K47" s="21" t="str">
        <f t="shared" si="15"/>
        <v/>
      </c>
      <c r="L47" s="56"/>
      <c r="M47" s="40"/>
      <c r="N47" s="40"/>
      <c r="O47" s="40"/>
      <c r="P47" s="18">
        <f t="shared" si="12"/>
        <v>0</v>
      </c>
      <c r="Q47" s="21" t="str">
        <f t="shared" si="2"/>
        <v/>
      </c>
      <c r="R47" s="56">
        <f t="shared" si="3"/>
        <v>0</v>
      </c>
      <c r="S47" s="40">
        <f t="shared" si="4"/>
        <v>0</v>
      </c>
      <c r="T47" s="18">
        <f t="shared" si="5"/>
        <v>0</v>
      </c>
      <c r="U47" s="18">
        <f t="shared" si="16"/>
        <v>0</v>
      </c>
      <c r="V47" s="18">
        <f t="shared" si="6"/>
        <v>0</v>
      </c>
      <c r="W47" s="21" t="str">
        <f t="shared" si="7"/>
        <v/>
      </c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5"/>
      <c r="GF47" s="95"/>
      <c r="GG47" s="95"/>
      <c r="GH47" s="95"/>
      <c r="GI47" s="95"/>
      <c r="GJ47" s="95"/>
      <c r="GK47" s="95"/>
      <c r="GL47" s="95"/>
      <c r="GM47" s="95"/>
      <c r="GN47" s="95"/>
    </row>
    <row r="48" spans="1:196" ht="31.5" customHeight="1" x14ac:dyDescent="0.25">
      <c r="A48" s="81"/>
      <c r="B48" s="82" t="s">
        <v>45</v>
      </c>
      <c r="C48" s="82" t="s">
        <v>130</v>
      </c>
      <c r="D48" s="82" t="s">
        <v>60</v>
      </c>
      <c r="E48" s="119" t="s">
        <v>46</v>
      </c>
      <c r="F48" s="32">
        <v>2600</v>
      </c>
      <c r="G48" s="18">
        <v>1392.6</v>
      </c>
      <c r="H48" s="18">
        <v>1245.7</v>
      </c>
      <c r="I48" s="28">
        <f t="shared" si="9"/>
        <v>3.2255792552037289E-3</v>
      </c>
      <c r="J48" s="18">
        <f t="shared" si="17"/>
        <v>-146.89999999999986</v>
      </c>
      <c r="K48" s="21">
        <f t="shared" si="15"/>
        <v>0.8945138589688354</v>
      </c>
      <c r="L48" s="19"/>
      <c r="M48" s="18"/>
      <c r="N48" s="18"/>
      <c r="O48" s="18"/>
      <c r="P48" s="18">
        <f t="shared" si="12"/>
        <v>0</v>
      </c>
      <c r="Q48" s="21" t="str">
        <f t="shared" si="2"/>
        <v/>
      </c>
      <c r="R48" s="19">
        <f t="shared" si="3"/>
        <v>2600</v>
      </c>
      <c r="S48" s="18">
        <f t="shared" si="4"/>
        <v>2600</v>
      </c>
      <c r="T48" s="18">
        <f t="shared" si="5"/>
        <v>1392.6</v>
      </c>
      <c r="U48" s="18">
        <f t="shared" si="16"/>
        <v>1245.7</v>
      </c>
      <c r="V48" s="18">
        <f t="shared" si="6"/>
        <v>-146.89999999999986</v>
      </c>
      <c r="W48" s="21">
        <f t="shared" si="7"/>
        <v>0.8945138589688354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0.75" hidden="1" customHeight="1" x14ac:dyDescent="0.25">
      <c r="A49" s="81"/>
      <c r="B49" s="82"/>
      <c r="C49" s="82" t="s">
        <v>146</v>
      </c>
      <c r="D49" s="82" t="s">
        <v>60</v>
      </c>
      <c r="E49" s="119" t="s">
        <v>145</v>
      </c>
      <c r="F49" s="32"/>
      <c r="G49" s="18"/>
      <c r="H49" s="18"/>
      <c r="I49" s="54">
        <f t="shared" si="9"/>
        <v>0</v>
      </c>
      <c r="J49" s="18">
        <f t="shared" si="17"/>
        <v>0</v>
      </c>
      <c r="K49" s="21" t="str">
        <f t="shared" si="15"/>
        <v/>
      </c>
      <c r="L49" s="19"/>
      <c r="M49" s="18"/>
      <c r="N49" s="18"/>
      <c r="O49" s="18"/>
      <c r="P49" s="18">
        <f t="shared" si="12"/>
        <v>0</v>
      </c>
      <c r="Q49" s="21" t="str">
        <f t="shared" si="2"/>
        <v/>
      </c>
      <c r="R49" s="19">
        <f t="shared" si="3"/>
        <v>0</v>
      </c>
      <c r="S49" s="18">
        <f t="shared" si="4"/>
        <v>0</v>
      </c>
      <c r="T49" s="18">
        <f t="shared" si="5"/>
        <v>0</v>
      </c>
      <c r="U49" s="18">
        <f t="shared" si="16"/>
        <v>0</v>
      </c>
      <c r="V49" s="18">
        <f t="shared" si="6"/>
        <v>0</v>
      </c>
      <c r="W49" s="21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96" customFormat="1" ht="82.15" hidden="1" customHeight="1" x14ac:dyDescent="0.3">
      <c r="A50" s="88"/>
      <c r="B50" s="91"/>
      <c r="C50" s="91"/>
      <c r="D50" s="91"/>
      <c r="E50" s="92" t="s">
        <v>195</v>
      </c>
      <c r="F50" s="39"/>
      <c r="G50" s="40"/>
      <c r="H50" s="40"/>
      <c r="I50" s="58">
        <f t="shared" si="9"/>
        <v>0</v>
      </c>
      <c r="J50" s="40">
        <f t="shared" si="17"/>
        <v>0</v>
      </c>
      <c r="K50" s="21" t="str">
        <f t="shared" si="15"/>
        <v/>
      </c>
      <c r="L50" s="56"/>
      <c r="M50" s="40"/>
      <c r="N50" s="40"/>
      <c r="O50" s="40"/>
      <c r="P50" s="18">
        <f t="shared" si="12"/>
        <v>0</v>
      </c>
      <c r="Q50" s="21" t="str">
        <f t="shared" si="2"/>
        <v/>
      </c>
      <c r="R50" s="56">
        <f t="shared" si="3"/>
        <v>0</v>
      </c>
      <c r="S50" s="40">
        <f t="shared" si="4"/>
        <v>0</v>
      </c>
      <c r="T50" s="18">
        <f t="shared" si="5"/>
        <v>0</v>
      </c>
      <c r="U50" s="18">
        <f t="shared" si="16"/>
        <v>0</v>
      </c>
      <c r="V50" s="40">
        <f t="shared" si="6"/>
        <v>0</v>
      </c>
      <c r="W50" s="21" t="str">
        <f t="shared" si="7"/>
        <v/>
      </c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5"/>
      <c r="GF50" s="95"/>
      <c r="GG50" s="95"/>
      <c r="GH50" s="95"/>
      <c r="GI50" s="95"/>
      <c r="GJ50" s="95"/>
      <c r="GK50" s="95"/>
      <c r="GL50" s="95"/>
      <c r="GM50" s="95"/>
      <c r="GN50" s="95"/>
    </row>
    <row r="51" spans="1:196" ht="33" customHeight="1" x14ac:dyDescent="0.25">
      <c r="A51" s="81"/>
      <c r="B51" s="82" t="s">
        <v>42</v>
      </c>
      <c r="C51" s="113" t="s">
        <v>131</v>
      </c>
      <c r="D51" s="113" t="s">
        <v>60</v>
      </c>
      <c r="E51" s="114" t="s">
        <v>132</v>
      </c>
      <c r="F51" s="32">
        <v>3391.8</v>
      </c>
      <c r="G51" s="18">
        <v>2255</v>
      </c>
      <c r="H51" s="18">
        <v>1934.1</v>
      </c>
      <c r="I51" s="28">
        <f t="shared" si="9"/>
        <v>5.0081021413578971E-3</v>
      </c>
      <c r="J51" s="18">
        <f t="shared" si="17"/>
        <v>-320.90000000000009</v>
      </c>
      <c r="K51" s="21">
        <f t="shared" si="15"/>
        <v>0.85769401330376938</v>
      </c>
      <c r="L51" s="19"/>
      <c r="M51" s="18"/>
      <c r="N51" s="18"/>
      <c r="O51" s="18"/>
      <c r="P51" s="18">
        <f t="shared" si="12"/>
        <v>0</v>
      </c>
      <c r="Q51" s="21" t="str">
        <f t="shared" si="2"/>
        <v/>
      </c>
      <c r="R51" s="19">
        <f t="shared" si="3"/>
        <v>3391.8</v>
      </c>
      <c r="S51" s="18">
        <f t="shared" si="4"/>
        <v>3391.8</v>
      </c>
      <c r="T51" s="18">
        <f t="shared" si="5"/>
        <v>2255</v>
      </c>
      <c r="U51" s="18">
        <f t="shared" si="16"/>
        <v>1934.1</v>
      </c>
      <c r="V51" s="18">
        <f t="shared" si="6"/>
        <v>-320.90000000000009</v>
      </c>
      <c r="W51" s="21">
        <f t="shared" si="7"/>
        <v>0.85769401330376938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s="1" customFormat="1" ht="38.25" customHeight="1" x14ac:dyDescent="0.3">
      <c r="A52" s="75">
        <v>3</v>
      </c>
      <c r="B52" s="76" t="s">
        <v>6</v>
      </c>
      <c r="C52" s="76" t="s">
        <v>106</v>
      </c>
      <c r="D52" s="76"/>
      <c r="E52" s="121" t="s">
        <v>91</v>
      </c>
      <c r="F52" s="30">
        <f>SUM(F53:F62,F64:F71)</f>
        <v>37415.099999999991</v>
      </c>
      <c r="G52" s="17">
        <f>SUM(G53:G62,G64:G71)</f>
        <v>22955.200000000001</v>
      </c>
      <c r="H52" s="17">
        <f>SUM(H53:H62,H64:H71)</f>
        <v>19245.300000000003</v>
      </c>
      <c r="I52" s="36">
        <f t="shared" ref="I52:I61" si="48">H52/$H$6</f>
        <v>4.9833218624205131E-2</v>
      </c>
      <c r="J52" s="17">
        <f t="shared" ref="J52:J61" si="49">H52-G52</f>
        <v>-3709.8999999999978</v>
      </c>
      <c r="K52" s="20">
        <f t="shared" si="15"/>
        <v>0.83838520248135506</v>
      </c>
      <c r="L52" s="16">
        <f>SUM(L53:L62,L64:L71)</f>
        <v>329.8</v>
      </c>
      <c r="M52" s="17">
        <f>SUM(M53:M62,M64:M71)</f>
        <v>397.3</v>
      </c>
      <c r="N52" s="17">
        <f>SUM(N53:N62,N64:N71)</f>
        <v>321.7</v>
      </c>
      <c r="O52" s="17">
        <f>SUM(O53:O62,O64:O71)</f>
        <v>58.4</v>
      </c>
      <c r="P52" s="17">
        <f>O52-N52</f>
        <v>-263.3</v>
      </c>
      <c r="Q52" s="20">
        <f t="shared" si="2"/>
        <v>0.18153559216661486</v>
      </c>
      <c r="R52" s="16">
        <f>SUM(R53:R62,R64:R71)</f>
        <v>37744.899999999994</v>
      </c>
      <c r="S52" s="17">
        <f>SUM(S53:S62,S64:S71)</f>
        <v>37812.399999999994</v>
      </c>
      <c r="T52" s="17">
        <f>SUM(T53:T62,T64:T71)</f>
        <v>23276.9</v>
      </c>
      <c r="U52" s="17">
        <f t="shared" si="16"/>
        <v>19303.700000000004</v>
      </c>
      <c r="V52" s="17">
        <f t="shared" ref="V52:V61" si="50">U52-T52</f>
        <v>-3973.1999999999971</v>
      </c>
      <c r="W52" s="20">
        <f t="shared" si="7"/>
        <v>0.82930716719150754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33" customHeight="1" x14ac:dyDescent="0.25">
      <c r="A53" s="81"/>
      <c r="B53" s="82" t="s">
        <v>112</v>
      </c>
      <c r="C53" s="82" t="s">
        <v>113</v>
      </c>
      <c r="D53" s="113" t="s">
        <v>89</v>
      </c>
      <c r="E53" s="114" t="s">
        <v>118</v>
      </c>
      <c r="F53" s="41">
        <v>224</v>
      </c>
      <c r="G53" s="42">
        <v>110</v>
      </c>
      <c r="H53" s="42">
        <v>27.6</v>
      </c>
      <c r="I53" s="54">
        <f t="shared" si="48"/>
        <v>7.1466635179917259E-5</v>
      </c>
      <c r="J53" s="18">
        <f t="shared" si="49"/>
        <v>-82.4</v>
      </c>
      <c r="K53" s="21">
        <f t="shared" si="15"/>
        <v>0.25090909090909091</v>
      </c>
      <c r="L53" s="19"/>
      <c r="M53" s="18"/>
      <c r="N53" s="18"/>
      <c r="O53" s="42"/>
      <c r="P53" s="17">
        <f>O53-N53</f>
        <v>0</v>
      </c>
      <c r="Q53" s="21" t="str">
        <f t="shared" si="2"/>
        <v/>
      </c>
      <c r="R53" s="19">
        <f t="shared" ref="R53:R61" si="51">SUM(F53,L53)</f>
        <v>224</v>
      </c>
      <c r="S53" s="18">
        <f t="shared" ref="S53:T53" si="52">SUM(F53,M53)</f>
        <v>224</v>
      </c>
      <c r="T53" s="18">
        <f t="shared" si="52"/>
        <v>110</v>
      </c>
      <c r="U53" s="18">
        <f t="shared" si="16"/>
        <v>27.6</v>
      </c>
      <c r="V53" s="18">
        <f t="shared" si="50"/>
        <v>-82.4</v>
      </c>
      <c r="W53" s="21">
        <f t="shared" si="7"/>
        <v>0.25090909090909091</v>
      </c>
      <c r="X53" s="7"/>
      <c r="Y53" s="7"/>
      <c r="Z53" s="12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32.25" customHeight="1" x14ac:dyDescent="0.25">
      <c r="A54" s="81"/>
      <c r="B54" s="82" t="s">
        <v>116</v>
      </c>
      <c r="C54" s="82" t="s">
        <v>119</v>
      </c>
      <c r="D54" s="113" t="s">
        <v>90</v>
      </c>
      <c r="E54" s="114" t="s">
        <v>115</v>
      </c>
      <c r="F54" s="41">
        <v>38.4</v>
      </c>
      <c r="G54" s="42">
        <v>23.4</v>
      </c>
      <c r="H54" s="42">
        <v>15.4</v>
      </c>
      <c r="I54" s="53">
        <f t="shared" si="48"/>
        <v>3.9876310933721948E-5</v>
      </c>
      <c r="J54" s="18">
        <f t="shared" si="49"/>
        <v>-7.9999999999999982</v>
      </c>
      <c r="K54" s="21">
        <f t="shared" si="15"/>
        <v>0.65811965811965822</v>
      </c>
      <c r="L54" s="19"/>
      <c r="M54" s="18"/>
      <c r="N54" s="18"/>
      <c r="O54" s="42"/>
      <c r="P54" s="17">
        <f>O54-N54</f>
        <v>0</v>
      </c>
      <c r="Q54" s="21" t="str">
        <f t="shared" si="2"/>
        <v/>
      </c>
      <c r="R54" s="19">
        <f t="shared" si="51"/>
        <v>38.4</v>
      </c>
      <c r="S54" s="18">
        <f t="shared" ref="S54:T61" si="53">SUM(F54,M54)</f>
        <v>38.4</v>
      </c>
      <c r="T54" s="18">
        <f t="shared" si="53"/>
        <v>23.4</v>
      </c>
      <c r="U54" s="18">
        <f t="shared" si="16"/>
        <v>15.4</v>
      </c>
      <c r="V54" s="18">
        <f t="shared" si="50"/>
        <v>-7.9999999999999982</v>
      </c>
      <c r="W54" s="21">
        <f t="shared" si="7"/>
        <v>0.65811965811965822</v>
      </c>
      <c r="X54" s="7"/>
      <c r="Y54" s="7"/>
      <c r="Z54" s="12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9.5" customHeight="1" x14ac:dyDescent="0.25">
      <c r="A55" s="81"/>
      <c r="B55" s="82" t="s">
        <v>18</v>
      </c>
      <c r="C55" s="82" t="s">
        <v>114</v>
      </c>
      <c r="D55" s="113" t="s">
        <v>90</v>
      </c>
      <c r="E55" s="114" t="s">
        <v>93</v>
      </c>
      <c r="F55" s="41">
        <v>2960.6</v>
      </c>
      <c r="G55" s="42">
        <v>2328</v>
      </c>
      <c r="H55" s="203">
        <v>1732</v>
      </c>
      <c r="I55" s="28">
        <f t="shared" si="48"/>
        <v>4.484790294623793E-3</v>
      </c>
      <c r="J55" s="18">
        <f t="shared" si="49"/>
        <v>-596</v>
      </c>
      <c r="K55" s="21">
        <f t="shared" si="15"/>
        <v>0.74398625429553267</v>
      </c>
      <c r="L55" s="19"/>
      <c r="M55" s="18"/>
      <c r="N55" s="18"/>
      <c r="O55" s="42"/>
      <c r="P55" s="17">
        <f>O55-N55</f>
        <v>0</v>
      </c>
      <c r="Q55" s="21" t="str">
        <f t="shared" si="2"/>
        <v/>
      </c>
      <c r="R55" s="19">
        <f t="shared" si="51"/>
        <v>2960.6</v>
      </c>
      <c r="S55" s="18">
        <f t="shared" si="53"/>
        <v>2960.6</v>
      </c>
      <c r="T55" s="18">
        <f t="shared" si="53"/>
        <v>2328</v>
      </c>
      <c r="U55" s="18">
        <f t="shared" si="16"/>
        <v>1732</v>
      </c>
      <c r="V55" s="18">
        <f t="shared" si="50"/>
        <v>-596</v>
      </c>
      <c r="W55" s="21">
        <f t="shared" si="7"/>
        <v>0.74398625429553267</v>
      </c>
      <c r="X55" s="7"/>
      <c r="Y55" s="7"/>
      <c r="Z55" s="12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8.75" customHeight="1" x14ac:dyDescent="0.25">
      <c r="A56" s="81"/>
      <c r="B56" s="82" t="s">
        <v>94</v>
      </c>
      <c r="C56" s="113" t="s">
        <v>300</v>
      </c>
      <c r="D56" s="113" t="s">
        <v>90</v>
      </c>
      <c r="E56" s="114" t="s">
        <v>301</v>
      </c>
      <c r="F56" s="41">
        <v>40</v>
      </c>
      <c r="G56" s="42">
        <v>23.5</v>
      </c>
      <c r="H56" s="123">
        <v>6.4</v>
      </c>
      <c r="I56" s="53">
        <f t="shared" si="48"/>
        <v>1.6571973375053276E-5</v>
      </c>
      <c r="J56" s="18">
        <f t="shared" si="49"/>
        <v>-17.100000000000001</v>
      </c>
      <c r="K56" s="21">
        <f t="shared" si="15"/>
        <v>0.2723404255319149</v>
      </c>
      <c r="L56" s="19"/>
      <c r="M56" s="18"/>
      <c r="N56" s="18"/>
      <c r="O56" s="42"/>
      <c r="P56" s="17"/>
      <c r="Q56" s="21" t="str">
        <f t="shared" si="2"/>
        <v/>
      </c>
      <c r="R56" s="19">
        <f t="shared" si="51"/>
        <v>40</v>
      </c>
      <c r="S56" s="18">
        <f t="shared" si="53"/>
        <v>40</v>
      </c>
      <c r="T56" s="18">
        <f t="shared" si="53"/>
        <v>23.5</v>
      </c>
      <c r="U56" s="18">
        <f t="shared" si="16"/>
        <v>6.4</v>
      </c>
      <c r="V56" s="18">
        <f t="shared" si="50"/>
        <v>-17.100000000000001</v>
      </c>
      <c r="W56" s="21">
        <f t="shared" si="7"/>
        <v>0.2723404255319149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63.75" customHeight="1" x14ac:dyDescent="0.25">
      <c r="A57" s="81"/>
      <c r="B57" s="82" t="s">
        <v>12</v>
      </c>
      <c r="C57" s="113" t="s">
        <v>96</v>
      </c>
      <c r="D57" s="113" t="s">
        <v>97</v>
      </c>
      <c r="E57" s="119" t="s">
        <v>98</v>
      </c>
      <c r="F57" s="41">
        <v>6836.9</v>
      </c>
      <c r="G57" s="42">
        <v>4002.5</v>
      </c>
      <c r="H57" s="42">
        <v>3810.4</v>
      </c>
      <c r="I57" s="28">
        <f t="shared" si="48"/>
        <v>9.866538648172345E-3</v>
      </c>
      <c r="J57" s="18">
        <f t="shared" si="49"/>
        <v>-192.09999999999991</v>
      </c>
      <c r="K57" s="21">
        <f t="shared" si="15"/>
        <v>0.95200499687695195</v>
      </c>
      <c r="L57" s="19">
        <v>42.1</v>
      </c>
      <c r="M57" s="18">
        <v>42.8</v>
      </c>
      <c r="N57" s="18">
        <v>3.3</v>
      </c>
      <c r="O57" s="42">
        <v>3.3</v>
      </c>
      <c r="P57" s="18">
        <f>O57-N57</f>
        <v>0</v>
      </c>
      <c r="Q57" s="21">
        <f t="shared" si="2"/>
        <v>1</v>
      </c>
      <c r="R57" s="19">
        <f t="shared" si="51"/>
        <v>6879</v>
      </c>
      <c r="S57" s="18">
        <f t="shared" si="53"/>
        <v>6879.7</v>
      </c>
      <c r="T57" s="18">
        <f t="shared" si="53"/>
        <v>4005.8</v>
      </c>
      <c r="U57" s="18">
        <f t="shared" si="16"/>
        <v>3813.7000000000003</v>
      </c>
      <c r="V57" s="18">
        <f t="shared" si="50"/>
        <v>-192.09999999999991</v>
      </c>
      <c r="W57" s="21">
        <f t="shared" si="7"/>
        <v>0.95204453542363576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3" customHeight="1" x14ac:dyDescent="0.25">
      <c r="A58" s="81"/>
      <c r="B58" s="82" t="s">
        <v>37</v>
      </c>
      <c r="C58" s="82" t="s">
        <v>99</v>
      </c>
      <c r="D58" s="113" t="s">
        <v>95</v>
      </c>
      <c r="E58" s="114" t="s">
        <v>120</v>
      </c>
      <c r="F58" s="41">
        <v>13420.8</v>
      </c>
      <c r="G58" s="42">
        <v>7913.5</v>
      </c>
      <c r="H58" s="42">
        <v>7117.6</v>
      </c>
      <c r="I58" s="28">
        <f t="shared" si="48"/>
        <v>1.8430105889731124E-2</v>
      </c>
      <c r="J58" s="18">
        <f t="shared" si="49"/>
        <v>-795.89999999999964</v>
      </c>
      <c r="K58" s="21">
        <f t="shared" si="15"/>
        <v>0.89942503317116329</v>
      </c>
      <c r="L58" s="19">
        <v>243.2</v>
      </c>
      <c r="M58" s="18">
        <v>269.8</v>
      </c>
      <c r="N58" s="18">
        <v>246.5</v>
      </c>
      <c r="O58" s="42">
        <v>27.7</v>
      </c>
      <c r="P58" s="18">
        <f>O58-N58</f>
        <v>-218.8</v>
      </c>
      <c r="Q58" s="21">
        <f t="shared" si="2"/>
        <v>0.11237322515212982</v>
      </c>
      <c r="R58" s="19">
        <f t="shared" si="51"/>
        <v>13664</v>
      </c>
      <c r="S58" s="18">
        <f t="shared" si="53"/>
        <v>13690.599999999999</v>
      </c>
      <c r="T58" s="18">
        <f t="shared" si="53"/>
        <v>8160</v>
      </c>
      <c r="U58" s="18">
        <f t="shared" si="16"/>
        <v>7145.3</v>
      </c>
      <c r="V58" s="18">
        <f t="shared" si="50"/>
        <v>-1014.6999999999998</v>
      </c>
      <c r="W58" s="21">
        <f t="shared" si="7"/>
        <v>0.87564950980392164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25" customFormat="1" ht="34.15" hidden="1" customHeight="1" x14ac:dyDescent="0.3">
      <c r="A59" s="88"/>
      <c r="B59" s="91"/>
      <c r="C59" s="91"/>
      <c r="D59" s="115"/>
      <c r="E59" s="124" t="s">
        <v>196</v>
      </c>
      <c r="F59" s="43"/>
      <c r="G59" s="44"/>
      <c r="H59" s="44"/>
      <c r="I59" s="55">
        <f t="shared" si="48"/>
        <v>0</v>
      </c>
      <c r="J59" s="18">
        <f t="shared" si="49"/>
        <v>0</v>
      </c>
      <c r="K59" s="21" t="str">
        <f t="shared" si="15"/>
        <v/>
      </c>
      <c r="L59" s="56"/>
      <c r="M59" s="40"/>
      <c r="N59" s="40"/>
      <c r="O59" s="44"/>
      <c r="P59" s="17">
        <f>O59-N59</f>
        <v>0</v>
      </c>
      <c r="Q59" s="21" t="str">
        <f t="shared" si="2"/>
        <v/>
      </c>
      <c r="R59" s="56">
        <f t="shared" si="51"/>
        <v>0</v>
      </c>
      <c r="S59" s="40">
        <f t="shared" si="53"/>
        <v>0</v>
      </c>
      <c r="T59" s="40">
        <f t="shared" si="53"/>
        <v>0</v>
      </c>
      <c r="U59" s="18">
        <f t="shared" si="16"/>
        <v>0</v>
      </c>
      <c r="V59" s="40">
        <f t="shared" si="50"/>
        <v>0</v>
      </c>
      <c r="W59" s="21" t="str">
        <f t="shared" si="7"/>
        <v/>
      </c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</row>
    <row r="60" spans="1:196" s="1" customFormat="1" ht="33" customHeight="1" x14ac:dyDescent="0.25">
      <c r="A60" s="81"/>
      <c r="B60" s="113" t="s">
        <v>8</v>
      </c>
      <c r="C60" s="113" t="s">
        <v>100</v>
      </c>
      <c r="D60" s="113" t="s">
        <v>92</v>
      </c>
      <c r="E60" s="87" t="s">
        <v>101</v>
      </c>
      <c r="F60" s="41">
        <v>85.8</v>
      </c>
      <c r="G60" s="42">
        <v>40.5</v>
      </c>
      <c r="H60" s="123"/>
      <c r="I60" s="54">
        <f t="shared" si="48"/>
        <v>0</v>
      </c>
      <c r="J60" s="18">
        <f t="shared" si="49"/>
        <v>-40.5</v>
      </c>
      <c r="K60" s="21">
        <f t="shared" si="15"/>
        <v>0</v>
      </c>
      <c r="L60" s="19"/>
      <c r="M60" s="18"/>
      <c r="N60" s="18"/>
      <c r="O60" s="42"/>
      <c r="P60" s="18">
        <f>O60-N60</f>
        <v>0</v>
      </c>
      <c r="Q60" s="21" t="str">
        <f t="shared" si="2"/>
        <v/>
      </c>
      <c r="R60" s="19">
        <f t="shared" si="51"/>
        <v>85.8</v>
      </c>
      <c r="S60" s="18">
        <f t="shared" si="53"/>
        <v>85.8</v>
      </c>
      <c r="T60" s="18">
        <f t="shared" si="53"/>
        <v>40.5</v>
      </c>
      <c r="U60" s="18">
        <f t="shared" si="16"/>
        <v>0</v>
      </c>
      <c r="V60" s="18">
        <f t="shared" si="50"/>
        <v>-40.5</v>
      </c>
      <c r="W60" s="21">
        <f t="shared" si="7"/>
        <v>0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1.5" customHeight="1" x14ac:dyDescent="0.25">
      <c r="A61" s="81"/>
      <c r="B61" s="113" t="s">
        <v>9</v>
      </c>
      <c r="C61" s="113" t="s">
        <v>121</v>
      </c>
      <c r="D61" s="113" t="s">
        <v>92</v>
      </c>
      <c r="E61" s="119" t="s">
        <v>318</v>
      </c>
      <c r="F61" s="41">
        <v>5014.7</v>
      </c>
      <c r="G61" s="42">
        <v>2962.5</v>
      </c>
      <c r="H61" s="42">
        <v>2563.9</v>
      </c>
      <c r="I61" s="28">
        <f t="shared" si="48"/>
        <v>6.6388878962967334E-3</v>
      </c>
      <c r="J61" s="18">
        <f t="shared" si="49"/>
        <v>-398.59999999999991</v>
      </c>
      <c r="K61" s="21">
        <f t="shared" si="15"/>
        <v>0.86545147679324896</v>
      </c>
      <c r="L61" s="19">
        <v>25.5</v>
      </c>
      <c r="M61" s="18">
        <v>25.5</v>
      </c>
      <c r="N61" s="18">
        <v>25.5</v>
      </c>
      <c r="O61" s="42"/>
      <c r="P61" s="18">
        <f>O61-N61</f>
        <v>-25.5</v>
      </c>
      <c r="Q61" s="21">
        <f t="shared" si="2"/>
        <v>0</v>
      </c>
      <c r="R61" s="19">
        <f t="shared" si="51"/>
        <v>5040.2</v>
      </c>
      <c r="S61" s="18">
        <f t="shared" si="53"/>
        <v>5040.2</v>
      </c>
      <c r="T61" s="18">
        <f t="shared" si="53"/>
        <v>2988</v>
      </c>
      <c r="U61" s="18">
        <f t="shared" si="16"/>
        <v>2563.9</v>
      </c>
      <c r="V61" s="18">
        <f t="shared" si="50"/>
        <v>-424.09999999999991</v>
      </c>
      <c r="W61" s="21">
        <f t="shared" si="7"/>
        <v>0.85806559571619812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" customFormat="1" ht="61.5" customHeight="1" x14ac:dyDescent="0.25">
      <c r="A62" s="81"/>
      <c r="B62" s="113" t="s">
        <v>9</v>
      </c>
      <c r="C62" s="113" t="s">
        <v>277</v>
      </c>
      <c r="D62" s="113" t="s">
        <v>92</v>
      </c>
      <c r="E62" s="119" t="s">
        <v>281</v>
      </c>
      <c r="F62" s="41">
        <v>37.5</v>
      </c>
      <c r="G62" s="42">
        <v>21.9</v>
      </c>
      <c r="H62" s="42">
        <v>0.1</v>
      </c>
      <c r="I62" s="54">
        <f t="shared" ref="I62:I63" si="54">H62/$H$6</f>
        <v>2.5893708398520744E-7</v>
      </c>
      <c r="J62" s="18">
        <f t="shared" ref="J62:J63" si="55">H62-G62</f>
        <v>-21.799999999999997</v>
      </c>
      <c r="K62" s="21">
        <f t="shared" si="15"/>
        <v>4.5662100456621011E-3</v>
      </c>
      <c r="L62" s="19"/>
      <c r="M62" s="18"/>
      <c r="N62" s="18"/>
      <c r="O62" s="42"/>
      <c r="P62" s="18">
        <f t="shared" ref="P62:P63" si="56">O62-N62</f>
        <v>0</v>
      </c>
      <c r="Q62" s="21" t="str">
        <f t="shared" si="2"/>
        <v/>
      </c>
      <c r="R62" s="19">
        <f t="shared" ref="R62:R63" si="57">SUM(F62,L62)</f>
        <v>37.5</v>
      </c>
      <c r="S62" s="18">
        <f t="shared" ref="S62:S63" si="58">SUM(F62,M62)</f>
        <v>37.5</v>
      </c>
      <c r="T62" s="18">
        <f t="shared" ref="T62:T63" si="59">SUM(G62,N62)</f>
        <v>21.9</v>
      </c>
      <c r="U62" s="18">
        <f t="shared" si="16"/>
        <v>0.1</v>
      </c>
      <c r="V62" s="18">
        <f t="shared" ref="V62:V63" si="60">U62-T62</f>
        <v>-21.799999999999997</v>
      </c>
      <c r="W62" s="21">
        <f t="shared" si="7"/>
        <v>4.5662100456621011E-3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09" customFormat="1" ht="78" hidden="1" customHeight="1" x14ac:dyDescent="0.3">
      <c r="A63" s="106"/>
      <c r="B63" s="100"/>
      <c r="C63" s="101"/>
      <c r="D63" s="100"/>
      <c r="E63" s="92" t="s">
        <v>309</v>
      </c>
      <c r="F63" s="39"/>
      <c r="G63" s="40"/>
      <c r="H63" s="40"/>
      <c r="I63" s="58">
        <f t="shared" si="54"/>
        <v>0</v>
      </c>
      <c r="J63" s="18">
        <f t="shared" si="55"/>
        <v>0</v>
      </c>
      <c r="K63" s="21" t="str">
        <f t="shared" si="15"/>
        <v/>
      </c>
      <c r="L63" s="69"/>
      <c r="M63" s="46"/>
      <c r="N63" s="46"/>
      <c r="O63" s="46"/>
      <c r="P63" s="70">
        <f t="shared" si="56"/>
        <v>0</v>
      </c>
      <c r="Q63" s="21" t="str">
        <f t="shared" si="2"/>
        <v/>
      </c>
      <c r="R63" s="69">
        <f t="shared" si="57"/>
        <v>0</v>
      </c>
      <c r="S63" s="46">
        <f t="shared" si="58"/>
        <v>0</v>
      </c>
      <c r="T63" s="46">
        <f t="shared" si="59"/>
        <v>0</v>
      </c>
      <c r="U63" s="18">
        <f t="shared" si="16"/>
        <v>0</v>
      </c>
      <c r="V63" s="40">
        <f t="shared" si="60"/>
        <v>0</v>
      </c>
      <c r="W63" s="21" t="str">
        <f t="shared" si="7"/>
        <v/>
      </c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</row>
    <row r="64" spans="1:196" ht="34.9" customHeight="1" x14ac:dyDescent="0.25">
      <c r="A64" s="81"/>
      <c r="B64" s="113" t="s">
        <v>11</v>
      </c>
      <c r="C64" s="113" t="s">
        <v>102</v>
      </c>
      <c r="D64" s="113" t="s">
        <v>92</v>
      </c>
      <c r="E64" s="119" t="s">
        <v>111</v>
      </c>
      <c r="F64" s="32">
        <v>2357.6</v>
      </c>
      <c r="G64" s="18">
        <v>1368.5</v>
      </c>
      <c r="H64" s="70">
        <v>1034.5</v>
      </c>
      <c r="I64" s="28">
        <f>H64/$H$6</f>
        <v>2.6787041338269708E-3</v>
      </c>
      <c r="J64" s="18">
        <f>H64-G64</f>
        <v>-334</v>
      </c>
      <c r="K64" s="21">
        <f t="shared" si="15"/>
        <v>0.75593715747168433</v>
      </c>
      <c r="L64" s="19">
        <v>19</v>
      </c>
      <c r="M64" s="18">
        <v>19</v>
      </c>
      <c r="N64" s="18">
        <v>19</v>
      </c>
      <c r="O64" s="18"/>
      <c r="P64" s="18">
        <f>O64-N64</f>
        <v>-19</v>
      </c>
      <c r="Q64" s="21">
        <f t="shared" si="2"/>
        <v>0</v>
      </c>
      <c r="R64" s="19">
        <f>SUM(F64,L64)</f>
        <v>2376.6</v>
      </c>
      <c r="S64" s="18">
        <f t="shared" ref="S64:T68" si="61">SUM(F64,M64)</f>
        <v>2376.6</v>
      </c>
      <c r="T64" s="18">
        <f t="shared" si="61"/>
        <v>1387.5</v>
      </c>
      <c r="U64" s="18">
        <f t="shared" si="16"/>
        <v>1034.5</v>
      </c>
      <c r="V64" s="18">
        <f>U64-T64</f>
        <v>-353</v>
      </c>
      <c r="W64" s="21">
        <f t="shared" si="7"/>
        <v>0.74558558558558563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21.75" customHeight="1" x14ac:dyDescent="0.25">
      <c r="A65" s="81"/>
      <c r="B65" s="113" t="s">
        <v>10</v>
      </c>
      <c r="C65" s="113" t="s">
        <v>122</v>
      </c>
      <c r="D65" s="113" t="s">
        <v>92</v>
      </c>
      <c r="E65" s="119" t="s">
        <v>105</v>
      </c>
      <c r="F65" s="32">
        <v>1143.8</v>
      </c>
      <c r="G65" s="18">
        <v>561</v>
      </c>
      <c r="H65" s="70">
        <v>438</v>
      </c>
      <c r="I65" s="28">
        <f>H65/$H$6</f>
        <v>1.1341444278552086E-3</v>
      </c>
      <c r="J65" s="18">
        <f>H65-G65</f>
        <v>-123</v>
      </c>
      <c r="K65" s="21">
        <f t="shared" si="15"/>
        <v>0.78074866310160429</v>
      </c>
      <c r="L65" s="19"/>
      <c r="M65" s="18">
        <v>40.200000000000003</v>
      </c>
      <c r="N65" s="18">
        <v>27.4</v>
      </c>
      <c r="O65" s="18">
        <v>27.4</v>
      </c>
      <c r="P65" s="18">
        <f>O65-N65</f>
        <v>0</v>
      </c>
      <c r="Q65" s="21">
        <f t="shared" si="2"/>
        <v>1</v>
      </c>
      <c r="R65" s="19">
        <f>SUM(F65,L65)</f>
        <v>1143.8</v>
      </c>
      <c r="S65" s="18">
        <f t="shared" si="61"/>
        <v>1184</v>
      </c>
      <c r="T65" s="18">
        <f t="shared" si="61"/>
        <v>588.4</v>
      </c>
      <c r="U65" s="18">
        <f t="shared" si="16"/>
        <v>465.4</v>
      </c>
      <c r="V65" s="18">
        <f>U65-T65</f>
        <v>-123</v>
      </c>
      <c r="W65" s="21">
        <f t="shared" si="7"/>
        <v>0.79095853161114882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81.75" customHeight="1" x14ac:dyDescent="0.25">
      <c r="A66" s="81"/>
      <c r="B66" s="113"/>
      <c r="C66" s="113" t="s">
        <v>147</v>
      </c>
      <c r="D66" s="113" t="s">
        <v>92</v>
      </c>
      <c r="E66" s="119" t="s">
        <v>148</v>
      </c>
      <c r="F66" s="32">
        <v>529.5</v>
      </c>
      <c r="G66" s="18">
        <v>348.8</v>
      </c>
      <c r="H66" s="70">
        <v>123.4</v>
      </c>
      <c r="I66" s="28">
        <f>H66/$H$6</f>
        <v>3.1952836163774597E-4</v>
      </c>
      <c r="J66" s="18">
        <f>H66-G66</f>
        <v>-225.4</v>
      </c>
      <c r="K66" s="21">
        <f t="shared" si="15"/>
        <v>0.3537844036697248</v>
      </c>
      <c r="L66" s="19"/>
      <c r="M66" s="18"/>
      <c r="N66" s="18"/>
      <c r="O66" s="18"/>
      <c r="P66" s="18">
        <f>O66-N66</f>
        <v>0</v>
      </c>
      <c r="Q66" s="21" t="str">
        <f t="shared" si="2"/>
        <v/>
      </c>
      <c r="R66" s="19">
        <f>SUM(F66,L66)</f>
        <v>529.5</v>
      </c>
      <c r="S66" s="18">
        <f t="shared" si="61"/>
        <v>529.5</v>
      </c>
      <c r="T66" s="18">
        <f t="shared" si="61"/>
        <v>348.8</v>
      </c>
      <c r="U66" s="18">
        <f t="shared" si="16"/>
        <v>123.4</v>
      </c>
      <c r="V66" s="18">
        <f>U66-T66</f>
        <v>-225.4</v>
      </c>
      <c r="W66" s="21">
        <f t="shared" si="7"/>
        <v>0.3537844036697248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97.5" customHeight="1" x14ac:dyDescent="0.25">
      <c r="A67" s="81"/>
      <c r="B67" s="113" t="s">
        <v>35</v>
      </c>
      <c r="C67" s="113" t="s">
        <v>103</v>
      </c>
      <c r="D67" s="113" t="s">
        <v>95</v>
      </c>
      <c r="E67" s="114" t="s">
        <v>123</v>
      </c>
      <c r="F67" s="32">
        <v>350</v>
      </c>
      <c r="G67" s="18">
        <v>280</v>
      </c>
      <c r="H67" s="18">
        <v>280</v>
      </c>
      <c r="I67" s="28">
        <f>H67/$H$6</f>
        <v>7.2502383515858084E-4</v>
      </c>
      <c r="J67" s="18">
        <f>H67-G67</f>
        <v>0</v>
      </c>
      <c r="K67" s="21">
        <f t="shared" si="15"/>
        <v>1</v>
      </c>
      <c r="L67" s="19"/>
      <c r="M67" s="18"/>
      <c r="N67" s="18"/>
      <c r="O67" s="18"/>
      <c r="P67" s="17">
        <f>O67-N67</f>
        <v>0</v>
      </c>
      <c r="Q67" s="21" t="str">
        <f t="shared" si="2"/>
        <v/>
      </c>
      <c r="R67" s="19">
        <f>SUM(F67,L67)</f>
        <v>350</v>
      </c>
      <c r="S67" s="18">
        <f t="shared" si="61"/>
        <v>350</v>
      </c>
      <c r="T67" s="18">
        <f t="shared" si="61"/>
        <v>280</v>
      </c>
      <c r="U67" s="18">
        <f t="shared" si="16"/>
        <v>280</v>
      </c>
      <c r="V67" s="18">
        <f>U67-T67</f>
        <v>0</v>
      </c>
      <c r="W67" s="21">
        <f t="shared" si="7"/>
        <v>1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49.5" customHeight="1" x14ac:dyDescent="0.25">
      <c r="A68" s="81"/>
      <c r="B68" s="113"/>
      <c r="C68" s="113" t="s">
        <v>150</v>
      </c>
      <c r="D68" s="113" t="s">
        <v>89</v>
      </c>
      <c r="E68" s="114" t="s">
        <v>149</v>
      </c>
      <c r="F68" s="32">
        <v>66.5</v>
      </c>
      <c r="G68" s="18">
        <v>49.3</v>
      </c>
      <c r="H68" s="18"/>
      <c r="I68" s="57">
        <f>H68/$H$6</f>
        <v>0</v>
      </c>
      <c r="J68" s="18">
        <f>H68-G68</f>
        <v>-49.3</v>
      </c>
      <c r="K68" s="21">
        <f t="shared" si="15"/>
        <v>0</v>
      </c>
      <c r="L68" s="19"/>
      <c r="M68" s="18"/>
      <c r="N68" s="18"/>
      <c r="O68" s="18"/>
      <c r="P68" s="17">
        <f>O68-N68</f>
        <v>0</v>
      </c>
      <c r="Q68" s="21" t="str">
        <f t="shared" si="2"/>
        <v/>
      </c>
      <c r="R68" s="19">
        <f>SUM(F68,L68)</f>
        <v>66.5</v>
      </c>
      <c r="S68" s="18">
        <f t="shared" si="61"/>
        <v>66.5</v>
      </c>
      <c r="T68" s="18">
        <f t="shared" si="61"/>
        <v>49.3</v>
      </c>
      <c r="U68" s="18">
        <f t="shared" si="16"/>
        <v>0</v>
      </c>
      <c r="V68" s="18">
        <f>U68-T68</f>
        <v>-49.3</v>
      </c>
      <c r="W68" s="21">
        <f t="shared" si="7"/>
        <v>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s="96" customFormat="1" ht="204.6" hidden="1" customHeight="1" x14ac:dyDescent="0.3">
      <c r="A69" s="88"/>
      <c r="B69" s="115"/>
      <c r="C69" s="115" t="s">
        <v>284</v>
      </c>
      <c r="D69" s="115" t="s">
        <v>286</v>
      </c>
      <c r="E69" s="126" t="s">
        <v>293</v>
      </c>
      <c r="F69" s="39"/>
      <c r="G69" s="40"/>
      <c r="H69" s="40"/>
      <c r="I69" s="66">
        <f t="shared" ref="I69:I70" si="62">H69/$H$6</f>
        <v>0</v>
      </c>
      <c r="J69" s="40">
        <f t="shared" ref="J69:J70" si="63">H69-G69</f>
        <v>0</v>
      </c>
      <c r="K69" s="21" t="str">
        <f t="shared" si="15"/>
        <v/>
      </c>
      <c r="L69" s="56"/>
      <c r="M69" s="40"/>
      <c r="N69" s="40"/>
      <c r="O69" s="40"/>
      <c r="P69" s="40">
        <f t="shared" ref="P69:P70" si="64">O69-N69</f>
        <v>0</v>
      </c>
      <c r="Q69" s="21" t="str">
        <f t="shared" si="2"/>
        <v/>
      </c>
      <c r="R69" s="56">
        <f t="shared" ref="R69:R70" si="65">SUM(F69,L69)</f>
        <v>0</v>
      </c>
      <c r="S69" s="40">
        <f t="shared" ref="S69:S70" si="66">SUM(F69,M69)</f>
        <v>0</v>
      </c>
      <c r="T69" s="40">
        <f t="shared" ref="T69:T70" si="67">SUM(G69,N69)</f>
        <v>0</v>
      </c>
      <c r="U69" s="18">
        <f t="shared" si="16"/>
        <v>0</v>
      </c>
      <c r="V69" s="40">
        <f t="shared" ref="V69:V70" si="68">U69-T69</f>
        <v>0</v>
      </c>
      <c r="W69" s="21" t="str">
        <f t="shared" si="7"/>
        <v/>
      </c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5"/>
      <c r="GF69" s="95"/>
      <c r="GG69" s="95"/>
      <c r="GH69" s="95"/>
      <c r="GI69" s="95"/>
      <c r="GJ69" s="95"/>
      <c r="GK69" s="95"/>
      <c r="GL69" s="95"/>
      <c r="GM69" s="95"/>
      <c r="GN69" s="95"/>
    </row>
    <row r="70" spans="1:196" s="96" customFormat="1" ht="283.14999999999998" hidden="1" customHeight="1" x14ac:dyDescent="0.3">
      <c r="A70" s="88"/>
      <c r="B70" s="115"/>
      <c r="C70" s="115" t="s">
        <v>285</v>
      </c>
      <c r="D70" s="115" t="s">
        <v>89</v>
      </c>
      <c r="E70" s="127" t="s">
        <v>294</v>
      </c>
      <c r="F70" s="39"/>
      <c r="G70" s="40"/>
      <c r="H70" s="40"/>
      <c r="I70" s="66">
        <f t="shared" si="62"/>
        <v>0</v>
      </c>
      <c r="J70" s="40">
        <f t="shared" si="63"/>
        <v>0</v>
      </c>
      <c r="K70" s="21" t="str">
        <f t="shared" si="15"/>
        <v/>
      </c>
      <c r="L70" s="56"/>
      <c r="M70" s="40"/>
      <c r="N70" s="40"/>
      <c r="O70" s="40"/>
      <c r="P70" s="40">
        <f t="shared" si="64"/>
        <v>0</v>
      </c>
      <c r="Q70" s="21" t="str">
        <f t="shared" si="2"/>
        <v/>
      </c>
      <c r="R70" s="56">
        <f t="shared" si="65"/>
        <v>0</v>
      </c>
      <c r="S70" s="40">
        <f t="shared" si="66"/>
        <v>0</v>
      </c>
      <c r="T70" s="40">
        <f t="shared" si="67"/>
        <v>0</v>
      </c>
      <c r="U70" s="18">
        <f t="shared" si="16"/>
        <v>0</v>
      </c>
      <c r="V70" s="40">
        <f t="shared" si="68"/>
        <v>0</v>
      </c>
      <c r="W70" s="21" t="str">
        <f t="shared" si="7"/>
        <v/>
      </c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5"/>
      <c r="GF70" s="95"/>
      <c r="GG70" s="95"/>
      <c r="GH70" s="95"/>
      <c r="GI70" s="95"/>
      <c r="GJ70" s="95"/>
      <c r="GK70" s="95"/>
      <c r="GL70" s="95"/>
      <c r="GM70" s="95"/>
      <c r="GN70" s="95"/>
    </row>
    <row r="71" spans="1:196" s="129" customFormat="1" ht="34.5" customHeight="1" x14ac:dyDescent="0.25">
      <c r="A71" s="81"/>
      <c r="B71" s="82" t="s">
        <v>7</v>
      </c>
      <c r="C71" s="82" t="s">
        <v>124</v>
      </c>
      <c r="D71" s="82" t="s">
        <v>57</v>
      </c>
      <c r="E71" s="114" t="s">
        <v>125</v>
      </c>
      <c r="F71" s="32">
        <v>4309</v>
      </c>
      <c r="G71" s="18">
        <v>2921.8</v>
      </c>
      <c r="H71" s="18">
        <v>2096</v>
      </c>
      <c r="I71" s="28">
        <f>H71/$H$6</f>
        <v>5.4273212803299482E-3</v>
      </c>
      <c r="J71" s="18">
        <f>H71-G71</f>
        <v>-825.80000000000018</v>
      </c>
      <c r="K71" s="21">
        <f t="shared" si="15"/>
        <v>0.71736600725580113</v>
      </c>
      <c r="L71" s="19"/>
      <c r="M71" s="18"/>
      <c r="N71" s="18"/>
      <c r="O71" s="18"/>
      <c r="P71" s="17">
        <f>O71-N71</f>
        <v>0</v>
      </c>
      <c r="Q71" s="21" t="str">
        <f t="shared" si="2"/>
        <v/>
      </c>
      <c r="R71" s="19">
        <f>SUM(F71,L71)</f>
        <v>4309</v>
      </c>
      <c r="S71" s="18">
        <f>SUM(F71,M71)</f>
        <v>4309</v>
      </c>
      <c r="T71" s="18">
        <f>SUM(G71,N71)</f>
        <v>2921.8</v>
      </c>
      <c r="U71" s="18">
        <f t="shared" si="16"/>
        <v>2096</v>
      </c>
      <c r="V71" s="18">
        <f>U71-T71</f>
        <v>-825.80000000000018</v>
      </c>
      <c r="W71" s="21">
        <f t="shared" si="7"/>
        <v>0.71736600725580113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</row>
    <row r="72" spans="1:196" s="118" customFormat="1" ht="32.25" customHeight="1" x14ac:dyDescent="0.3">
      <c r="A72" s="75">
        <v>4</v>
      </c>
      <c r="B72" s="76" t="s">
        <v>14</v>
      </c>
      <c r="C72" s="76" t="s">
        <v>108</v>
      </c>
      <c r="D72" s="76"/>
      <c r="E72" s="116" t="s">
        <v>327</v>
      </c>
      <c r="F72" s="30">
        <f>SUM(F73:F76)</f>
        <v>15170.3</v>
      </c>
      <c r="G72" s="17">
        <f t="shared" ref="G72:H72" si="69">SUM(G73:G76)</f>
        <v>9033.1999999999989</v>
      </c>
      <c r="H72" s="17">
        <f t="shared" si="69"/>
        <v>7189.4999999999991</v>
      </c>
      <c r="I72" s="36">
        <f t="shared" si="9"/>
        <v>1.8616281653116486E-2</v>
      </c>
      <c r="J72" s="17">
        <f t="shared" si="17"/>
        <v>-1843.6999999999998</v>
      </c>
      <c r="K72" s="20">
        <f t="shared" si="15"/>
        <v>0.79589735641854487</v>
      </c>
      <c r="L72" s="16">
        <f>SUM(L73:L76)</f>
        <v>479</v>
      </c>
      <c r="M72" s="17">
        <f t="shared" ref="M72" si="70">SUM(M73:M76)</f>
        <v>524.5</v>
      </c>
      <c r="N72" s="17">
        <f>SUM(N73:N76)</f>
        <v>280.60000000000002</v>
      </c>
      <c r="O72" s="17">
        <f t="shared" ref="O72" si="71">SUM(O73:O76)</f>
        <v>95.2</v>
      </c>
      <c r="P72" s="17">
        <f t="shared" si="12"/>
        <v>-185.40000000000003</v>
      </c>
      <c r="Q72" s="20">
        <f t="shared" ref="Q72:Q136" si="72">IFERROR(100%*(O72/N72),"")</f>
        <v>0.33927298645759085</v>
      </c>
      <c r="R72" s="16">
        <f>SUM(R73:R76)</f>
        <v>15649.3</v>
      </c>
      <c r="S72" s="17">
        <f t="shared" ref="S72:T72" si="73">SUM(S73:S76)</f>
        <v>15694.8</v>
      </c>
      <c r="T72" s="17">
        <f t="shared" si="73"/>
        <v>9313.7999999999993</v>
      </c>
      <c r="U72" s="17">
        <f t="shared" si="16"/>
        <v>7284.6999999999989</v>
      </c>
      <c r="V72" s="17">
        <f t="shared" si="6"/>
        <v>-2029.1000000000004</v>
      </c>
      <c r="W72" s="20">
        <f t="shared" ref="W72:W105" si="74">IFERROR(100%*(U72/T72),"")</f>
        <v>0.7821404797182675</v>
      </c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</row>
    <row r="73" spans="1:196" ht="24.75" customHeight="1" x14ac:dyDescent="0.25">
      <c r="A73" s="81"/>
      <c r="B73" s="82" t="s">
        <v>27</v>
      </c>
      <c r="C73" s="113" t="s">
        <v>134</v>
      </c>
      <c r="D73" s="113" t="s">
        <v>62</v>
      </c>
      <c r="E73" s="87" t="s">
        <v>133</v>
      </c>
      <c r="F73" s="32">
        <v>6201.5</v>
      </c>
      <c r="G73" s="18">
        <v>4137.7</v>
      </c>
      <c r="H73" s="18">
        <v>3353.7</v>
      </c>
      <c r="I73" s="28">
        <f t="shared" si="9"/>
        <v>8.683972985611901E-3</v>
      </c>
      <c r="J73" s="18">
        <f t="shared" si="17"/>
        <v>-784</v>
      </c>
      <c r="K73" s="21">
        <f t="shared" si="15"/>
        <v>0.81052275418710873</v>
      </c>
      <c r="L73" s="19">
        <v>194.2</v>
      </c>
      <c r="M73" s="18">
        <v>237.3</v>
      </c>
      <c r="N73" s="18">
        <v>193.6</v>
      </c>
      <c r="O73" s="18">
        <v>43</v>
      </c>
      <c r="P73" s="18">
        <f t="shared" si="12"/>
        <v>-150.6</v>
      </c>
      <c r="Q73" s="21">
        <f t="shared" si="72"/>
        <v>0.22210743801652894</v>
      </c>
      <c r="R73" s="19">
        <f t="shared" si="3"/>
        <v>6395.7</v>
      </c>
      <c r="S73" s="18">
        <f t="shared" si="4"/>
        <v>6438.8</v>
      </c>
      <c r="T73" s="18">
        <f t="shared" si="5"/>
        <v>4331.3</v>
      </c>
      <c r="U73" s="18">
        <f t="shared" si="16"/>
        <v>3396.7</v>
      </c>
      <c r="V73" s="18">
        <f t="shared" si="6"/>
        <v>-934.60000000000036</v>
      </c>
      <c r="W73" s="21">
        <f t="shared" si="74"/>
        <v>0.78422182716505429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53.45" customHeight="1" x14ac:dyDescent="0.25">
      <c r="A74" s="81"/>
      <c r="B74" s="82" t="s">
        <v>32</v>
      </c>
      <c r="C74" s="113" t="s">
        <v>61</v>
      </c>
      <c r="D74" s="113" t="s">
        <v>63</v>
      </c>
      <c r="E74" s="119" t="s">
        <v>135</v>
      </c>
      <c r="F74" s="32">
        <v>3679.3</v>
      </c>
      <c r="G74" s="18">
        <v>2319.1999999999998</v>
      </c>
      <c r="H74" s="18">
        <v>1823.6</v>
      </c>
      <c r="I74" s="28">
        <f t="shared" si="9"/>
        <v>4.7219766635542429E-3</v>
      </c>
      <c r="J74" s="18">
        <f t="shared" si="17"/>
        <v>-495.59999999999991</v>
      </c>
      <c r="K74" s="21">
        <f t="shared" si="15"/>
        <v>0.78630562262849257</v>
      </c>
      <c r="L74" s="19">
        <v>168</v>
      </c>
      <c r="M74" s="18">
        <v>170.4</v>
      </c>
      <c r="N74" s="18">
        <v>29.4</v>
      </c>
      <c r="O74" s="18">
        <v>29.4</v>
      </c>
      <c r="P74" s="18">
        <f t="shared" si="12"/>
        <v>0</v>
      </c>
      <c r="Q74" s="21">
        <f t="shared" si="72"/>
        <v>1</v>
      </c>
      <c r="R74" s="19">
        <f t="shared" si="3"/>
        <v>3847.3</v>
      </c>
      <c r="S74" s="18">
        <f t="shared" si="4"/>
        <v>3849.7000000000003</v>
      </c>
      <c r="T74" s="18">
        <f t="shared" si="5"/>
        <v>2348.6</v>
      </c>
      <c r="U74" s="18">
        <f t="shared" si="16"/>
        <v>1853</v>
      </c>
      <c r="V74" s="18">
        <f t="shared" si="6"/>
        <v>-495.59999999999991</v>
      </c>
      <c r="W74" s="21">
        <f t="shared" si="74"/>
        <v>0.78898066933492295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31.5" customHeight="1" x14ac:dyDescent="0.25">
      <c r="A75" s="81"/>
      <c r="B75" s="82" t="s">
        <v>28</v>
      </c>
      <c r="C75" s="113" t="s">
        <v>136</v>
      </c>
      <c r="D75" s="113" t="s">
        <v>64</v>
      </c>
      <c r="E75" s="87" t="s">
        <v>137</v>
      </c>
      <c r="F75" s="32">
        <v>3430.5</v>
      </c>
      <c r="G75" s="18">
        <v>2122.5</v>
      </c>
      <c r="H75" s="18">
        <v>1943.8</v>
      </c>
      <c r="I75" s="28">
        <f t="shared" si="9"/>
        <v>5.033219038504462E-3</v>
      </c>
      <c r="J75" s="18">
        <f t="shared" si="17"/>
        <v>-178.70000000000005</v>
      </c>
      <c r="K75" s="21">
        <f t="shared" ref="K75:K139" si="75">IFERROR(100%*(H75/G75),"")</f>
        <v>0.91580683156654885</v>
      </c>
      <c r="L75" s="19">
        <v>86.8</v>
      </c>
      <c r="M75" s="18">
        <v>86.8</v>
      </c>
      <c r="N75" s="18">
        <v>57.6</v>
      </c>
      <c r="O75" s="18">
        <v>22.8</v>
      </c>
      <c r="P75" s="18">
        <f t="shared" si="12"/>
        <v>-34.799999999999997</v>
      </c>
      <c r="Q75" s="21">
        <f t="shared" si="72"/>
        <v>0.39583333333333331</v>
      </c>
      <c r="R75" s="19">
        <f t="shared" si="3"/>
        <v>3517.3</v>
      </c>
      <c r="S75" s="18">
        <f t="shared" si="4"/>
        <v>3517.3</v>
      </c>
      <c r="T75" s="18">
        <f t="shared" si="5"/>
        <v>2180.1</v>
      </c>
      <c r="U75" s="18">
        <f t="shared" si="16"/>
        <v>1966.6</v>
      </c>
      <c r="V75" s="18">
        <f t="shared" si="6"/>
        <v>-213.5</v>
      </c>
      <c r="W75" s="21">
        <f t="shared" si="74"/>
        <v>0.90206871244438325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24.75" customHeight="1" thickBot="1" x14ac:dyDescent="0.3">
      <c r="A76" s="81"/>
      <c r="B76" s="82" t="s">
        <v>29</v>
      </c>
      <c r="C76" s="113" t="s">
        <v>138</v>
      </c>
      <c r="D76" s="113" t="s">
        <v>64</v>
      </c>
      <c r="E76" s="114" t="s">
        <v>139</v>
      </c>
      <c r="F76" s="32">
        <v>1859</v>
      </c>
      <c r="G76" s="18">
        <v>453.8</v>
      </c>
      <c r="H76" s="18">
        <v>68.400000000000006</v>
      </c>
      <c r="I76" s="53">
        <f t="shared" si="9"/>
        <v>1.771129654458819E-4</v>
      </c>
      <c r="J76" s="18">
        <f t="shared" si="17"/>
        <v>-385.4</v>
      </c>
      <c r="K76" s="21">
        <f t="shared" si="75"/>
        <v>0.15072719259585721</v>
      </c>
      <c r="L76" s="19">
        <v>30</v>
      </c>
      <c r="M76" s="18">
        <v>30</v>
      </c>
      <c r="N76" s="18"/>
      <c r="O76" s="18"/>
      <c r="P76" s="18">
        <f t="shared" si="12"/>
        <v>0</v>
      </c>
      <c r="Q76" s="21" t="str">
        <f t="shared" si="72"/>
        <v/>
      </c>
      <c r="R76" s="19">
        <f t="shared" si="3"/>
        <v>1889</v>
      </c>
      <c r="S76" s="18">
        <f t="shared" si="4"/>
        <v>1889</v>
      </c>
      <c r="T76" s="18">
        <f t="shared" si="5"/>
        <v>453.8</v>
      </c>
      <c r="U76" s="18">
        <f t="shared" si="5"/>
        <v>68.400000000000006</v>
      </c>
      <c r="V76" s="18">
        <f t="shared" si="6"/>
        <v>-385.4</v>
      </c>
      <c r="W76" s="21">
        <f t="shared" si="74"/>
        <v>0.15072719259585721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131" customFormat="1" ht="31.5" customHeight="1" thickBot="1" x14ac:dyDescent="0.35">
      <c r="A77" s="75">
        <v>5</v>
      </c>
      <c r="B77" s="76" t="s">
        <v>15</v>
      </c>
      <c r="C77" s="76" t="s">
        <v>110</v>
      </c>
      <c r="D77" s="76"/>
      <c r="E77" s="84" t="s">
        <v>326</v>
      </c>
      <c r="F77" s="30">
        <f>SUM(F78:F82)</f>
        <v>5806.1</v>
      </c>
      <c r="G77" s="17">
        <f t="shared" ref="G77:H77" si="76">SUM(G78:G82)</f>
        <v>3953.2999999999997</v>
      </c>
      <c r="H77" s="17">
        <f t="shared" si="76"/>
        <v>1954.9</v>
      </c>
      <c r="I77" s="36">
        <f t="shared" si="9"/>
        <v>5.0619610548268204E-3</v>
      </c>
      <c r="J77" s="17">
        <f t="shared" si="17"/>
        <v>-1998.3999999999996</v>
      </c>
      <c r="K77" s="20">
        <f t="shared" si="75"/>
        <v>0.49449826727038176</v>
      </c>
      <c r="L77" s="16">
        <f>SUM(L78:L82)</f>
        <v>194.7</v>
      </c>
      <c r="M77" s="17">
        <f t="shared" ref="M77" si="77">SUM(M78:M82)</f>
        <v>203</v>
      </c>
      <c r="N77" s="17">
        <f t="shared" ref="N77:O77" si="78">SUM(N78:N82)</f>
        <v>30.6</v>
      </c>
      <c r="O77" s="17">
        <f t="shared" si="78"/>
        <v>0.6</v>
      </c>
      <c r="P77" s="17">
        <f t="shared" si="12"/>
        <v>-30</v>
      </c>
      <c r="Q77" s="20">
        <f t="shared" si="72"/>
        <v>1.9607843137254902E-2</v>
      </c>
      <c r="R77" s="16">
        <f>SUM(R78:R82)</f>
        <v>6000.8</v>
      </c>
      <c r="S77" s="17">
        <f t="shared" ref="S77:T77" si="79">SUM(S78:S82)</f>
        <v>6009.1</v>
      </c>
      <c r="T77" s="17">
        <f t="shared" si="79"/>
        <v>3983.8999999999996</v>
      </c>
      <c r="U77" s="17">
        <f t="shared" si="5"/>
        <v>1955.5</v>
      </c>
      <c r="V77" s="17">
        <f t="shared" si="6"/>
        <v>-2028.3999999999996</v>
      </c>
      <c r="W77" s="20">
        <f t="shared" si="74"/>
        <v>0.49085067396269993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</row>
    <row r="78" spans="1:196" ht="33.6" customHeight="1" x14ac:dyDescent="0.25">
      <c r="A78" s="81"/>
      <c r="B78" s="82" t="s">
        <v>31</v>
      </c>
      <c r="C78" s="113" t="s">
        <v>65</v>
      </c>
      <c r="D78" s="113" t="s">
        <v>66</v>
      </c>
      <c r="E78" s="87" t="s">
        <v>67</v>
      </c>
      <c r="F78" s="32">
        <v>1398.8</v>
      </c>
      <c r="G78" s="18">
        <v>1062.0999999999999</v>
      </c>
      <c r="H78" s="18">
        <v>118.9</v>
      </c>
      <c r="I78" s="28">
        <f t="shared" si="9"/>
        <v>3.0787619285841165E-4</v>
      </c>
      <c r="J78" s="18">
        <f t="shared" si="17"/>
        <v>-943.19999999999993</v>
      </c>
      <c r="K78" s="21">
        <f t="shared" si="75"/>
        <v>0.11194802749270315</v>
      </c>
      <c r="L78" s="19">
        <v>30</v>
      </c>
      <c r="M78" s="18">
        <v>30</v>
      </c>
      <c r="N78" s="18">
        <v>30</v>
      </c>
      <c r="O78" s="18"/>
      <c r="P78" s="18">
        <f t="shared" si="12"/>
        <v>-30</v>
      </c>
      <c r="Q78" s="21">
        <f t="shared" si="72"/>
        <v>0</v>
      </c>
      <c r="R78" s="19">
        <f t="shared" si="3"/>
        <v>1428.8</v>
      </c>
      <c r="S78" s="18">
        <f t="shared" si="4"/>
        <v>1428.8</v>
      </c>
      <c r="T78" s="18">
        <f t="shared" si="5"/>
        <v>1092.0999999999999</v>
      </c>
      <c r="U78" s="18">
        <f t="shared" si="5"/>
        <v>118.9</v>
      </c>
      <c r="V78" s="18">
        <f t="shared" si="6"/>
        <v>-973.19999999999993</v>
      </c>
      <c r="W78" s="21">
        <f t="shared" si="74"/>
        <v>0.10887281384488601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36" customHeight="1" x14ac:dyDescent="0.25">
      <c r="A79" s="81"/>
      <c r="B79" s="82" t="s">
        <v>31</v>
      </c>
      <c r="C79" s="113" t="s">
        <v>68</v>
      </c>
      <c r="D79" s="113" t="s">
        <v>66</v>
      </c>
      <c r="E79" s="87" t="s">
        <v>69</v>
      </c>
      <c r="F79" s="32">
        <v>329.7</v>
      </c>
      <c r="G79" s="18">
        <v>245.6</v>
      </c>
      <c r="H79" s="18">
        <v>34</v>
      </c>
      <c r="I79" s="54">
        <f t="shared" si="9"/>
        <v>8.8038608554970522E-5</v>
      </c>
      <c r="J79" s="18">
        <f t="shared" si="17"/>
        <v>-211.6</v>
      </c>
      <c r="K79" s="21">
        <f t="shared" si="75"/>
        <v>0.13843648208469056</v>
      </c>
      <c r="L79" s="19"/>
      <c r="M79" s="18"/>
      <c r="N79" s="18"/>
      <c r="O79" s="18"/>
      <c r="P79" s="18">
        <f t="shared" si="12"/>
        <v>0</v>
      </c>
      <c r="Q79" s="21" t="str">
        <f t="shared" si="72"/>
        <v/>
      </c>
      <c r="R79" s="19">
        <f t="shared" si="3"/>
        <v>329.7</v>
      </c>
      <c r="S79" s="18">
        <f t="shared" si="4"/>
        <v>329.7</v>
      </c>
      <c r="T79" s="18">
        <f t="shared" si="5"/>
        <v>245.6</v>
      </c>
      <c r="U79" s="18">
        <f t="shared" si="5"/>
        <v>34</v>
      </c>
      <c r="V79" s="18">
        <f t="shared" si="6"/>
        <v>-211.6</v>
      </c>
      <c r="W79" s="21">
        <f t="shared" si="74"/>
        <v>0.13843648208469056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133" customFormat="1" ht="39" customHeight="1" x14ac:dyDescent="0.25">
      <c r="A80" s="81"/>
      <c r="B80" s="82" t="s">
        <v>21</v>
      </c>
      <c r="C80" s="113" t="s">
        <v>70</v>
      </c>
      <c r="D80" s="113" t="s">
        <v>66</v>
      </c>
      <c r="E80" s="119" t="s">
        <v>71</v>
      </c>
      <c r="F80" s="32">
        <v>3861</v>
      </c>
      <c r="G80" s="18">
        <v>2504.9</v>
      </c>
      <c r="H80" s="18">
        <v>1681.4</v>
      </c>
      <c r="I80" s="28">
        <f t="shared" si="9"/>
        <v>4.3537681301272779E-3</v>
      </c>
      <c r="J80" s="18">
        <f t="shared" si="17"/>
        <v>-823.5</v>
      </c>
      <c r="K80" s="21">
        <f t="shared" si="75"/>
        <v>0.67124436105233742</v>
      </c>
      <c r="L80" s="19">
        <v>164.7</v>
      </c>
      <c r="M80" s="18">
        <v>173</v>
      </c>
      <c r="N80" s="18">
        <v>0.6</v>
      </c>
      <c r="O80" s="18">
        <v>0.6</v>
      </c>
      <c r="P80" s="18">
        <f t="shared" si="12"/>
        <v>0</v>
      </c>
      <c r="Q80" s="21">
        <f t="shared" si="72"/>
        <v>1</v>
      </c>
      <c r="R80" s="19">
        <f t="shared" si="3"/>
        <v>4025.7</v>
      </c>
      <c r="S80" s="18">
        <f t="shared" si="4"/>
        <v>4034</v>
      </c>
      <c r="T80" s="18">
        <f t="shared" si="5"/>
        <v>2505.5</v>
      </c>
      <c r="U80" s="18">
        <f t="shared" si="5"/>
        <v>1682</v>
      </c>
      <c r="V80" s="18">
        <f t="shared" si="6"/>
        <v>-823.5</v>
      </c>
      <c r="W80" s="21">
        <f t="shared" si="74"/>
        <v>0.67132308920375172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</row>
    <row r="81" spans="1:196" s="133" customFormat="1" ht="51" hidden="1" customHeight="1" x14ac:dyDescent="0.25">
      <c r="A81" s="81"/>
      <c r="B81" s="82" t="s">
        <v>21</v>
      </c>
      <c r="C81" s="113" t="s">
        <v>253</v>
      </c>
      <c r="D81" s="113" t="s">
        <v>66</v>
      </c>
      <c r="E81" s="119" t="s">
        <v>254</v>
      </c>
      <c r="F81" s="32"/>
      <c r="G81" s="18"/>
      <c r="H81" s="18"/>
      <c r="I81" s="28">
        <f t="shared" ref="I81" si="80">H81/$H$6</f>
        <v>0</v>
      </c>
      <c r="J81" s="18">
        <f t="shared" ref="J81" si="81">H81-G81</f>
        <v>0</v>
      </c>
      <c r="K81" s="21" t="str">
        <f t="shared" si="75"/>
        <v/>
      </c>
      <c r="L81" s="19"/>
      <c r="M81" s="18"/>
      <c r="N81" s="18"/>
      <c r="O81" s="18"/>
      <c r="P81" s="18">
        <f t="shared" ref="P81" si="82">O81-N81</f>
        <v>0</v>
      </c>
      <c r="Q81" s="21" t="str">
        <f t="shared" si="72"/>
        <v/>
      </c>
      <c r="R81" s="19">
        <f t="shared" si="3"/>
        <v>0</v>
      </c>
      <c r="S81" s="18">
        <f t="shared" si="4"/>
        <v>0</v>
      </c>
      <c r="T81" s="18">
        <f t="shared" si="5"/>
        <v>0</v>
      </c>
      <c r="U81" s="18">
        <f t="shared" si="5"/>
        <v>0</v>
      </c>
      <c r="V81" s="18">
        <f t="shared" si="6"/>
        <v>0</v>
      </c>
      <c r="W81" s="21" t="str">
        <f t="shared" si="74"/>
        <v/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</row>
    <row r="82" spans="1:196" s="133" customFormat="1" ht="52.9" customHeight="1" thickBot="1" x14ac:dyDescent="0.3">
      <c r="A82" s="81"/>
      <c r="B82" s="82" t="s">
        <v>21</v>
      </c>
      <c r="C82" s="113" t="s">
        <v>187</v>
      </c>
      <c r="D82" s="113" t="s">
        <v>66</v>
      </c>
      <c r="E82" s="119" t="s">
        <v>193</v>
      </c>
      <c r="F82" s="32">
        <v>216.6</v>
      </c>
      <c r="G82" s="18">
        <v>140.69999999999999</v>
      </c>
      <c r="H82" s="18">
        <v>120.6</v>
      </c>
      <c r="I82" s="54">
        <f t="shared" si="9"/>
        <v>3.1227812328616012E-4</v>
      </c>
      <c r="J82" s="18">
        <f t="shared" si="17"/>
        <v>-20.099999999999994</v>
      </c>
      <c r="K82" s="21">
        <f t="shared" si="75"/>
        <v>0.85714285714285721</v>
      </c>
      <c r="L82" s="19"/>
      <c r="M82" s="18"/>
      <c r="N82" s="18"/>
      <c r="O82" s="18"/>
      <c r="P82" s="18">
        <f t="shared" si="12"/>
        <v>0</v>
      </c>
      <c r="Q82" s="21" t="str">
        <f t="shared" si="72"/>
        <v/>
      </c>
      <c r="R82" s="19">
        <f t="shared" si="3"/>
        <v>216.6</v>
      </c>
      <c r="S82" s="18">
        <f t="shared" si="4"/>
        <v>216.6</v>
      </c>
      <c r="T82" s="18">
        <f t="shared" si="5"/>
        <v>140.69999999999999</v>
      </c>
      <c r="U82" s="18">
        <f t="shared" si="5"/>
        <v>120.6</v>
      </c>
      <c r="V82" s="18">
        <f t="shared" si="6"/>
        <v>-20.099999999999994</v>
      </c>
      <c r="W82" s="21">
        <f t="shared" si="74"/>
        <v>0.85714285714285721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</row>
    <row r="83" spans="1:196" s="131" customFormat="1" ht="78" customHeight="1" thickBot="1" x14ac:dyDescent="0.3">
      <c r="A83" s="75">
        <v>6</v>
      </c>
      <c r="B83" s="76" t="s">
        <v>16</v>
      </c>
      <c r="C83" s="76" t="s">
        <v>140</v>
      </c>
      <c r="D83" s="76" t="s">
        <v>51</v>
      </c>
      <c r="E83" s="134" t="s">
        <v>117</v>
      </c>
      <c r="F83" s="30">
        <v>43537.5</v>
      </c>
      <c r="G83" s="17">
        <v>26978</v>
      </c>
      <c r="H83" s="17">
        <v>25025.200000000001</v>
      </c>
      <c r="I83" s="36">
        <f t="shared" si="9"/>
        <v>6.4799523141466128E-2</v>
      </c>
      <c r="J83" s="17">
        <f t="shared" si="17"/>
        <v>-1952.7999999999993</v>
      </c>
      <c r="K83" s="20">
        <f t="shared" si="75"/>
        <v>0.92761509378011719</v>
      </c>
      <c r="L83" s="16">
        <v>170</v>
      </c>
      <c r="M83" s="17">
        <v>170.7</v>
      </c>
      <c r="N83" s="17">
        <v>170.7</v>
      </c>
      <c r="O83" s="17">
        <v>0.7</v>
      </c>
      <c r="P83" s="17">
        <f t="shared" si="12"/>
        <v>-170</v>
      </c>
      <c r="Q83" s="20">
        <f t="shared" si="72"/>
        <v>4.1007615700058581E-3</v>
      </c>
      <c r="R83" s="16">
        <f t="shared" si="3"/>
        <v>43707.5</v>
      </c>
      <c r="S83" s="17">
        <f t="shared" si="4"/>
        <v>43708.2</v>
      </c>
      <c r="T83" s="17">
        <f t="shared" si="5"/>
        <v>27148.7</v>
      </c>
      <c r="U83" s="17">
        <f t="shared" si="5"/>
        <v>25025.9</v>
      </c>
      <c r="V83" s="17">
        <f t="shared" si="6"/>
        <v>-2122.7999999999993</v>
      </c>
      <c r="W83" s="20">
        <f t="shared" si="74"/>
        <v>0.92180841071579855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130"/>
      <c r="GF83" s="130"/>
      <c r="GG83" s="130"/>
      <c r="GH83" s="130"/>
      <c r="GI83" s="130"/>
      <c r="GJ83" s="130"/>
      <c r="GK83" s="130"/>
      <c r="GL83" s="130"/>
      <c r="GM83" s="130"/>
      <c r="GN83" s="130"/>
    </row>
    <row r="84" spans="1:196" s="5" customFormat="1" ht="45.75" customHeight="1" thickBot="1" x14ac:dyDescent="0.3">
      <c r="A84" s="75">
        <v>7</v>
      </c>
      <c r="B84" s="76" t="s">
        <v>16</v>
      </c>
      <c r="C84" s="76" t="s">
        <v>141</v>
      </c>
      <c r="D84" s="76" t="s">
        <v>51</v>
      </c>
      <c r="E84" s="134" t="s">
        <v>229</v>
      </c>
      <c r="F84" s="174">
        <v>51022.1</v>
      </c>
      <c r="G84" s="17">
        <v>32966.199999999997</v>
      </c>
      <c r="H84" s="213">
        <v>29484.7</v>
      </c>
      <c r="I84" s="36">
        <f t="shared" ref="I84:I148" si="83">H84/$H$6</f>
        <v>7.634682240178646E-2</v>
      </c>
      <c r="J84" s="17">
        <f t="shared" ref="J84:J145" si="84">H84-G84</f>
        <v>-3481.4999999999964</v>
      </c>
      <c r="K84" s="20">
        <f t="shared" si="75"/>
        <v>0.89439183163361269</v>
      </c>
      <c r="L84" s="16">
        <v>448.1</v>
      </c>
      <c r="M84" s="17">
        <v>448.1</v>
      </c>
      <c r="N84" s="17">
        <v>448.1</v>
      </c>
      <c r="O84" s="17"/>
      <c r="P84" s="17">
        <f t="shared" ref="P84:P147" si="85">O84-N84</f>
        <v>-448.1</v>
      </c>
      <c r="Q84" s="20">
        <f t="shared" si="72"/>
        <v>0</v>
      </c>
      <c r="R84" s="16">
        <f t="shared" ref="R84:R156" si="86">SUM(F84,L84)</f>
        <v>51470.2</v>
      </c>
      <c r="S84" s="17">
        <f t="shared" ref="S84:U161" si="87">SUM(F84,M84)</f>
        <v>51470.2</v>
      </c>
      <c r="T84" s="17">
        <f t="shared" ref="T84:U157" si="88">SUM(G84,N84)</f>
        <v>33414.299999999996</v>
      </c>
      <c r="U84" s="17">
        <f t="shared" si="88"/>
        <v>29484.7</v>
      </c>
      <c r="V84" s="17">
        <f t="shared" ref="V84:V157" si="89">U84-T84</f>
        <v>-3929.5999999999949</v>
      </c>
      <c r="W84" s="20">
        <f t="shared" si="74"/>
        <v>0.88239765609334941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8.5" customHeight="1" thickBot="1" x14ac:dyDescent="0.3">
      <c r="A85" s="75">
        <v>8</v>
      </c>
      <c r="B85" s="76" t="s">
        <v>16</v>
      </c>
      <c r="C85" s="76" t="s">
        <v>50</v>
      </c>
      <c r="D85" s="76" t="s">
        <v>85</v>
      </c>
      <c r="E85" s="134" t="s">
        <v>178</v>
      </c>
      <c r="F85" s="30">
        <v>1905.8</v>
      </c>
      <c r="G85" s="17">
        <v>1480.7</v>
      </c>
      <c r="H85" s="17">
        <v>272.2</v>
      </c>
      <c r="I85" s="36">
        <f t="shared" si="83"/>
        <v>7.0482674260773461E-4</v>
      </c>
      <c r="J85" s="17">
        <f t="shared" si="84"/>
        <v>-1208.5</v>
      </c>
      <c r="K85" s="20">
        <f t="shared" si="75"/>
        <v>0.18383197136489496</v>
      </c>
      <c r="L85" s="16"/>
      <c r="M85" s="17">
        <v>886.7</v>
      </c>
      <c r="N85" s="17">
        <v>886.7</v>
      </c>
      <c r="O85" s="17">
        <v>886.7</v>
      </c>
      <c r="P85" s="17">
        <f t="shared" si="85"/>
        <v>0</v>
      </c>
      <c r="Q85" s="20">
        <f t="shared" si="72"/>
        <v>1</v>
      </c>
      <c r="R85" s="16">
        <f t="shared" si="86"/>
        <v>1905.8</v>
      </c>
      <c r="S85" s="17">
        <f t="shared" si="87"/>
        <v>2792.5</v>
      </c>
      <c r="T85" s="17">
        <f t="shared" si="88"/>
        <v>2367.4</v>
      </c>
      <c r="U85" s="17">
        <f t="shared" si="88"/>
        <v>1158.9000000000001</v>
      </c>
      <c r="V85" s="17">
        <f t="shared" si="89"/>
        <v>-1208.5</v>
      </c>
      <c r="W85" s="20">
        <f t="shared" si="74"/>
        <v>0.48952437272957677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75">
        <v>9</v>
      </c>
      <c r="B86" s="76" t="s">
        <v>30</v>
      </c>
      <c r="C86" s="76" t="s">
        <v>109</v>
      </c>
      <c r="D86" s="76"/>
      <c r="E86" s="84" t="s">
        <v>75</v>
      </c>
      <c r="F86" s="30">
        <f>SUM(F87:F92,F94:F97)</f>
        <v>60465.9</v>
      </c>
      <c r="G86" s="17">
        <f t="shared" ref="G86" si="90">SUM(G87:G92,G94:G97)</f>
        <v>41365.800000000003</v>
      </c>
      <c r="H86" s="17">
        <f t="shared" ref="H86" si="91">SUM(H87:H92,H94:H97)</f>
        <v>37362.300000000003</v>
      </c>
      <c r="I86" s="36">
        <f t="shared" si="83"/>
        <v>9.674485012980516E-2</v>
      </c>
      <c r="J86" s="17">
        <f t="shared" si="84"/>
        <v>-4003.5</v>
      </c>
      <c r="K86" s="20">
        <f t="shared" si="75"/>
        <v>0.90321715039960548</v>
      </c>
      <c r="L86" s="16">
        <f>SUM(L87:L92,L94:L97)</f>
        <v>8700.5</v>
      </c>
      <c r="M86" s="17">
        <f t="shared" ref="M86:O86" si="92">SUM(M87:M92,M94:M97)</f>
        <v>8700.5</v>
      </c>
      <c r="N86" s="17">
        <f t="shared" si="92"/>
        <v>8700.5</v>
      </c>
      <c r="O86" s="17">
        <f t="shared" si="92"/>
        <v>0</v>
      </c>
      <c r="P86" s="17">
        <f t="shared" si="85"/>
        <v>-8700.5</v>
      </c>
      <c r="Q86" s="20">
        <f t="shared" si="72"/>
        <v>0</v>
      </c>
      <c r="R86" s="16">
        <f>SUM(R87:R92,R94:R97)</f>
        <v>69166.399999999994</v>
      </c>
      <c r="S86" s="17">
        <f t="shared" ref="S86" si="93">SUM(S87:S92,S94:S97)</f>
        <v>69166.399999999994</v>
      </c>
      <c r="T86" s="17">
        <f t="shared" ref="T86" si="94">SUM(T87:T92,T94:T97)</f>
        <v>50066.3</v>
      </c>
      <c r="U86" s="17">
        <f t="shared" si="88"/>
        <v>37362.300000000003</v>
      </c>
      <c r="V86" s="17">
        <f t="shared" si="89"/>
        <v>-12704</v>
      </c>
      <c r="W86" s="20">
        <f t="shared" si="74"/>
        <v>0.74625646392883038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1.5" customHeight="1" x14ac:dyDescent="0.25">
      <c r="A87" s="81"/>
      <c r="B87" s="82"/>
      <c r="C87" s="113" t="s">
        <v>156</v>
      </c>
      <c r="D87" s="113" t="s">
        <v>72</v>
      </c>
      <c r="E87" s="119" t="s">
        <v>157</v>
      </c>
      <c r="F87" s="32"/>
      <c r="G87" s="18"/>
      <c r="H87" s="18"/>
      <c r="I87" s="28">
        <f t="shared" si="83"/>
        <v>0</v>
      </c>
      <c r="J87" s="18">
        <f t="shared" ref="J87:J97" si="95">H87-G87</f>
        <v>0</v>
      </c>
      <c r="K87" s="21" t="str">
        <f t="shared" si="75"/>
        <v/>
      </c>
      <c r="L87" s="19"/>
      <c r="M87" s="18"/>
      <c r="N87" s="18"/>
      <c r="O87" s="18"/>
      <c r="P87" s="18">
        <f t="shared" si="85"/>
        <v>0</v>
      </c>
      <c r="Q87" s="21" t="str">
        <f t="shared" si="72"/>
        <v/>
      </c>
      <c r="R87" s="19">
        <f t="shared" si="86"/>
        <v>0</v>
      </c>
      <c r="S87" s="18">
        <f t="shared" si="87"/>
        <v>0</v>
      </c>
      <c r="T87" s="18">
        <f t="shared" si="88"/>
        <v>0</v>
      </c>
      <c r="U87" s="18">
        <f t="shared" si="88"/>
        <v>0</v>
      </c>
      <c r="V87" s="18">
        <f t="shared" si="89"/>
        <v>0</v>
      </c>
      <c r="W87" s="21" t="str">
        <f t="shared" si="74"/>
        <v/>
      </c>
      <c r="X87" s="7"/>
      <c r="Y87" s="122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3.75" customHeight="1" x14ac:dyDescent="0.25">
      <c r="A88" s="81"/>
      <c r="B88" s="82" t="s">
        <v>34</v>
      </c>
      <c r="C88" s="113" t="s">
        <v>152</v>
      </c>
      <c r="D88" s="113" t="s">
        <v>73</v>
      </c>
      <c r="E88" s="119" t="s">
        <v>153</v>
      </c>
      <c r="F88" s="32"/>
      <c r="G88" s="18"/>
      <c r="H88" s="18"/>
      <c r="I88" s="54">
        <f t="shared" si="83"/>
        <v>0</v>
      </c>
      <c r="J88" s="18">
        <f t="shared" si="95"/>
        <v>0</v>
      </c>
      <c r="K88" s="21" t="str">
        <f t="shared" si="75"/>
        <v/>
      </c>
      <c r="L88" s="19"/>
      <c r="M88" s="18"/>
      <c r="N88" s="18"/>
      <c r="O88" s="18"/>
      <c r="P88" s="18">
        <f t="shared" si="85"/>
        <v>0</v>
      </c>
      <c r="Q88" s="21" t="str">
        <f t="shared" si="72"/>
        <v/>
      </c>
      <c r="R88" s="19">
        <f t="shared" si="86"/>
        <v>0</v>
      </c>
      <c r="S88" s="18">
        <f t="shared" si="87"/>
        <v>0</v>
      </c>
      <c r="T88" s="18">
        <f t="shared" si="88"/>
        <v>0</v>
      </c>
      <c r="U88" s="18">
        <f t="shared" si="88"/>
        <v>0</v>
      </c>
      <c r="V88" s="18">
        <f t="shared" si="89"/>
        <v>0</v>
      </c>
      <c r="W88" s="21" t="str">
        <f t="shared" si="74"/>
        <v/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4.5" customHeight="1" x14ac:dyDescent="0.25">
      <c r="A89" s="81"/>
      <c r="B89" s="82" t="s">
        <v>34</v>
      </c>
      <c r="C89" s="113" t="s">
        <v>154</v>
      </c>
      <c r="D89" s="113" t="s">
        <v>73</v>
      </c>
      <c r="E89" s="119" t="s">
        <v>155</v>
      </c>
      <c r="F89" s="32"/>
      <c r="G89" s="18"/>
      <c r="H89" s="18"/>
      <c r="I89" s="28">
        <f t="shared" si="83"/>
        <v>0</v>
      </c>
      <c r="J89" s="18">
        <f t="shared" si="95"/>
        <v>0</v>
      </c>
      <c r="K89" s="21" t="str">
        <f t="shared" si="75"/>
        <v/>
      </c>
      <c r="L89" s="19"/>
      <c r="M89" s="18"/>
      <c r="N89" s="18"/>
      <c r="O89" s="18"/>
      <c r="P89" s="18">
        <f t="shared" si="85"/>
        <v>0</v>
      </c>
      <c r="Q89" s="21" t="str">
        <f t="shared" si="72"/>
        <v/>
      </c>
      <c r="R89" s="19">
        <f t="shared" si="86"/>
        <v>0</v>
      </c>
      <c r="S89" s="18">
        <f t="shared" si="87"/>
        <v>0</v>
      </c>
      <c r="T89" s="18">
        <f t="shared" si="88"/>
        <v>0</v>
      </c>
      <c r="U89" s="18">
        <f t="shared" si="88"/>
        <v>0</v>
      </c>
      <c r="V89" s="18">
        <f t="shared" si="89"/>
        <v>0</v>
      </c>
      <c r="W89" s="21" t="str">
        <f t="shared" si="74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9" customHeight="1" x14ac:dyDescent="0.25">
      <c r="A90" s="81"/>
      <c r="B90" s="82"/>
      <c r="C90" s="113" t="s">
        <v>168</v>
      </c>
      <c r="D90" s="113" t="s">
        <v>73</v>
      </c>
      <c r="E90" s="135" t="s">
        <v>74</v>
      </c>
      <c r="F90" s="32"/>
      <c r="G90" s="18"/>
      <c r="H90" s="18"/>
      <c r="I90" s="54">
        <f t="shared" ref="I90" si="96">H90/$H$6</f>
        <v>0</v>
      </c>
      <c r="J90" s="18">
        <f t="shared" si="95"/>
        <v>0</v>
      </c>
      <c r="K90" s="21" t="str">
        <f t="shared" si="75"/>
        <v/>
      </c>
      <c r="L90" s="19">
        <v>1722</v>
      </c>
      <c r="M90" s="18">
        <v>1722</v>
      </c>
      <c r="N90" s="18">
        <v>1722</v>
      </c>
      <c r="O90" s="18"/>
      <c r="P90" s="18">
        <f t="shared" si="85"/>
        <v>-1722</v>
      </c>
      <c r="Q90" s="21">
        <f t="shared" si="72"/>
        <v>0</v>
      </c>
      <c r="R90" s="19">
        <f t="shared" ref="R90" si="97">SUM(F90,L90)</f>
        <v>1722</v>
      </c>
      <c r="S90" s="18">
        <f t="shared" ref="S90" si="98">SUM(F90,M90)</f>
        <v>1722</v>
      </c>
      <c r="T90" s="18">
        <f t="shared" ref="T90" si="99">SUM(G90,N90)</f>
        <v>1722</v>
      </c>
      <c r="U90" s="18">
        <f t="shared" si="88"/>
        <v>0</v>
      </c>
      <c r="V90" s="18">
        <f t="shared" ref="V90" si="100">U90-T90</f>
        <v>-1722</v>
      </c>
      <c r="W90" s="21">
        <f t="shared" si="74"/>
        <v>0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65.45" customHeight="1" x14ac:dyDescent="0.25">
      <c r="A91" s="81"/>
      <c r="B91" s="82" t="s">
        <v>34</v>
      </c>
      <c r="C91" s="113" t="s">
        <v>182</v>
      </c>
      <c r="D91" s="113" t="s">
        <v>73</v>
      </c>
      <c r="E91" s="135" t="s">
        <v>183</v>
      </c>
      <c r="F91" s="32">
        <v>17900.099999999999</v>
      </c>
      <c r="G91" s="18">
        <v>10441.700000000001</v>
      </c>
      <c r="H91" s="18">
        <v>10441.700000000001</v>
      </c>
      <c r="I91" s="28">
        <f t="shared" si="83"/>
        <v>2.7037433498483407E-2</v>
      </c>
      <c r="J91" s="18">
        <f t="shared" si="95"/>
        <v>0</v>
      </c>
      <c r="K91" s="21">
        <f t="shared" si="75"/>
        <v>1</v>
      </c>
      <c r="L91" s="19"/>
      <c r="M91" s="18"/>
      <c r="N91" s="18"/>
      <c r="O91" s="18"/>
      <c r="P91" s="18">
        <f t="shared" si="85"/>
        <v>0</v>
      </c>
      <c r="Q91" s="21" t="str">
        <f t="shared" si="72"/>
        <v/>
      </c>
      <c r="R91" s="19">
        <f t="shared" si="86"/>
        <v>17900.099999999999</v>
      </c>
      <c r="S91" s="18">
        <f t="shared" si="87"/>
        <v>17900.099999999999</v>
      </c>
      <c r="T91" s="18">
        <f t="shared" si="88"/>
        <v>10441.700000000001</v>
      </c>
      <c r="U91" s="18">
        <f t="shared" si="88"/>
        <v>10441.700000000001</v>
      </c>
      <c r="V91" s="18">
        <f t="shared" si="89"/>
        <v>0</v>
      </c>
      <c r="W91" s="21">
        <f t="shared" si="74"/>
        <v>1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27" customHeight="1" x14ac:dyDescent="0.25">
      <c r="A92" s="81"/>
      <c r="B92" s="82" t="s">
        <v>17</v>
      </c>
      <c r="C92" s="113" t="s">
        <v>142</v>
      </c>
      <c r="D92" s="113" t="s">
        <v>73</v>
      </c>
      <c r="E92" s="136" t="s">
        <v>143</v>
      </c>
      <c r="F92" s="41">
        <v>42565.8</v>
      </c>
      <c r="G92" s="42">
        <v>30924.1</v>
      </c>
      <c r="H92" s="42">
        <v>26920.6</v>
      </c>
      <c r="I92" s="28">
        <f t="shared" si="83"/>
        <v>6.9707416631321753E-2</v>
      </c>
      <c r="J92" s="18">
        <f t="shared" si="95"/>
        <v>-4003.5</v>
      </c>
      <c r="K92" s="21">
        <f t="shared" si="75"/>
        <v>0.87053786528953148</v>
      </c>
      <c r="L92" s="19">
        <v>5978.5</v>
      </c>
      <c r="M92" s="18">
        <v>5978.5</v>
      </c>
      <c r="N92" s="18">
        <v>5978.5</v>
      </c>
      <c r="O92" s="18"/>
      <c r="P92" s="18">
        <f t="shared" si="85"/>
        <v>-5978.5</v>
      </c>
      <c r="Q92" s="21">
        <f t="shared" si="72"/>
        <v>0</v>
      </c>
      <c r="R92" s="19">
        <f t="shared" si="86"/>
        <v>48544.3</v>
      </c>
      <c r="S92" s="18">
        <f t="shared" si="87"/>
        <v>48544.3</v>
      </c>
      <c r="T92" s="18">
        <f t="shared" si="88"/>
        <v>36902.6</v>
      </c>
      <c r="U92" s="18">
        <f t="shared" si="88"/>
        <v>26920.6</v>
      </c>
      <c r="V92" s="18">
        <f t="shared" si="89"/>
        <v>-9982</v>
      </c>
      <c r="W92" s="21">
        <f t="shared" si="74"/>
        <v>0.72950415417883829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s="96" customFormat="1" ht="69" hidden="1" customHeight="1" x14ac:dyDescent="0.3">
      <c r="A93" s="88"/>
      <c r="B93" s="91"/>
      <c r="C93" s="91"/>
      <c r="D93" s="91"/>
      <c r="E93" s="92" t="s">
        <v>306</v>
      </c>
      <c r="F93" s="39"/>
      <c r="G93" s="40"/>
      <c r="H93" s="40"/>
      <c r="I93" s="55">
        <f t="shared" si="83"/>
        <v>0</v>
      </c>
      <c r="J93" s="40">
        <f t="shared" si="95"/>
        <v>0</v>
      </c>
      <c r="K93" s="21" t="str">
        <f t="shared" si="75"/>
        <v/>
      </c>
      <c r="L93" s="56"/>
      <c r="M93" s="40"/>
      <c r="N93" s="40"/>
      <c r="O93" s="60"/>
      <c r="P93" s="18">
        <f t="shared" si="85"/>
        <v>0</v>
      </c>
      <c r="Q93" s="21" t="str">
        <f t="shared" si="72"/>
        <v/>
      </c>
      <c r="R93" s="56">
        <f t="shared" si="86"/>
        <v>0</v>
      </c>
      <c r="S93" s="40">
        <f t="shared" si="87"/>
        <v>0</v>
      </c>
      <c r="T93" s="40">
        <f t="shared" si="88"/>
        <v>0</v>
      </c>
      <c r="U93" s="18">
        <f t="shared" si="88"/>
        <v>0</v>
      </c>
      <c r="V93" s="18">
        <f t="shared" si="89"/>
        <v>0</v>
      </c>
      <c r="W93" s="21" t="str">
        <f t="shared" si="74"/>
        <v/>
      </c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5"/>
      <c r="GF93" s="95"/>
      <c r="GG93" s="95"/>
      <c r="GH93" s="95"/>
      <c r="GI93" s="95"/>
      <c r="GJ93" s="95"/>
      <c r="GK93" s="95"/>
      <c r="GL93" s="95"/>
      <c r="GM93" s="95"/>
      <c r="GN93" s="95"/>
    </row>
    <row r="94" spans="1:196" s="96" customFormat="1" ht="135.6" hidden="1" customHeight="1" x14ac:dyDescent="0.3">
      <c r="A94" s="88"/>
      <c r="B94" s="91" t="s">
        <v>17</v>
      </c>
      <c r="C94" s="115" t="s">
        <v>305</v>
      </c>
      <c r="D94" s="115" t="s">
        <v>280</v>
      </c>
      <c r="E94" s="137" t="s">
        <v>308</v>
      </c>
      <c r="F94" s="43"/>
      <c r="G94" s="44"/>
      <c r="H94" s="44"/>
      <c r="I94" s="55">
        <f t="shared" ref="I94:I96" si="101">H94/$H$6</f>
        <v>0</v>
      </c>
      <c r="J94" s="40">
        <f t="shared" si="95"/>
        <v>0</v>
      </c>
      <c r="K94" s="21" t="str">
        <f t="shared" si="75"/>
        <v/>
      </c>
      <c r="L94" s="56"/>
      <c r="M94" s="40"/>
      <c r="N94" s="40"/>
      <c r="O94" s="60"/>
      <c r="P94" s="40">
        <f t="shared" si="85"/>
        <v>0</v>
      </c>
      <c r="Q94" s="21" t="str">
        <f t="shared" si="72"/>
        <v/>
      </c>
      <c r="R94" s="56">
        <f t="shared" si="86"/>
        <v>0</v>
      </c>
      <c r="S94" s="40">
        <f t="shared" si="87"/>
        <v>0</v>
      </c>
      <c r="T94" s="40">
        <f t="shared" si="88"/>
        <v>0</v>
      </c>
      <c r="U94" s="18">
        <f t="shared" si="88"/>
        <v>0</v>
      </c>
      <c r="V94" s="40">
        <f t="shared" si="89"/>
        <v>0</v>
      </c>
      <c r="W94" s="21" t="str">
        <f t="shared" si="74"/>
        <v/>
      </c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5"/>
      <c r="GF94" s="95"/>
      <c r="GG94" s="95"/>
      <c r="GH94" s="95"/>
      <c r="GI94" s="95"/>
      <c r="GJ94" s="95"/>
      <c r="GK94" s="95"/>
      <c r="GL94" s="95"/>
      <c r="GM94" s="95"/>
      <c r="GN94" s="95"/>
    </row>
    <row r="95" spans="1:196" ht="36.6" customHeight="1" x14ac:dyDescent="0.25">
      <c r="A95" s="81"/>
      <c r="B95" s="82" t="s">
        <v>17</v>
      </c>
      <c r="C95" s="113" t="s">
        <v>174</v>
      </c>
      <c r="D95" s="113" t="s">
        <v>72</v>
      </c>
      <c r="E95" s="136" t="s">
        <v>175</v>
      </c>
      <c r="F95" s="41"/>
      <c r="G95" s="42"/>
      <c r="H95" s="42"/>
      <c r="I95" s="28">
        <f t="shared" si="101"/>
        <v>0</v>
      </c>
      <c r="J95" s="18">
        <f t="shared" si="95"/>
        <v>0</v>
      </c>
      <c r="K95" s="21" t="str">
        <f t="shared" si="75"/>
        <v/>
      </c>
      <c r="L95" s="19">
        <v>1000</v>
      </c>
      <c r="M95" s="18">
        <v>1000</v>
      </c>
      <c r="N95" s="18">
        <v>1000</v>
      </c>
      <c r="O95" s="18"/>
      <c r="P95" s="18">
        <f t="shared" si="85"/>
        <v>-1000</v>
      </c>
      <c r="Q95" s="21">
        <f t="shared" si="72"/>
        <v>0</v>
      </c>
      <c r="R95" s="19">
        <f t="shared" si="86"/>
        <v>1000</v>
      </c>
      <c r="S95" s="18">
        <f t="shared" si="87"/>
        <v>1000</v>
      </c>
      <c r="T95" s="18">
        <f t="shared" si="88"/>
        <v>1000</v>
      </c>
      <c r="U95" s="18">
        <f t="shared" si="88"/>
        <v>0</v>
      </c>
      <c r="V95" s="18">
        <f t="shared" si="89"/>
        <v>-1000</v>
      </c>
      <c r="W95" s="21">
        <f t="shared" si="74"/>
        <v>0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s="96" customFormat="1" ht="121.15" hidden="1" customHeight="1" x14ac:dyDescent="0.3">
      <c r="A96" s="88"/>
      <c r="B96" s="91" t="s">
        <v>17</v>
      </c>
      <c r="C96" s="115" t="s">
        <v>203</v>
      </c>
      <c r="D96" s="115" t="s">
        <v>72</v>
      </c>
      <c r="E96" s="137" t="s">
        <v>304</v>
      </c>
      <c r="F96" s="43"/>
      <c r="G96" s="44"/>
      <c r="H96" s="44"/>
      <c r="I96" s="55">
        <f t="shared" si="101"/>
        <v>0</v>
      </c>
      <c r="J96" s="40">
        <f t="shared" si="95"/>
        <v>0</v>
      </c>
      <c r="K96" s="21" t="str">
        <f t="shared" si="75"/>
        <v/>
      </c>
      <c r="L96" s="56"/>
      <c r="M96" s="40"/>
      <c r="N96" s="40"/>
      <c r="O96" s="40"/>
      <c r="P96" s="40">
        <f t="shared" si="85"/>
        <v>0</v>
      </c>
      <c r="Q96" s="21" t="str">
        <f t="shared" si="72"/>
        <v/>
      </c>
      <c r="R96" s="56">
        <f t="shared" si="86"/>
        <v>0</v>
      </c>
      <c r="S96" s="40">
        <f t="shared" si="87"/>
        <v>0</v>
      </c>
      <c r="T96" s="40">
        <f t="shared" si="88"/>
        <v>0</v>
      </c>
      <c r="U96" s="18">
        <f t="shared" si="88"/>
        <v>0</v>
      </c>
      <c r="V96" s="72">
        <f t="shared" si="89"/>
        <v>0</v>
      </c>
      <c r="W96" s="21" t="str">
        <f t="shared" si="74"/>
        <v/>
      </c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5"/>
      <c r="GF96" s="95"/>
      <c r="GG96" s="95"/>
      <c r="GH96" s="95"/>
      <c r="GI96" s="95"/>
      <c r="GJ96" s="95"/>
      <c r="GK96" s="95"/>
      <c r="GL96" s="95"/>
      <c r="GM96" s="95"/>
      <c r="GN96" s="95"/>
    </row>
    <row r="97" spans="1:196" ht="36.6" hidden="1" customHeight="1" x14ac:dyDescent="0.25">
      <c r="A97" s="81"/>
      <c r="B97" s="82" t="s">
        <v>17</v>
      </c>
      <c r="C97" s="113" t="s">
        <v>278</v>
      </c>
      <c r="D97" s="113" t="s">
        <v>280</v>
      </c>
      <c r="E97" s="136" t="s">
        <v>279</v>
      </c>
      <c r="F97" s="41"/>
      <c r="G97" s="42"/>
      <c r="H97" s="42"/>
      <c r="I97" s="54">
        <f t="shared" ref="I97" si="102">H97/$H$6</f>
        <v>0</v>
      </c>
      <c r="J97" s="18">
        <f t="shared" si="95"/>
        <v>0</v>
      </c>
      <c r="K97" s="21" t="str">
        <f t="shared" si="75"/>
        <v/>
      </c>
      <c r="L97" s="19"/>
      <c r="M97" s="18"/>
      <c r="N97" s="18"/>
      <c r="O97" s="18"/>
      <c r="P97" s="18">
        <f t="shared" ref="P97" si="103">O97-N97</f>
        <v>0</v>
      </c>
      <c r="Q97" s="21" t="str">
        <f t="shared" si="72"/>
        <v/>
      </c>
      <c r="R97" s="19">
        <f t="shared" ref="R97:R98" si="104">SUM(F97,L97)</f>
        <v>0</v>
      </c>
      <c r="S97" s="18">
        <f t="shared" ref="S97:S98" si="105">SUM(F97,M97)</f>
        <v>0</v>
      </c>
      <c r="T97" s="18">
        <f t="shared" ref="T97:T98" si="106">SUM(G97,N97)</f>
        <v>0</v>
      </c>
      <c r="U97" s="18">
        <f t="shared" si="88"/>
        <v>0</v>
      </c>
      <c r="V97" s="18">
        <f t="shared" ref="V97" si="107">U97-T97</f>
        <v>0</v>
      </c>
      <c r="W97" s="21" t="str">
        <f t="shared" si="74"/>
        <v/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5" customFormat="1" ht="27.75" customHeight="1" thickBot="1" x14ac:dyDescent="0.35">
      <c r="A98" s="75">
        <v>10</v>
      </c>
      <c r="B98" s="76" t="s">
        <v>30</v>
      </c>
      <c r="C98" s="76" t="s">
        <v>273</v>
      </c>
      <c r="D98" s="76"/>
      <c r="E98" s="84" t="s">
        <v>274</v>
      </c>
      <c r="F98" s="30">
        <f>F99+F100+F101+F103+F104+F105+F106+F107+F108+F109+F112+F113+F115+F116+F129+F131+F132+F133</f>
        <v>6464.6</v>
      </c>
      <c r="G98" s="17">
        <f t="shared" ref="G98:H98" si="108">G99+G100+G101+G103+G104+G105+G106+G107+G108+G109+G112+G113+G115+G116+G129+G131+G132+G133</f>
        <v>3864.6</v>
      </c>
      <c r="H98" s="17">
        <f t="shared" si="108"/>
        <v>1298.2</v>
      </c>
      <c r="I98" s="36">
        <f t="shared" ref="I98" si="109">H98/$H$6</f>
        <v>3.361521224295963E-3</v>
      </c>
      <c r="J98" s="17">
        <f t="shared" ref="J98" si="110">H98-G98</f>
        <v>-2566.3999999999996</v>
      </c>
      <c r="K98" s="20">
        <f t="shared" si="75"/>
        <v>0.335920923252083</v>
      </c>
      <c r="L98" s="232">
        <f>L99+L100+L101+L103+L104+L105+L106+L107+L108+L109+L112+L113+L115+L116+L129+L131+L132+L133</f>
        <v>2382</v>
      </c>
      <c r="M98" s="17">
        <f t="shared" ref="M98:O98" si="111">M99+M100+M101+M103+M104+M105+M106+M107+M108+M109+M112+M113+M115+M116+M129+M131+M132+M133</f>
        <v>2382</v>
      </c>
      <c r="N98" s="17">
        <f t="shared" si="111"/>
        <v>1514.9</v>
      </c>
      <c r="O98" s="17">
        <f t="shared" si="111"/>
        <v>0</v>
      </c>
      <c r="P98" s="17">
        <f t="shared" ref="P98" si="112">O98-N98</f>
        <v>-1514.9</v>
      </c>
      <c r="Q98" s="21">
        <f t="shared" si="72"/>
        <v>0</v>
      </c>
      <c r="R98" s="16">
        <f t="shared" si="104"/>
        <v>8846.6</v>
      </c>
      <c r="S98" s="17">
        <f t="shared" si="105"/>
        <v>8846.6</v>
      </c>
      <c r="T98" s="17">
        <f t="shared" si="106"/>
        <v>5379.5</v>
      </c>
      <c r="U98" s="17">
        <f>U99+U100+U101+U103+U104+U105+U106+U107+U108+U109+U112+U113+U115+U116+U129+U131+U132+U133</f>
        <v>1298.2</v>
      </c>
      <c r="V98" s="17">
        <f t="shared" ref="V98" si="113">U98-T98</f>
        <v>-4081.3</v>
      </c>
      <c r="W98" s="20">
        <f t="shared" si="74"/>
        <v>0.24132354308021192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1.5" hidden="1" customHeight="1" thickBot="1" x14ac:dyDescent="0.3">
      <c r="A99" s="81"/>
      <c r="B99" s="138">
        <v>180404</v>
      </c>
      <c r="C99" s="113" t="s">
        <v>204</v>
      </c>
      <c r="D99" s="113" t="s">
        <v>206</v>
      </c>
      <c r="E99" s="119" t="s">
        <v>205</v>
      </c>
      <c r="F99" s="31"/>
      <c r="G99" s="24"/>
      <c r="H99" s="24"/>
      <c r="I99" s="54">
        <f t="shared" si="83"/>
        <v>0</v>
      </c>
      <c r="J99" s="18">
        <f t="shared" si="84"/>
        <v>0</v>
      </c>
      <c r="K99" s="21" t="str">
        <f t="shared" si="75"/>
        <v/>
      </c>
      <c r="L99" s="215"/>
      <c r="M99" s="18"/>
      <c r="N99" s="18"/>
      <c r="O99" s="24"/>
      <c r="P99" s="18">
        <f t="shared" si="85"/>
        <v>0</v>
      </c>
      <c r="Q99" s="21" t="str">
        <f t="shared" si="72"/>
        <v/>
      </c>
      <c r="R99" s="19">
        <f t="shared" si="86"/>
        <v>0</v>
      </c>
      <c r="S99" s="18">
        <f t="shared" si="87"/>
        <v>0</v>
      </c>
      <c r="T99" s="18">
        <f t="shared" si="88"/>
        <v>0</v>
      </c>
      <c r="U99" s="18">
        <f t="shared" si="88"/>
        <v>0</v>
      </c>
      <c r="V99" s="18">
        <f>U99-T99</f>
        <v>0</v>
      </c>
      <c r="W99" s="21" t="str">
        <f t="shared" si="74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3.75" customHeight="1" thickBot="1" x14ac:dyDescent="0.3">
      <c r="A100" s="81"/>
      <c r="B100" s="138">
        <v>180404</v>
      </c>
      <c r="C100" s="113" t="s">
        <v>77</v>
      </c>
      <c r="D100" s="113" t="s">
        <v>158</v>
      </c>
      <c r="E100" s="119" t="s">
        <v>159</v>
      </c>
      <c r="F100" s="31"/>
      <c r="G100" s="24"/>
      <c r="H100" s="24"/>
      <c r="I100" s="28">
        <f t="shared" si="83"/>
        <v>0</v>
      </c>
      <c r="J100" s="18">
        <f t="shared" si="84"/>
        <v>0</v>
      </c>
      <c r="K100" s="21" t="str">
        <f t="shared" si="75"/>
        <v/>
      </c>
      <c r="L100" s="215">
        <v>612</v>
      </c>
      <c r="M100" s="18">
        <v>612</v>
      </c>
      <c r="N100" s="18">
        <v>244.9</v>
      </c>
      <c r="O100" s="24"/>
      <c r="P100" s="18">
        <f t="shared" si="85"/>
        <v>-244.9</v>
      </c>
      <c r="Q100" s="21">
        <f t="shared" si="72"/>
        <v>0</v>
      </c>
      <c r="R100" s="19">
        <f t="shared" si="86"/>
        <v>612</v>
      </c>
      <c r="S100" s="18">
        <f t="shared" si="87"/>
        <v>612</v>
      </c>
      <c r="T100" s="18">
        <f t="shared" si="88"/>
        <v>244.9</v>
      </c>
      <c r="U100" s="18">
        <f t="shared" si="88"/>
        <v>0</v>
      </c>
      <c r="V100" s="18">
        <f t="shared" si="89"/>
        <v>-244.9</v>
      </c>
      <c r="W100" s="21">
        <f t="shared" si="74"/>
        <v>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23.25" hidden="1" customHeight="1" thickBot="1" x14ac:dyDescent="0.3">
      <c r="A101" s="81"/>
      <c r="B101" s="138">
        <v>180404</v>
      </c>
      <c r="C101" s="113" t="s">
        <v>179</v>
      </c>
      <c r="D101" s="113" t="s">
        <v>158</v>
      </c>
      <c r="E101" s="119" t="s">
        <v>180</v>
      </c>
      <c r="F101" s="31"/>
      <c r="G101" s="24"/>
      <c r="H101" s="24"/>
      <c r="I101" s="28">
        <f t="shared" si="83"/>
        <v>0</v>
      </c>
      <c r="J101" s="18">
        <f t="shared" si="84"/>
        <v>0</v>
      </c>
      <c r="K101" s="21" t="str">
        <f t="shared" si="75"/>
        <v/>
      </c>
      <c r="L101" s="215"/>
      <c r="M101" s="18"/>
      <c r="N101" s="18"/>
      <c r="O101" s="24"/>
      <c r="P101" s="18">
        <f t="shared" si="85"/>
        <v>0</v>
      </c>
      <c r="Q101" s="21" t="str">
        <f t="shared" si="72"/>
        <v/>
      </c>
      <c r="R101" s="19">
        <f t="shared" si="86"/>
        <v>0</v>
      </c>
      <c r="S101" s="18">
        <f t="shared" si="87"/>
        <v>0</v>
      </c>
      <c r="T101" s="18">
        <f t="shared" si="88"/>
        <v>0</v>
      </c>
      <c r="U101" s="18">
        <f t="shared" si="88"/>
        <v>0</v>
      </c>
      <c r="V101" s="18">
        <f t="shared" si="89"/>
        <v>0</v>
      </c>
      <c r="W101" s="21" t="str">
        <f t="shared" si="74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96" customFormat="1" ht="66.599999999999994" hidden="1" customHeight="1" x14ac:dyDescent="0.3">
      <c r="A102" s="88"/>
      <c r="B102" s="91"/>
      <c r="C102" s="91"/>
      <c r="D102" s="91"/>
      <c r="E102" s="92" t="s">
        <v>292</v>
      </c>
      <c r="F102" s="39"/>
      <c r="G102" s="40"/>
      <c r="H102" s="40"/>
      <c r="I102" s="55">
        <f t="shared" si="83"/>
        <v>0</v>
      </c>
      <c r="J102" s="40">
        <f t="shared" si="84"/>
        <v>0</v>
      </c>
      <c r="K102" s="21" t="str">
        <f t="shared" si="75"/>
        <v/>
      </c>
      <c r="L102" s="62"/>
      <c r="M102" s="40"/>
      <c r="N102" s="40"/>
      <c r="O102" s="40"/>
      <c r="P102" s="40">
        <f t="shared" si="85"/>
        <v>0</v>
      </c>
      <c r="Q102" s="21" t="str">
        <f t="shared" si="72"/>
        <v/>
      </c>
      <c r="R102" s="56">
        <f t="shared" si="86"/>
        <v>0</v>
      </c>
      <c r="S102" s="40">
        <f t="shared" si="87"/>
        <v>0</v>
      </c>
      <c r="T102" s="40">
        <f t="shared" si="88"/>
        <v>0</v>
      </c>
      <c r="U102" s="18">
        <f t="shared" si="88"/>
        <v>0</v>
      </c>
      <c r="V102" s="40">
        <f t="shared" si="89"/>
        <v>0</v>
      </c>
      <c r="W102" s="21" t="str">
        <f t="shared" si="74"/>
        <v/>
      </c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94"/>
      <c r="DV102" s="94"/>
      <c r="DW102" s="94"/>
      <c r="DX102" s="94"/>
      <c r="DY102" s="94"/>
      <c r="DZ102" s="94"/>
      <c r="EA102" s="94"/>
      <c r="EB102" s="94"/>
      <c r="EC102" s="94"/>
      <c r="ED102" s="94"/>
      <c r="EE102" s="94"/>
      <c r="EF102" s="94"/>
      <c r="EG102" s="94"/>
      <c r="EH102" s="94"/>
      <c r="EI102" s="94"/>
      <c r="EJ102" s="94"/>
      <c r="EK102" s="94"/>
      <c r="EL102" s="94"/>
      <c r="EM102" s="94"/>
      <c r="EN102" s="94"/>
      <c r="EO102" s="94"/>
      <c r="EP102" s="94"/>
      <c r="EQ102" s="94"/>
      <c r="ER102" s="94"/>
      <c r="ES102" s="94"/>
      <c r="ET102" s="94"/>
      <c r="EU102" s="94"/>
      <c r="EV102" s="94"/>
      <c r="EW102" s="94"/>
      <c r="EX102" s="94"/>
      <c r="EY102" s="94"/>
      <c r="EZ102" s="94"/>
      <c r="FA102" s="94"/>
      <c r="FB102" s="94"/>
      <c r="FC102" s="94"/>
      <c r="FD102" s="94"/>
      <c r="FE102" s="94"/>
      <c r="FF102" s="94"/>
      <c r="FG102" s="94"/>
      <c r="FH102" s="94"/>
      <c r="FI102" s="94"/>
      <c r="FJ102" s="94"/>
      <c r="FK102" s="94"/>
      <c r="FL102" s="94"/>
      <c r="FM102" s="94"/>
      <c r="FN102" s="94"/>
      <c r="FO102" s="94"/>
      <c r="FP102" s="94"/>
      <c r="FQ102" s="94"/>
      <c r="FR102" s="94"/>
      <c r="FS102" s="94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</row>
    <row r="103" spans="1:196" s="5" customFormat="1" ht="25.9" hidden="1" customHeight="1" thickBot="1" x14ac:dyDescent="0.3">
      <c r="A103" s="81"/>
      <c r="B103" s="138"/>
      <c r="C103" s="113" t="s">
        <v>226</v>
      </c>
      <c r="D103" s="113" t="s">
        <v>158</v>
      </c>
      <c r="E103" s="119" t="s">
        <v>227</v>
      </c>
      <c r="F103" s="31"/>
      <c r="G103" s="24"/>
      <c r="H103" s="24"/>
      <c r="I103" s="28">
        <f t="shared" si="83"/>
        <v>0</v>
      </c>
      <c r="J103" s="18">
        <f t="shared" si="84"/>
        <v>0</v>
      </c>
      <c r="K103" s="21" t="str">
        <f t="shared" si="75"/>
        <v/>
      </c>
      <c r="L103" s="215"/>
      <c r="M103" s="18"/>
      <c r="N103" s="18"/>
      <c r="O103" s="24"/>
      <c r="P103" s="18">
        <f t="shared" si="85"/>
        <v>0</v>
      </c>
      <c r="Q103" s="21" t="str">
        <f t="shared" si="72"/>
        <v/>
      </c>
      <c r="R103" s="19">
        <f t="shared" si="86"/>
        <v>0</v>
      </c>
      <c r="S103" s="18">
        <f t="shared" si="87"/>
        <v>0</v>
      </c>
      <c r="T103" s="18">
        <f t="shared" si="88"/>
        <v>0</v>
      </c>
      <c r="U103" s="18">
        <f t="shared" si="88"/>
        <v>0</v>
      </c>
      <c r="V103" s="18">
        <f t="shared" si="89"/>
        <v>0</v>
      </c>
      <c r="W103" s="21" t="str">
        <f t="shared" si="74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25.9" hidden="1" customHeight="1" thickBot="1" x14ac:dyDescent="0.3">
      <c r="A104" s="81"/>
      <c r="B104" s="138"/>
      <c r="C104" s="113" t="s">
        <v>256</v>
      </c>
      <c r="D104" s="113" t="s">
        <v>158</v>
      </c>
      <c r="E104" s="119" t="s">
        <v>257</v>
      </c>
      <c r="F104" s="31"/>
      <c r="G104" s="24"/>
      <c r="H104" s="24"/>
      <c r="I104" s="28">
        <f t="shared" ref="I104" si="114">H104/$H$6</f>
        <v>0</v>
      </c>
      <c r="J104" s="18">
        <f t="shared" ref="J104" si="115">H104-G104</f>
        <v>0</v>
      </c>
      <c r="K104" s="21" t="str">
        <f t="shared" si="75"/>
        <v/>
      </c>
      <c r="L104" s="215"/>
      <c r="M104" s="18"/>
      <c r="N104" s="18"/>
      <c r="O104" s="24"/>
      <c r="P104" s="18">
        <f t="shared" ref="P104" si="116">O104-N104</f>
        <v>0</v>
      </c>
      <c r="Q104" s="21" t="str">
        <f t="shared" si="72"/>
        <v/>
      </c>
      <c r="R104" s="19">
        <f t="shared" ref="R104" si="117">SUM(F104,L104)</f>
        <v>0</v>
      </c>
      <c r="S104" s="18">
        <f t="shared" ref="S104" si="118">SUM(F104,M104)</f>
        <v>0</v>
      </c>
      <c r="T104" s="18">
        <f t="shared" ref="T104" si="119">SUM(G104,N104)</f>
        <v>0</v>
      </c>
      <c r="U104" s="18">
        <f t="shared" si="88"/>
        <v>0</v>
      </c>
      <c r="V104" s="18">
        <f t="shared" ref="V104" si="120">U104-T104</f>
        <v>0</v>
      </c>
      <c r="W104" s="21" t="str">
        <f t="shared" si="74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15" customHeight="1" thickBot="1" x14ac:dyDescent="0.3">
      <c r="A105" s="81"/>
      <c r="B105" s="138"/>
      <c r="C105" s="113" t="s">
        <v>287</v>
      </c>
      <c r="D105" s="113" t="s">
        <v>158</v>
      </c>
      <c r="E105" s="119" t="s">
        <v>288</v>
      </c>
      <c r="F105" s="31"/>
      <c r="G105" s="24"/>
      <c r="H105" s="24"/>
      <c r="I105" s="28">
        <f t="shared" ref="I105" si="121">H105/$H$6</f>
        <v>0</v>
      </c>
      <c r="J105" s="18">
        <f t="shared" ref="J105" si="122">H105-G105</f>
        <v>0</v>
      </c>
      <c r="K105" s="21" t="str">
        <f t="shared" si="75"/>
        <v/>
      </c>
      <c r="L105" s="215">
        <v>1000</v>
      </c>
      <c r="M105" s="18">
        <v>1000</v>
      </c>
      <c r="N105" s="18">
        <v>500</v>
      </c>
      <c r="O105" s="24"/>
      <c r="P105" s="18">
        <f t="shared" ref="P105" si="123">O105-N105</f>
        <v>-500</v>
      </c>
      <c r="Q105" s="21">
        <f t="shared" si="72"/>
        <v>0</v>
      </c>
      <c r="R105" s="19">
        <f t="shared" ref="R105" si="124">SUM(F105,L105)</f>
        <v>1000</v>
      </c>
      <c r="S105" s="18">
        <f t="shared" ref="S105" si="125">SUM(F105,M105)</f>
        <v>1000</v>
      </c>
      <c r="T105" s="18">
        <f t="shared" ref="T105" si="126">SUM(G105,N105)</f>
        <v>500</v>
      </c>
      <c r="U105" s="18">
        <f t="shared" si="88"/>
        <v>0</v>
      </c>
      <c r="V105" s="18">
        <f t="shared" ref="V105" si="127">U105-T105</f>
        <v>-500</v>
      </c>
      <c r="W105" s="21">
        <f t="shared" si="74"/>
        <v>0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9" hidden="1" customHeight="1" thickBot="1" x14ac:dyDescent="0.3">
      <c r="A106" s="81"/>
      <c r="B106" s="138">
        <v>180404</v>
      </c>
      <c r="C106" s="113" t="s">
        <v>160</v>
      </c>
      <c r="D106" s="113" t="s">
        <v>158</v>
      </c>
      <c r="E106" s="119" t="s">
        <v>186</v>
      </c>
      <c r="F106" s="31"/>
      <c r="G106" s="24"/>
      <c r="H106" s="24"/>
      <c r="I106" s="28">
        <f t="shared" si="83"/>
        <v>0</v>
      </c>
      <c r="J106" s="18">
        <f t="shared" si="84"/>
        <v>0</v>
      </c>
      <c r="K106" s="21" t="str">
        <f t="shared" si="75"/>
        <v/>
      </c>
      <c r="L106" s="19"/>
      <c r="M106" s="18"/>
      <c r="N106" s="18"/>
      <c r="O106" s="24"/>
      <c r="P106" s="18">
        <f t="shared" si="85"/>
        <v>0</v>
      </c>
      <c r="Q106" s="21" t="str">
        <f t="shared" si="72"/>
        <v/>
      </c>
      <c r="R106" s="19">
        <f t="shared" si="86"/>
        <v>0</v>
      </c>
      <c r="S106" s="18">
        <f t="shared" si="87"/>
        <v>0</v>
      </c>
      <c r="T106" s="18">
        <f t="shared" si="88"/>
        <v>0</v>
      </c>
      <c r="U106" s="18">
        <f t="shared" si="88"/>
        <v>0</v>
      </c>
      <c r="V106" s="18">
        <f t="shared" si="89"/>
        <v>0</v>
      </c>
      <c r="W106" s="21" t="str">
        <f t="shared" ref="W106:W163" si="128">IFERROR(100%*(U106/T106),"")</f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0.9" customHeight="1" thickBot="1" x14ac:dyDescent="0.3">
      <c r="A107" s="81"/>
      <c r="B107" s="138">
        <v>180404</v>
      </c>
      <c r="C107" s="113" t="s">
        <v>176</v>
      </c>
      <c r="D107" s="113" t="s">
        <v>158</v>
      </c>
      <c r="E107" s="119" t="s">
        <v>177</v>
      </c>
      <c r="F107" s="31"/>
      <c r="G107" s="24"/>
      <c r="H107" s="24"/>
      <c r="I107" s="28">
        <f t="shared" si="83"/>
        <v>0</v>
      </c>
      <c r="J107" s="18">
        <f t="shared" si="84"/>
        <v>0</v>
      </c>
      <c r="K107" s="21" t="str">
        <f t="shared" si="75"/>
        <v/>
      </c>
      <c r="L107" s="19">
        <v>120</v>
      </c>
      <c r="M107" s="18">
        <v>120</v>
      </c>
      <c r="N107" s="18">
        <v>120</v>
      </c>
      <c r="O107" s="24"/>
      <c r="P107" s="18">
        <f t="shared" si="85"/>
        <v>-120</v>
      </c>
      <c r="Q107" s="21">
        <f t="shared" si="72"/>
        <v>0</v>
      </c>
      <c r="R107" s="19">
        <f t="shared" si="86"/>
        <v>120</v>
      </c>
      <c r="S107" s="18">
        <f t="shared" si="87"/>
        <v>120</v>
      </c>
      <c r="T107" s="18">
        <f t="shared" si="88"/>
        <v>120</v>
      </c>
      <c r="U107" s="18">
        <f t="shared" si="88"/>
        <v>0</v>
      </c>
      <c r="V107" s="18">
        <f t="shared" si="89"/>
        <v>-120</v>
      </c>
      <c r="W107" s="21">
        <f t="shared" si="128"/>
        <v>0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9.6" customHeight="1" thickBot="1" x14ac:dyDescent="0.3">
      <c r="A108" s="81"/>
      <c r="B108" s="138"/>
      <c r="C108" s="113" t="s">
        <v>316</v>
      </c>
      <c r="D108" s="113" t="s">
        <v>158</v>
      </c>
      <c r="E108" s="119" t="s">
        <v>317</v>
      </c>
      <c r="F108" s="31"/>
      <c r="G108" s="24"/>
      <c r="H108" s="24"/>
      <c r="I108" s="28">
        <f t="shared" si="83"/>
        <v>0</v>
      </c>
      <c r="J108" s="18">
        <f t="shared" si="84"/>
        <v>0</v>
      </c>
      <c r="K108" s="21" t="str">
        <f t="shared" si="75"/>
        <v/>
      </c>
      <c r="L108" s="19"/>
      <c r="M108" s="18"/>
      <c r="N108" s="18"/>
      <c r="O108" s="24"/>
      <c r="P108" s="18">
        <f t="shared" si="85"/>
        <v>0</v>
      </c>
      <c r="Q108" s="21" t="str">
        <f t="shared" si="72"/>
        <v/>
      </c>
      <c r="R108" s="19">
        <f t="shared" si="86"/>
        <v>0</v>
      </c>
      <c r="S108" s="18">
        <f t="shared" si="87"/>
        <v>0</v>
      </c>
      <c r="T108" s="18">
        <f t="shared" si="88"/>
        <v>0</v>
      </c>
      <c r="U108" s="18">
        <f t="shared" si="88"/>
        <v>0</v>
      </c>
      <c r="V108" s="18">
        <f t="shared" si="89"/>
        <v>0</v>
      </c>
      <c r="W108" s="21" t="str">
        <f t="shared" si="128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">
      <c r="A109" s="81"/>
      <c r="B109" s="138">
        <v>180404</v>
      </c>
      <c r="C109" s="113" t="s">
        <v>190</v>
      </c>
      <c r="D109" s="113" t="s">
        <v>76</v>
      </c>
      <c r="E109" s="119" t="s">
        <v>215</v>
      </c>
      <c r="F109" s="31"/>
      <c r="G109" s="24"/>
      <c r="H109" s="24"/>
      <c r="I109" s="28">
        <f t="shared" si="83"/>
        <v>0</v>
      </c>
      <c r="J109" s="18">
        <f t="shared" si="84"/>
        <v>0</v>
      </c>
      <c r="K109" s="21" t="str">
        <f t="shared" si="75"/>
        <v/>
      </c>
      <c r="L109" s="19"/>
      <c r="M109" s="18"/>
      <c r="N109" s="18"/>
      <c r="O109" s="18"/>
      <c r="P109" s="18">
        <f t="shared" si="85"/>
        <v>0</v>
      </c>
      <c r="Q109" s="21" t="str">
        <f t="shared" si="72"/>
        <v/>
      </c>
      <c r="R109" s="19">
        <f t="shared" si="86"/>
        <v>0</v>
      </c>
      <c r="S109" s="18">
        <f t="shared" si="87"/>
        <v>0</v>
      </c>
      <c r="T109" s="18">
        <f t="shared" si="88"/>
        <v>0</v>
      </c>
      <c r="U109" s="18">
        <f t="shared" si="88"/>
        <v>0</v>
      </c>
      <c r="V109" s="18">
        <f t="shared" si="89"/>
        <v>0</v>
      </c>
      <c r="W109" s="21" t="str">
        <f t="shared" si="128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141" customFormat="1" ht="69" hidden="1" customHeight="1" thickBot="1" x14ac:dyDescent="0.35">
      <c r="A110" s="88"/>
      <c r="B110" s="139"/>
      <c r="C110" s="115"/>
      <c r="D110" s="115"/>
      <c r="E110" s="124" t="s">
        <v>291</v>
      </c>
      <c r="F110" s="39"/>
      <c r="G110" s="40"/>
      <c r="H110" s="40"/>
      <c r="I110" s="55">
        <f t="shared" si="83"/>
        <v>0</v>
      </c>
      <c r="J110" s="40">
        <f t="shared" si="84"/>
        <v>0</v>
      </c>
      <c r="K110" s="21" t="str">
        <f t="shared" si="75"/>
        <v/>
      </c>
      <c r="L110" s="56"/>
      <c r="M110" s="40"/>
      <c r="N110" s="40"/>
      <c r="O110" s="40"/>
      <c r="P110" s="40">
        <f t="shared" si="85"/>
        <v>0</v>
      </c>
      <c r="Q110" s="21" t="str">
        <f t="shared" si="72"/>
        <v/>
      </c>
      <c r="R110" s="56">
        <f t="shared" si="86"/>
        <v>0</v>
      </c>
      <c r="S110" s="40">
        <f t="shared" si="87"/>
        <v>0</v>
      </c>
      <c r="T110" s="40">
        <f t="shared" si="88"/>
        <v>0</v>
      </c>
      <c r="U110" s="18">
        <f t="shared" si="88"/>
        <v>0</v>
      </c>
      <c r="V110" s="40">
        <f t="shared" si="89"/>
        <v>0</v>
      </c>
      <c r="W110" s="21" t="str">
        <f t="shared" si="128"/>
        <v/>
      </c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4"/>
      <c r="DX110" s="94"/>
      <c r="DY110" s="94"/>
      <c r="DZ110" s="94"/>
      <c r="EA110" s="94"/>
      <c r="EB110" s="94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94"/>
      <c r="EZ110" s="94"/>
      <c r="FA110" s="94"/>
      <c r="FB110" s="94"/>
      <c r="FC110" s="94"/>
      <c r="FD110" s="94"/>
      <c r="FE110" s="94"/>
      <c r="FF110" s="94"/>
      <c r="FG110" s="94"/>
      <c r="FH110" s="94"/>
      <c r="FI110" s="94"/>
      <c r="FJ110" s="94"/>
      <c r="FK110" s="94"/>
      <c r="FL110" s="94"/>
      <c r="FM110" s="94"/>
      <c r="FN110" s="94"/>
      <c r="FO110" s="94"/>
      <c r="FP110" s="94"/>
      <c r="FQ110" s="94"/>
      <c r="FR110" s="94"/>
      <c r="FS110" s="94"/>
      <c r="FT110" s="94"/>
      <c r="FU110" s="94"/>
      <c r="FV110" s="94"/>
      <c r="FW110" s="94"/>
      <c r="FX110" s="94"/>
      <c r="FY110" s="94"/>
      <c r="FZ110" s="94"/>
      <c r="GA110" s="94"/>
      <c r="GB110" s="94"/>
      <c r="GC110" s="94"/>
      <c r="GD110" s="94"/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</row>
    <row r="111" spans="1:196" s="141" customFormat="1" ht="63.6" hidden="1" customHeight="1" thickBot="1" x14ac:dyDescent="0.35">
      <c r="A111" s="88"/>
      <c r="B111" s="139"/>
      <c r="C111" s="115"/>
      <c r="D111" s="115"/>
      <c r="E111" s="124" t="s">
        <v>290</v>
      </c>
      <c r="F111" s="39"/>
      <c r="G111" s="40"/>
      <c r="H111" s="40"/>
      <c r="I111" s="55">
        <f t="shared" ref="I111" si="129">H111/$H$6</f>
        <v>0</v>
      </c>
      <c r="J111" s="40">
        <f t="shared" ref="J111" si="130">H111-G111</f>
        <v>0</v>
      </c>
      <c r="K111" s="21" t="str">
        <f t="shared" si="75"/>
        <v/>
      </c>
      <c r="L111" s="56"/>
      <c r="M111" s="40"/>
      <c r="N111" s="40"/>
      <c r="O111" s="40"/>
      <c r="P111" s="40">
        <f t="shared" ref="P111" si="131">O111-N111</f>
        <v>0</v>
      </c>
      <c r="Q111" s="21" t="str">
        <f t="shared" si="72"/>
        <v/>
      </c>
      <c r="R111" s="56">
        <f t="shared" ref="R111" si="132">SUM(F111,L111)</f>
        <v>0</v>
      </c>
      <c r="S111" s="40">
        <f t="shared" ref="S111" si="133">SUM(F111,M111)</f>
        <v>0</v>
      </c>
      <c r="T111" s="40">
        <f t="shared" ref="T111" si="134">SUM(G111,N111)</f>
        <v>0</v>
      </c>
      <c r="U111" s="18">
        <f t="shared" si="88"/>
        <v>0</v>
      </c>
      <c r="V111" s="40">
        <f t="shared" ref="V111" si="135">U111-T111</f>
        <v>0</v>
      </c>
      <c r="W111" s="21" t="str">
        <f t="shared" si="128"/>
        <v/>
      </c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94"/>
      <c r="DV111" s="94"/>
      <c r="DW111" s="94"/>
      <c r="DX111" s="94"/>
      <c r="DY111" s="94"/>
      <c r="DZ111" s="94"/>
      <c r="EA111" s="94"/>
      <c r="EB111" s="94"/>
      <c r="EC111" s="94"/>
      <c r="ED111" s="94"/>
      <c r="EE111" s="94"/>
      <c r="EF111" s="94"/>
      <c r="EG111" s="94"/>
      <c r="EH111" s="94"/>
      <c r="EI111" s="94"/>
      <c r="EJ111" s="94"/>
      <c r="EK111" s="94"/>
      <c r="EL111" s="94"/>
      <c r="EM111" s="94"/>
      <c r="EN111" s="94"/>
      <c r="EO111" s="94"/>
      <c r="EP111" s="94"/>
      <c r="EQ111" s="94"/>
      <c r="ER111" s="94"/>
      <c r="ES111" s="94"/>
      <c r="ET111" s="94"/>
      <c r="EU111" s="94"/>
      <c r="EV111" s="94"/>
      <c r="EW111" s="94"/>
      <c r="EX111" s="94"/>
      <c r="EY111" s="94"/>
      <c r="EZ111" s="94"/>
      <c r="FA111" s="94"/>
      <c r="FB111" s="94"/>
      <c r="FC111" s="94"/>
      <c r="FD111" s="94"/>
      <c r="FE111" s="94"/>
      <c r="FF111" s="94"/>
      <c r="FG111" s="94"/>
      <c r="FH111" s="94"/>
      <c r="FI111" s="94"/>
      <c r="FJ111" s="94"/>
      <c r="FK111" s="94"/>
      <c r="FL111" s="94"/>
      <c r="FM111" s="94"/>
      <c r="FN111" s="94"/>
      <c r="FO111" s="94"/>
      <c r="FP111" s="94"/>
      <c r="FQ111" s="94"/>
      <c r="FR111" s="94"/>
      <c r="FS111" s="94"/>
      <c r="FT111" s="94"/>
      <c r="FU111" s="94"/>
      <c r="FV111" s="94"/>
      <c r="FW111" s="94"/>
      <c r="FX111" s="94"/>
      <c r="FY111" s="94"/>
      <c r="FZ111" s="94"/>
      <c r="GA111" s="94"/>
      <c r="GB111" s="94"/>
      <c r="GC111" s="94"/>
      <c r="GD111" s="94"/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</row>
    <row r="112" spans="1:196" s="5" customFormat="1" ht="40.15" hidden="1" customHeight="1" thickBot="1" x14ac:dyDescent="0.3">
      <c r="A112" s="81"/>
      <c r="B112" s="138"/>
      <c r="C112" s="113" t="s">
        <v>201</v>
      </c>
      <c r="D112" s="113" t="s">
        <v>76</v>
      </c>
      <c r="E112" s="119" t="s">
        <v>202</v>
      </c>
      <c r="F112" s="31"/>
      <c r="G112" s="24"/>
      <c r="H112" s="24"/>
      <c r="I112" s="28">
        <f t="shared" si="83"/>
        <v>0</v>
      </c>
      <c r="J112" s="18">
        <f t="shared" si="84"/>
        <v>0</v>
      </c>
      <c r="K112" s="21" t="str">
        <f t="shared" si="75"/>
        <v/>
      </c>
      <c r="L112" s="19"/>
      <c r="M112" s="18"/>
      <c r="N112" s="18"/>
      <c r="O112" s="24"/>
      <c r="P112" s="18">
        <f t="shared" si="85"/>
        <v>0</v>
      </c>
      <c r="Q112" s="21" t="str">
        <f t="shared" si="72"/>
        <v/>
      </c>
      <c r="R112" s="19">
        <f t="shared" si="86"/>
        <v>0</v>
      </c>
      <c r="S112" s="18">
        <f t="shared" si="87"/>
        <v>0</v>
      </c>
      <c r="T112" s="18">
        <f t="shared" si="88"/>
        <v>0</v>
      </c>
      <c r="U112" s="18">
        <f t="shared" si="88"/>
        <v>0</v>
      </c>
      <c r="V112" s="18">
        <f t="shared" si="89"/>
        <v>0</v>
      </c>
      <c r="W112" s="21" t="str">
        <f t="shared" si="128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1.9" hidden="1" customHeight="1" thickBot="1" x14ac:dyDescent="0.3">
      <c r="A113" s="81"/>
      <c r="B113" s="138"/>
      <c r="C113" s="113" t="s">
        <v>269</v>
      </c>
      <c r="D113" s="113" t="s">
        <v>76</v>
      </c>
      <c r="E113" s="119" t="s">
        <v>270</v>
      </c>
      <c r="F113" s="31"/>
      <c r="G113" s="24"/>
      <c r="H113" s="24"/>
      <c r="I113" s="28">
        <f t="shared" ref="I113" si="136">H113/$H$6</f>
        <v>0</v>
      </c>
      <c r="J113" s="18">
        <f t="shared" ref="J113" si="137">H113-G113</f>
        <v>0</v>
      </c>
      <c r="K113" s="21" t="str">
        <f t="shared" si="75"/>
        <v/>
      </c>
      <c r="L113" s="19"/>
      <c r="M113" s="18"/>
      <c r="N113" s="18"/>
      <c r="O113" s="24"/>
      <c r="P113" s="18">
        <f t="shared" ref="P113" si="138">O113-N113</f>
        <v>0</v>
      </c>
      <c r="Q113" s="21" t="str">
        <f t="shared" si="72"/>
        <v/>
      </c>
      <c r="R113" s="19">
        <f t="shared" ref="R113" si="139">SUM(F113,L113)</f>
        <v>0</v>
      </c>
      <c r="S113" s="18">
        <f t="shared" ref="S113" si="140">SUM(F113,M113)</f>
        <v>0</v>
      </c>
      <c r="T113" s="18">
        <f t="shared" ref="T113" si="141">SUM(G113,N113)</f>
        <v>0</v>
      </c>
      <c r="U113" s="18">
        <f t="shared" si="88"/>
        <v>0</v>
      </c>
      <c r="V113" s="18">
        <f t="shared" ref="V113" si="142">U113-T113</f>
        <v>0</v>
      </c>
      <c r="W113" s="21" t="str">
        <f t="shared" si="128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141" customFormat="1" ht="52.9" hidden="1" customHeight="1" thickBot="1" x14ac:dyDescent="0.35">
      <c r="A114" s="88"/>
      <c r="B114" s="139"/>
      <c r="C114" s="115"/>
      <c r="D114" s="115"/>
      <c r="E114" s="124" t="s">
        <v>271</v>
      </c>
      <c r="F114" s="39"/>
      <c r="G114" s="40"/>
      <c r="H114" s="40"/>
      <c r="I114" s="55">
        <f t="shared" ref="I114" si="143">H114/$H$6</f>
        <v>0</v>
      </c>
      <c r="J114" s="40">
        <f t="shared" ref="J114" si="144">H114-G114</f>
        <v>0</v>
      </c>
      <c r="K114" s="21" t="str">
        <f t="shared" si="75"/>
        <v/>
      </c>
      <c r="L114" s="56"/>
      <c r="M114" s="40"/>
      <c r="N114" s="40"/>
      <c r="O114" s="40"/>
      <c r="P114" s="40">
        <f t="shared" ref="P114" si="145">O114-N114</f>
        <v>0</v>
      </c>
      <c r="Q114" s="21" t="str">
        <f t="shared" si="72"/>
        <v/>
      </c>
      <c r="R114" s="56">
        <f t="shared" ref="R114" si="146">SUM(F114,L114)</f>
        <v>0</v>
      </c>
      <c r="S114" s="40">
        <f t="shared" ref="S114" si="147">SUM(F114,M114)</f>
        <v>0</v>
      </c>
      <c r="T114" s="40">
        <f t="shared" ref="T114" si="148">SUM(G114,N114)</f>
        <v>0</v>
      </c>
      <c r="U114" s="18">
        <f t="shared" si="88"/>
        <v>0</v>
      </c>
      <c r="V114" s="40">
        <f t="shared" ref="V114" si="149">U114-T114</f>
        <v>0</v>
      </c>
      <c r="W114" s="21" t="str">
        <f t="shared" si="128"/>
        <v/>
      </c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94"/>
      <c r="DV114" s="94"/>
      <c r="DW114" s="94"/>
      <c r="DX114" s="94"/>
      <c r="DY114" s="94"/>
      <c r="DZ114" s="94"/>
      <c r="EA114" s="94"/>
      <c r="EB114" s="94"/>
      <c r="EC114" s="94"/>
      <c r="ED114" s="94"/>
      <c r="EE114" s="94"/>
      <c r="EF114" s="94"/>
      <c r="EG114" s="94"/>
      <c r="EH114" s="94"/>
      <c r="EI114" s="94"/>
      <c r="EJ114" s="94"/>
      <c r="EK114" s="94"/>
      <c r="EL114" s="94"/>
      <c r="EM114" s="94"/>
      <c r="EN114" s="94"/>
      <c r="EO114" s="94"/>
      <c r="EP114" s="94"/>
      <c r="EQ114" s="94"/>
      <c r="ER114" s="94"/>
      <c r="ES114" s="94"/>
      <c r="ET114" s="94"/>
      <c r="EU114" s="94"/>
      <c r="EV114" s="94"/>
      <c r="EW114" s="94"/>
      <c r="EX114" s="94"/>
      <c r="EY114" s="94"/>
      <c r="EZ114" s="94"/>
      <c r="FA114" s="94"/>
      <c r="FB114" s="94"/>
      <c r="FC114" s="94"/>
      <c r="FD114" s="94"/>
      <c r="FE114" s="94"/>
      <c r="FF114" s="94"/>
      <c r="FG114" s="94"/>
      <c r="FH114" s="94"/>
      <c r="FI114" s="94"/>
      <c r="FJ114" s="94"/>
      <c r="FK114" s="94"/>
      <c r="FL114" s="94"/>
      <c r="FM114" s="94"/>
      <c r="FN114" s="94"/>
      <c r="FO114" s="94"/>
      <c r="FP114" s="94"/>
      <c r="FQ114" s="94"/>
      <c r="FR114" s="94"/>
      <c r="FS114" s="94"/>
      <c r="FT114" s="94"/>
      <c r="FU114" s="94"/>
      <c r="FV114" s="94"/>
      <c r="FW114" s="94"/>
      <c r="FX114" s="94"/>
      <c r="FY114" s="94"/>
      <c r="FZ114" s="94"/>
      <c r="GA114" s="94"/>
      <c r="GB114" s="94"/>
      <c r="GC114" s="94"/>
      <c r="GD114" s="94"/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</row>
    <row r="115" spans="1:196" s="5" customFormat="1" ht="52.15" customHeight="1" thickBot="1" x14ac:dyDescent="0.3">
      <c r="A115" s="81"/>
      <c r="B115" s="138"/>
      <c r="C115" s="113" t="s">
        <v>169</v>
      </c>
      <c r="D115" s="113" t="s">
        <v>78</v>
      </c>
      <c r="E115" s="119" t="s">
        <v>170</v>
      </c>
      <c r="F115" s="31">
        <v>3597.6</v>
      </c>
      <c r="G115" s="24">
        <v>3597.6</v>
      </c>
      <c r="H115" s="24">
        <v>1298.2</v>
      </c>
      <c r="I115" s="28">
        <f t="shared" si="83"/>
        <v>3.361521224295963E-3</v>
      </c>
      <c r="J115" s="18">
        <f t="shared" si="84"/>
        <v>-2299.3999999999996</v>
      </c>
      <c r="K115" s="21">
        <f t="shared" si="75"/>
        <v>0.3608516788970425</v>
      </c>
      <c r="L115" s="19">
        <v>400</v>
      </c>
      <c r="M115" s="18">
        <v>400</v>
      </c>
      <c r="N115" s="18">
        <v>400</v>
      </c>
      <c r="O115" s="24"/>
      <c r="P115" s="18">
        <f t="shared" si="85"/>
        <v>-400</v>
      </c>
      <c r="Q115" s="21">
        <f t="shared" si="72"/>
        <v>0</v>
      </c>
      <c r="R115" s="19">
        <f t="shared" si="86"/>
        <v>3997.6</v>
      </c>
      <c r="S115" s="18">
        <f t="shared" si="87"/>
        <v>3997.6</v>
      </c>
      <c r="T115" s="18">
        <f t="shared" si="88"/>
        <v>3997.6</v>
      </c>
      <c r="U115" s="18">
        <f t="shared" si="88"/>
        <v>1298.2</v>
      </c>
      <c r="V115" s="18">
        <f t="shared" si="89"/>
        <v>-2699.3999999999996</v>
      </c>
      <c r="W115" s="21">
        <f t="shared" si="128"/>
        <v>0.32474484690814492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34.5" customHeight="1" thickBot="1" x14ac:dyDescent="0.3">
      <c r="A116" s="81"/>
      <c r="B116" s="138"/>
      <c r="C116" s="113" t="s">
        <v>230</v>
      </c>
      <c r="D116" s="113" t="s">
        <v>231</v>
      </c>
      <c r="E116" s="119" t="s">
        <v>232</v>
      </c>
      <c r="F116" s="31">
        <v>2600</v>
      </c>
      <c r="G116" s="24"/>
      <c r="H116" s="24"/>
      <c r="I116" s="28">
        <f t="shared" si="83"/>
        <v>0</v>
      </c>
      <c r="J116" s="18">
        <f t="shared" si="84"/>
        <v>0</v>
      </c>
      <c r="K116" s="21" t="str">
        <f t="shared" si="75"/>
        <v/>
      </c>
      <c r="L116" s="19">
        <v>250</v>
      </c>
      <c r="M116" s="18">
        <v>250</v>
      </c>
      <c r="N116" s="18">
        <v>250</v>
      </c>
      <c r="O116" s="24"/>
      <c r="P116" s="18">
        <f t="shared" si="85"/>
        <v>-250</v>
      </c>
      <c r="Q116" s="21">
        <f t="shared" si="72"/>
        <v>0</v>
      </c>
      <c r="R116" s="19">
        <f t="shared" si="86"/>
        <v>2850</v>
      </c>
      <c r="S116" s="18">
        <f t="shared" si="87"/>
        <v>2850</v>
      </c>
      <c r="T116" s="18">
        <f t="shared" si="88"/>
        <v>250</v>
      </c>
      <c r="U116" s="18">
        <f>SUM(H116,O116)</f>
        <v>0</v>
      </c>
      <c r="V116" s="18">
        <f>U116-T116</f>
        <v>-250</v>
      </c>
      <c r="W116" s="21">
        <f>IFERROR(100%*(U116/T116),"")</f>
        <v>0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">
      <c r="A117" s="81">
        <v>21</v>
      </c>
      <c r="B117" s="138">
        <v>180404</v>
      </c>
      <c r="C117" s="113" t="s">
        <v>144</v>
      </c>
      <c r="D117" s="113" t="s">
        <v>79</v>
      </c>
      <c r="E117" s="119" t="s">
        <v>82</v>
      </c>
      <c r="F117" s="31"/>
      <c r="G117" s="24"/>
      <c r="H117" s="24"/>
      <c r="I117" s="28">
        <f t="shared" si="83"/>
        <v>0</v>
      </c>
      <c r="J117" s="18">
        <f t="shared" si="84"/>
        <v>0</v>
      </c>
      <c r="K117" s="21" t="str">
        <f t="shared" si="75"/>
        <v/>
      </c>
      <c r="L117" s="19"/>
      <c r="M117" s="18"/>
      <c r="N117" s="18"/>
      <c r="O117" s="24"/>
      <c r="P117" s="18">
        <f t="shared" si="85"/>
        <v>0</v>
      </c>
      <c r="Q117" s="21" t="str">
        <f t="shared" si="72"/>
        <v/>
      </c>
      <c r="R117" s="19">
        <f t="shared" si="86"/>
        <v>0</v>
      </c>
      <c r="S117" s="18">
        <f t="shared" si="87"/>
        <v>0</v>
      </c>
      <c r="T117" s="18">
        <f t="shared" si="88"/>
        <v>0</v>
      </c>
      <c r="U117" s="18">
        <f t="shared" ref="U117:U133" si="150">SUM(H117,O117)</f>
        <v>0</v>
      </c>
      <c r="V117" s="18">
        <f t="shared" si="89"/>
        <v>0</v>
      </c>
      <c r="W117" s="21" t="str">
        <f t="shared" si="128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58.5" hidden="1" customHeight="1" thickBot="1" x14ac:dyDescent="0.3">
      <c r="A118" s="81">
        <v>22</v>
      </c>
      <c r="B118" s="138">
        <v>180404</v>
      </c>
      <c r="C118" s="113" t="s">
        <v>161</v>
      </c>
      <c r="D118" s="113" t="s">
        <v>80</v>
      </c>
      <c r="E118" s="119" t="s">
        <v>81</v>
      </c>
      <c r="F118" s="31"/>
      <c r="G118" s="24"/>
      <c r="H118" s="24"/>
      <c r="I118" s="28">
        <f t="shared" si="83"/>
        <v>0</v>
      </c>
      <c r="J118" s="18">
        <f t="shared" si="84"/>
        <v>0</v>
      </c>
      <c r="K118" s="21" t="str">
        <f t="shared" si="75"/>
        <v/>
      </c>
      <c r="L118" s="19"/>
      <c r="M118" s="18"/>
      <c r="N118" s="18"/>
      <c r="O118" s="24"/>
      <c r="P118" s="18">
        <f t="shared" si="85"/>
        <v>0</v>
      </c>
      <c r="Q118" s="21" t="str">
        <f t="shared" si="72"/>
        <v/>
      </c>
      <c r="R118" s="19">
        <f t="shared" si="86"/>
        <v>0</v>
      </c>
      <c r="S118" s="18">
        <f t="shared" si="87"/>
        <v>0</v>
      </c>
      <c r="T118" s="18">
        <f t="shared" si="88"/>
        <v>0</v>
      </c>
      <c r="U118" s="18">
        <f t="shared" si="150"/>
        <v>0</v>
      </c>
      <c r="V118" s="18">
        <f t="shared" si="89"/>
        <v>0</v>
      </c>
      <c r="W118" s="21" t="str">
        <f t="shared" si="128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25">
      <c r="A119" s="81">
        <v>22</v>
      </c>
      <c r="B119" s="138"/>
      <c r="C119" s="113" t="s">
        <v>207</v>
      </c>
      <c r="D119" s="113" t="s">
        <v>76</v>
      </c>
      <c r="E119" s="119" t="s">
        <v>210</v>
      </c>
      <c r="F119" s="31"/>
      <c r="G119" s="24"/>
      <c r="H119" s="24"/>
      <c r="I119" s="28">
        <f t="shared" si="83"/>
        <v>0</v>
      </c>
      <c r="J119" s="18">
        <f t="shared" si="84"/>
        <v>0</v>
      </c>
      <c r="K119" s="21" t="str">
        <f t="shared" si="75"/>
        <v/>
      </c>
      <c r="L119" s="19"/>
      <c r="M119" s="18"/>
      <c r="N119" s="18"/>
      <c r="O119" s="24"/>
      <c r="P119" s="18">
        <f t="shared" si="85"/>
        <v>0</v>
      </c>
      <c r="Q119" s="21" t="str">
        <f t="shared" si="72"/>
        <v/>
      </c>
      <c r="R119" s="19">
        <f t="shared" si="86"/>
        <v>0</v>
      </c>
      <c r="S119" s="18">
        <f t="shared" si="87"/>
        <v>0</v>
      </c>
      <c r="T119" s="18">
        <f t="shared" si="88"/>
        <v>0</v>
      </c>
      <c r="U119" s="18">
        <f t="shared" si="150"/>
        <v>0</v>
      </c>
      <c r="V119" s="18">
        <f t="shared" si="89"/>
        <v>0</v>
      </c>
      <c r="W119" s="21" t="str">
        <f t="shared" si="128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25">
      <c r="A120" s="81">
        <v>24</v>
      </c>
      <c r="B120" s="138"/>
      <c r="C120" s="113" t="s">
        <v>163</v>
      </c>
      <c r="D120" s="113" t="s">
        <v>84</v>
      </c>
      <c r="E120" s="119" t="s">
        <v>164</v>
      </c>
      <c r="F120" s="31"/>
      <c r="G120" s="24"/>
      <c r="H120" s="24"/>
      <c r="I120" s="28">
        <f t="shared" si="83"/>
        <v>0</v>
      </c>
      <c r="J120" s="18">
        <f t="shared" si="84"/>
        <v>0</v>
      </c>
      <c r="K120" s="21" t="str">
        <f t="shared" si="75"/>
        <v/>
      </c>
      <c r="L120" s="19"/>
      <c r="M120" s="18"/>
      <c r="N120" s="18"/>
      <c r="O120" s="24"/>
      <c r="P120" s="18">
        <f t="shared" si="85"/>
        <v>0</v>
      </c>
      <c r="Q120" s="21" t="str">
        <f t="shared" si="72"/>
        <v/>
      </c>
      <c r="R120" s="19">
        <f t="shared" si="86"/>
        <v>0</v>
      </c>
      <c r="S120" s="18">
        <f t="shared" si="87"/>
        <v>0</v>
      </c>
      <c r="T120" s="18">
        <f t="shared" si="88"/>
        <v>0</v>
      </c>
      <c r="U120" s="18">
        <f t="shared" si="150"/>
        <v>0</v>
      </c>
      <c r="V120" s="18">
        <f t="shared" si="89"/>
        <v>0</v>
      </c>
      <c r="W120" s="21" t="str">
        <f t="shared" si="128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109" customFormat="1" ht="58.5" hidden="1" customHeight="1" x14ac:dyDescent="0.3">
      <c r="A121" s="106"/>
      <c r="B121" s="100"/>
      <c r="C121" s="101"/>
      <c r="D121" s="100"/>
      <c r="E121" s="142" t="s">
        <v>199</v>
      </c>
      <c r="F121" s="45"/>
      <c r="G121" s="46"/>
      <c r="H121" s="68"/>
      <c r="I121" s="28">
        <f t="shared" si="83"/>
        <v>0</v>
      </c>
      <c r="J121" s="18">
        <f t="shared" si="84"/>
        <v>0</v>
      </c>
      <c r="K121" s="21" t="str">
        <f t="shared" si="75"/>
        <v/>
      </c>
      <c r="L121" s="56"/>
      <c r="M121" s="40"/>
      <c r="N121" s="40"/>
      <c r="O121" s="40"/>
      <c r="P121" s="18">
        <f t="shared" si="85"/>
        <v>0</v>
      </c>
      <c r="Q121" s="21" t="str">
        <f t="shared" si="72"/>
        <v/>
      </c>
      <c r="R121" s="19">
        <f t="shared" si="86"/>
        <v>0</v>
      </c>
      <c r="S121" s="18">
        <f t="shared" si="87"/>
        <v>0</v>
      </c>
      <c r="T121" s="18">
        <f t="shared" si="88"/>
        <v>0</v>
      </c>
      <c r="U121" s="18">
        <f t="shared" si="150"/>
        <v>0</v>
      </c>
      <c r="V121" s="18">
        <f t="shared" si="89"/>
        <v>0</v>
      </c>
      <c r="W121" s="21" t="str">
        <f t="shared" si="128"/>
        <v/>
      </c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</row>
    <row r="122" spans="1:196" s="109" customFormat="1" ht="58.5" hidden="1" customHeight="1" x14ac:dyDescent="0.3">
      <c r="A122" s="106"/>
      <c r="B122" s="100"/>
      <c r="C122" s="101"/>
      <c r="D122" s="100"/>
      <c r="E122" s="142" t="s">
        <v>200</v>
      </c>
      <c r="F122" s="45"/>
      <c r="G122" s="46"/>
      <c r="H122" s="68"/>
      <c r="I122" s="28">
        <f t="shared" si="83"/>
        <v>0</v>
      </c>
      <c r="J122" s="18">
        <f t="shared" si="84"/>
        <v>0</v>
      </c>
      <c r="K122" s="21" t="str">
        <f t="shared" si="75"/>
        <v/>
      </c>
      <c r="L122" s="56"/>
      <c r="M122" s="40"/>
      <c r="N122" s="40"/>
      <c r="O122" s="40"/>
      <c r="P122" s="18">
        <f t="shared" si="85"/>
        <v>0</v>
      </c>
      <c r="Q122" s="21" t="str">
        <f t="shared" si="72"/>
        <v/>
      </c>
      <c r="R122" s="19">
        <f t="shared" si="86"/>
        <v>0</v>
      </c>
      <c r="S122" s="18">
        <f t="shared" si="87"/>
        <v>0</v>
      </c>
      <c r="T122" s="18">
        <f t="shared" si="88"/>
        <v>0</v>
      </c>
      <c r="U122" s="18">
        <f t="shared" si="150"/>
        <v>0</v>
      </c>
      <c r="V122" s="18">
        <f t="shared" si="89"/>
        <v>0</v>
      </c>
      <c r="W122" s="21" t="str">
        <f t="shared" si="128"/>
        <v/>
      </c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</row>
    <row r="123" spans="1:196" s="1" customFormat="1" ht="58.5" hidden="1" customHeight="1" x14ac:dyDescent="0.25">
      <c r="A123" s="81">
        <v>25</v>
      </c>
      <c r="B123" s="138"/>
      <c r="C123" s="113" t="s">
        <v>188</v>
      </c>
      <c r="D123" s="113" t="s">
        <v>83</v>
      </c>
      <c r="E123" s="119" t="s">
        <v>189</v>
      </c>
      <c r="F123" s="31"/>
      <c r="G123" s="24"/>
      <c r="H123" s="24"/>
      <c r="I123" s="28">
        <f t="shared" si="83"/>
        <v>0</v>
      </c>
      <c r="J123" s="18">
        <f t="shared" si="84"/>
        <v>0</v>
      </c>
      <c r="K123" s="21" t="str">
        <f t="shared" si="75"/>
        <v/>
      </c>
      <c r="L123" s="19"/>
      <c r="M123" s="18"/>
      <c r="N123" s="18"/>
      <c r="O123" s="24"/>
      <c r="P123" s="18">
        <f t="shared" si="85"/>
        <v>0</v>
      </c>
      <c r="Q123" s="21" t="str">
        <f t="shared" si="72"/>
        <v/>
      </c>
      <c r="R123" s="19">
        <f t="shared" si="86"/>
        <v>0</v>
      </c>
      <c r="S123" s="18">
        <f t="shared" si="87"/>
        <v>0</v>
      </c>
      <c r="T123" s="18">
        <f t="shared" si="88"/>
        <v>0</v>
      </c>
      <c r="U123" s="18">
        <f t="shared" si="150"/>
        <v>0</v>
      </c>
      <c r="V123" s="18">
        <f t="shared" si="89"/>
        <v>0</v>
      </c>
      <c r="W123" s="21" t="str">
        <f t="shared" si="128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58.5" hidden="1" customHeight="1" x14ac:dyDescent="0.25">
      <c r="A124" s="81">
        <v>23</v>
      </c>
      <c r="B124" s="138"/>
      <c r="C124" s="113" t="s">
        <v>209</v>
      </c>
      <c r="D124" s="113" t="s">
        <v>76</v>
      </c>
      <c r="E124" s="119" t="s">
        <v>162</v>
      </c>
      <c r="F124" s="31"/>
      <c r="G124" s="24"/>
      <c r="H124" s="24"/>
      <c r="I124" s="28">
        <f t="shared" si="83"/>
        <v>0</v>
      </c>
      <c r="J124" s="18">
        <f t="shared" si="84"/>
        <v>0</v>
      </c>
      <c r="K124" s="21" t="str">
        <f t="shared" si="75"/>
        <v/>
      </c>
      <c r="L124" s="19"/>
      <c r="M124" s="18"/>
      <c r="N124" s="18"/>
      <c r="O124" s="24"/>
      <c r="P124" s="18">
        <f t="shared" si="85"/>
        <v>0</v>
      </c>
      <c r="Q124" s="21" t="str">
        <f t="shared" si="72"/>
        <v/>
      </c>
      <c r="R124" s="19">
        <f t="shared" si="86"/>
        <v>0</v>
      </c>
      <c r="S124" s="18">
        <f t="shared" si="87"/>
        <v>0</v>
      </c>
      <c r="T124" s="18">
        <f t="shared" si="88"/>
        <v>0</v>
      </c>
      <c r="U124" s="18">
        <f t="shared" si="150"/>
        <v>0</v>
      </c>
      <c r="V124" s="18">
        <f t="shared" si="89"/>
        <v>0</v>
      </c>
      <c r="W124" s="21" t="str">
        <f t="shared" si="128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25">
      <c r="A125" s="81">
        <v>24</v>
      </c>
      <c r="B125" s="138"/>
      <c r="C125" s="113" t="s">
        <v>163</v>
      </c>
      <c r="D125" s="113" t="s">
        <v>84</v>
      </c>
      <c r="E125" s="119" t="s">
        <v>164</v>
      </c>
      <c r="F125" s="31"/>
      <c r="G125" s="24"/>
      <c r="H125" s="24"/>
      <c r="I125" s="28">
        <f t="shared" si="83"/>
        <v>0</v>
      </c>
      <c r="J125" s="18">
        <f t="shared" si="84"/>
        <v>0</v>
      </c>
      <c r="K125" s="21" t="str">
        <f t="shared" si="75"/>
        <v/>
      </c>
      <c r="L125" s="19"/>
      <c r="M125" s="18"/>
      <c r="N125" s="18"/>
      <c r="O125" s="24"/>
      <c r="P125" s="18">
        <f t="shared" si="85"/>
        <v>0</v>
      </c>
      <c r="Q125" s="21" t="str">
        <f t="shared" si="72"/>
        <v/>
      </c>
      <c r="R125" s="19">
        <f t="shared" si="86"/>
        <v>0</v>
      </c>
      <c r="S125" s="18">
        <f t="shared" si="87"/>
        <v>0</v>
      </c>
      <c r="T125" s="18">
        <f t="shared" si="88"/>
        <v>0</v>
      </c>
      <c r="U125" s="18">
        <f t="shared" si="150"/>
        <v>0</v>
      </c>
      <c r="V125" s="18">
        <f t="shared" si="89"/>
        <v>0</v>
      </c>
      <c r="W125" s="21" t="str">
        <f t="shared" si="128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41" customFormat="1" ht="54.75" hidden="1" customHeight="1" thickBot="1" x14ac:dyDescent="0.35">
      <c r="A126" s="88"/>
      <c r="B126" s="139"/>
      <c r="C126" s="115"/>
      <c r="D126" s="115"/>
      <c r="E126" s="124" t="s">
        <v>223</v>
      </c>
      <c r="F126" s="39"/>
      <c r="G126" s="40"/>
      <c r="H126" s="40"/>
      <c r="I126" s="28">
        <f t="shared" si="83"/>
        <v>0</v>
      </c>
      <c r="J126" s="18">
        <f t="shared" si="84"/>
        <v>0</v>
      </c>
      <c r="K126" s="21" t="str">
        <f t="shared" si="75"/>
        <v/>
      </c>
      <c r="L126" s="56"/>
      <c r="M126" s="40"/>
      <c r="N126" s="40"/>
      <c r="O126" s="40"/>
      <c r="P126" s="18">
        <f t="shared" si="85"/>
        <v>0</v>
      </c>
      <c r="Q126" s="21" t="str">
        <f t="shared" si="72"/>
        <v/>
      </c>
      <c r="R126" s="19">
        <f t="shared" si="86"/>
        <v>0</v>
      </c>
      <c r="S126" s="18">
        <f t="shared" si="87"/>
        <v>0</v>
      </c>
      <c r="T126" s="18">
        <f t="shared" si="88"/>
        <v>0</v>
      </c>
      <c r="U126" s="18">
        <f t="shared" si="150"/>
        <v>0</v>
      </c>
      <c r="V126" s="18">
        <f t="shared" si="89"/>
        <v>0</v>
      </c>
      <c r="W126" s="21" t="str">
        <f t="shared" si="128"/>
        <v/>
      </c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94"/>
      <c r="DV126" s="94"/>
      <c r="DW126" s="94"/>
      <c r="DX126" s="94"/>
      <c r="DY126" s="94"/>
      <c r="DZ126" s="94"/>
      <c r="EA126" s="94"/>
      <c r="EB126" s="94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94"/>
      <c r="EZ126" s="94"/>
      <c r="FA126" s="94"/>
      <c r="FB126" s="94"/>
      <c r="FC126" s="94"/>
      <c r="FD126" s="94"/>
      <c r="FE126" s="94"/>
      <c r="FF126" s="94"/>
      <c r="FG126" s="94"/>
      <c r="FH126" s="94"/>
      <c r="FI126" s="94"/>
      <c r="FJ126" s="94"/>
      <c r="FK126" s="94"/>
      <c r="FL126" s="94"/>
      <c r="FM126" s="94"/>
      <c r="FN126" s="94"/>
      <c r="FO126" s="94"/>
      <c r="FP126" s="94"/>
      <c r="FQ126" s="94"/>
      <c r="FR126" s="94"/>
      <c r="FS126" s="94"/>
      <c r="FT126" s="94"/>
      <c r="FU126" s="94"/>
      <c r="FV126" s="94"/>
      <c r="FW126" s="94"/>
      <c r="FX126" s="94"/>
      <c r="FY126" s="94"/>
      <c r="FZ126" s="94"/>
      <c r="GA126" s="94"/>
      <c r="GB126" s="94"/>
      <c r="GC126" s="94"/>
      <c r="GD126" s="94"/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</row>
    <row r="127" spans="1:196" s="141" customFormat="1" ht="41.25" hidden="1" customHeight="1" thickBot="1" x14ac:dyDescent="0.35">
      <c r="A127" s="88"/>
      <c r="B127" s="139"/>
      <c r="C127" s="115"/>
      <c r="D127" s="115"/>
      <c r="E127" s="124" t="s">
        <v>224</v>
      </c>
      <c r="F127" s="39"/>
      <c r="G127" s="40"/>
      <c r="H127" s="40"/>
      <c r="I127" s="28">
        <f t="shared" si="83"/>
        <v>0</v>
      </c>
      <c r="J127" s="18">
        <f t="shared" si="84"/>
        <v>0</v>
      </c>
      <c r="K127" s="21" t="str">
        <f t="shared" si="75"/>
        <v/>
      </c>
      <c r="L127" s="56"/>
      <c r="M127" s="40"/>
      <c r="N127" s="40"/>
      <c r="O127" s="40"/>
      <c r="P127" s="18">
        <f t="shared" si="85"/>
        <v>0</v>
      </c>
      <c r="Q127" s="21" t="str">
        <f t="shared" si="72"/>
        <v/>
      </c>
      <c r="R127" s="19">
        <f t="shared" si="86"/>
        <v>0</v>
      </c>
      <c r="S127" s="18">
        <f t="shared" si="87"/>
        <v>0</v>
      </c>
      <c r="T127" s="18">
        <f t="shared" si="88"/>
        <v>0</v>
      </c>
      <c r="U127" s="18">
        <f t="shared" si="150"/>
        <v>0</v>
      </c>
      <c r="V127" s="18">
        <f t="shared" si="89"/>
        <v>0</v>
      </c>
      <c r="W127" s="21" t="str">
        <f t="shared" si="128"/>
        <v/>
      </c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4"/>
      <c r="FD127" s="94"/>
      <c r="FE127" s="94"/>
      <c r="FF127" s="94"/>
      <c r="FG127" s="94"/>
      <c r="FH127" s="94"/>
      <c r="FI127" s="94"/>
      <c r="FJ127" s="94"/>
      <c r="FK127" s="94"/>
      <c r="FL127" s="94"/>
      <c r="FM127" s="94"/>
      <c r="FN127" s="94"/>
      <c r="FO127" s="94"/>
      <c r="FP127" s="94"/>
      <c r="FQ127" s="94"/>
      <c r="FR127" s="94"/>
      <c r="FS127" s="94"/>
      <c r="FT127" s="94"/>
      <c r="FU127" s="94"/>
      <c r="FV127" s="94"/>
      <c r="FW127" s="94"/>
      <c r="FX127" s="94"/>
      <c r="FY127" s="94"/>
      <c r="FZ127" s="94"/>
      <c r="GA127" s="94"/>
      <c r="GB127" s="94"/>
      <c r="GC127" s="94"/>
      <c r="GD127" s="94"/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</row>
    <row r="128" spans="1:196" s="1" customFormat="1" ht="39.75" hidden="1" customHeight="1" x14ac:dyDescent="0.25">
      <c r="A128" s="81">
        <v>25</v>
      </c>
      <c r="B128" s="138"/>
      <c r="C128" s="113" t="s">
        <v>188</v>
      </c>
      <c r="D128" s="113" t="s">
        <v>83</v>
      </c>
      <c r="E128" s="119" t="s">
        <v>189</v>
      </c>
      <c r="F128" s="31"/>
      <c r="G128" s="24"/>
      <c r="H128" s="24"/>
      <c r="I128" s="28">
        <f t="shared" si="83"/>
        <v>0</v>
      </c>
      <c r="J128" s="18">
        <f t="shared" si="84"/>
        <v>0</v>
      </c>
      <c r="K128" s="21" t="str">
        <f t="shared" si="75"/>
        <v/>
      </c>
      <c r="L128" s="19"/>
      <c r="M128" s="18"/>
      <c r="N128" s="18"/>
      <c r="O128" s="24"/>
      <c r="P128" s="18">
        <f t="shared" si="85"/>
        <v>0</v>
      </c>
      <c r="Q128" s="21" t="str">
        <f t="shared" si="72"/>
        <v/>
      </c>
      <c r="R128" s="19">
        <f t="shared" si="86"/>
        <v>0</v>
      </c>
      <c r="S128" s="18">
        <f t="shared" si="87"/>
        <v>0</v>
      </c>
      <c r="T128" s="18">
        <f t="shared" si="88"/>
        <v>0</v>
      </c>
      <c r="U128" s="18">
        <f t="shared" si="150"/>
        <v>0</v>
      </c>
      <c r="V128" s="18">
        <f t="shared" si="89"/>
        <v>0</v>
      </c>
      <c r="W128" s="21" t="str">
        <f t="shared" si="128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">
      <c r="A129" s="81"/>
      <c r="B129" s="138"/>
      <c r="C129" s="113" t="s">
        <v>282</v>
      </c>
      <c r="D129" s="113" t="s">
        <v>231</v>
      </c>
      <c r="E129" s="119" t="s">
        <v>283</v>
      </c>
      <c r="F129" s="31"/>
      <c r="G129" s="24"/>
      <c r="H129" s="24"/>
      <c r="I129" s="28">
        <f t="shared" si="83"/>
        <v>0</v>
      </c>
      <c r="J129" s="18">
        <f t="shared" si="84"/>
        <v>0</v>
      </c>
      <c r="K129" s="21" t="str">
        <f t="shared" si="75"/>
        <v/>
      </c>
      <c r="L129" s="19"/>
      <c r="M129" s="18"/>
      <c r="N129" s="18"/>
      <c r="O129" s="24"/>
      <c r="P129" s="18">
        <f t="shared" si="85"/>
        <v>0</v>
      </c>
      <c r="Q129" s="21" t="str">
        <f t="shared" si="72"/>
        <v/>
      </c>
      <c r="R129" s="19">
        <f t="shared" si="86"/>
        <v>0</v>
      </c>
      <c r="S129" s="18">
        <f t="shared" si="87"/>
        <v>0</v>
      </c>
      <c r="T129" s="18">
        <f t="shared" si="88"/>
        <v>0</v>
      </c>
      <c r="U129" s="18">
        <f t="shared" si="150"/>
        <v>0</v>
      </c>
      <c r="V129" s="18">
        <f t="shared" si="89"/>
        <v>0</v>
      </c>
      <c r="W129" s="21" t="str">
        <f t="shared" si="128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141" customFormat="1" ht="47.25" hidden="1" customHeight="1" thickBot="1" x14ac:dyDescent="0.35">
      <c r="A130" s="88"/>
      <c r="B130" s="139"/>
      <c r="C130" s="115"/>
      <c r="D130" s="115"/>
      <c r="E130" s="124" t="s">
        <v>289</v>
      </c>
      <c r="F130" s="39"/>
      <c r="G130" s="40"/>
      <c r="H130" s="40"/>
      <c r="I130" s="28">
        <f t="shared" si="83"/>
        <v>0</v>
      </c>
      <c r="J130" s="18">
        <f t="shared" si="84"/>
        <v>0</v>
      </c>
      <c r="K130" s="21" t="str">
        <f t="shared" si="75"/>
        <v/>
      </c>
      <c r="L130" s="59"/>
      <c r="M130" s="60"/>
      <c r="N130" s="60"/>
      <c r="O130" s="60"/>
      <c r="P130" s="18">
        <f t="shared" si="85"/>
        <v>0</v>
      </c>
      <c r="Q130" s="21" t="str">
        <f t="shared" si="72"/>
        <v/>
      </c>
      <c r="R130" s="19">
        <f t="shared" si="86"/>
        <v>0</v>
      </c>
      <c r="S130" s="18">
        <f t="shared" si="87"/>
        <v>0</v>
      </c>
      <c r="T130" s="18">
        <f t="shared" si="88"/>
        <v>0</v>
      </c>
      <c r="U130" s="18">
        <f t="shared" si="150"/>
        <v>0</v>
      </c>
      <c r="V130" s="18">
        <f t="shared" si="89"/>
        <v>0</v>
      </c>
      <c r="W130" s="21" t="str">
        <f t="shared" si="128"/>
        <v/>
      </c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94"/>
      <c r="CV130" s="94"/>
      <c r="CW130" s="94"/>
      <c r="CX130" s="94"/>
      <c r="CY130" s="94"/>
      <c r="CZ130" s="94"/>
      <c r="DA130" s="94"/>
      <c r="DB130" s="94"/>
      <c r="DC130" s="94"/>
      <c r="DD130" s="94"/>
      <c r="DE130" s="94"/>
      <c r="DF130" s="94"/>
      <c r="DG130" s="94"/>
      <c r="DH130" s="94"/>
      <c r="DI130" s="94"/>
      <c r="DJ130" s="94"/>
      <c r="DK130" s="94"/>
      <c r="DL130" s="94"/>
      <c r="DM130" s="94"/>
      <c r="DN130" s="94"/>
      <c r="DO130" s="94"/>
      <c r="DP130" s="94"/>
      <c r="DQ130" s="94"/>
      <c r="DR130" s="94"/>
      <c r="DS130" s="94"/>
      <c r="DT130" s="94"/>
      <c r="DU130" s="94"/>
      <c r="DV130" s="94"/>
      <c r="DW130" s="94"/>
      <c r="DX130" s="94"/>
      <c r="DY130" s="94"/>
      <c r="DZ130" s="94"/>
      <c r="EA130" s="94"/>
      <c r="EB130" s="94"/>
      <c r="EC130" s="94"/>
      <c r="ED130" s="94"/>
      <c r="EE130" s="94"/>
      <c r="EF130" s="94"/>
      <c r="EG130" s="94"/>
      <c r="EH130" s="94"/>
      <c r="EI130" s="94"/>
      <c r="EJ130" s="94"/>
      <c r="EK130" s="94"/>
      <c r="EL130" s="94"/>
      <c r="EM130" s="94"/>
      <c r="EN130" s="94"/>
      <c r="EO130" s="94"/>
      <c r="EP130" s="94"/>
      <c r="EQ130" s="94"/>
      <c r="ER130" s="94"/>
      <c r="ES130" s="94"/>
      <c r="ET130" s="94"/>
      <c r="EU130" s="94"/>
      <c r="EV130" s="94"/>
      <c r="EW130" s="94"/>
      <c r="EX130" s="94"/>
      <c r="EY130" s="94"/>
      <c r="EZ130" s="94"/>
      <c r="FA130" s="94"/>
      <c r="FB130" s="94"/>
      <c r="FC130" s="94"/>
      <c r="FD130" s="94"/>
      <c r="FE130" s="94"/>
      <c r="FF130" s="94"/>
      <c r="FG130" s="94"/>
      <c r="FH130" s="94"/>
      <c r="FI130" s="94"/>
      <c r="FJ130" s="94"/>
      <c r="FK130" s="94"/>
      <c r="FL130" s="94"/>
      <c r="FM130" s="94"/>
      <c r="FN130" s="94"/>
      <c r="FO130" s="94"/>
      <c r="FP130" s="94"/>
      <c r="FQ130" s="94"/>
      <c r="FR130" s="94"/>
      <c r="FS130" s="94"/>
      <c r="FT130" s="94"/>
      <c r="FU130" s="94"/>
      <c r="FV130" s="94"/>
      <c r="FW130" s="94"/>
      <c r="FX130" s="94"/>
      <c r="FY130" s="94"/>
      <c r="FZ130" s="94"/>
      <c r="GA130" s="94"/>
      <c r="GB130" s="94"/>
      <c r="GC130" s="94"/>
      <c r="GD130" s="94"/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</row>
    <row r="131" spans="1:196" s="5" customFormat="1" ht="30.75" hidden="1" customHeight="1" thickBot="1" x14ac:dyDescent="0.3">
      <c r="A131" s="81"/>
      <c r="B131" s="138"/>
      <c r="C131" s="113" t="s">
        <v>251</v>
      </c>
      <c r="D131" s="113" t="s">
        <v>76</v>
      </c>
      <c r="E131" s="119" t="s">
        <v>252</v>
      </c>
      <c r="F131" s="31"/>
      <c r="G131" s="24"/>
      <c r="H131" s="24"/>
      <c r="I131" s="28">
        <f t="shared" si="83"/>
        <v>0</v>
      </c>
      <c r="J131" s="18">
        <f t="shared" si="84"/>
        <v>0</v>
      </c>
      <c r="K131" s="21" t="str">
        <f t="shared" si="75"/>
        <v/>
      </c>
      <c r="L131" s="19"/>
      <c r="M131" s="18"/>
      <c r="N131" s="18"/>
      <c r="O131" s="24"/>
      <c r="P131" s="18">
        <f t="shared" si="85"/>
        <v>0</v>
      </c>
      <c r="Q131" s="21" t="str">
        <f t="shared" si="72"/>
        <v/>
      </c>
      <c r="R131" s="19">
        <f t="shared" si="86"/>
        <v>0</v>
      </c>
      <c r="S131" s="18">
        <f t="shared" si="87"/>
        <v>0</v>
      </c>
      <c r="T131" s="18">
        <f t="shared" si="88"/>
        <v>0</v>
      </c>
      <c r="U131" s="18">
        <f t="shared" si="150"/>
        <v>0</v>
      </c>
      <c r="V131" s="18">
        <f t="shared" si="89"/>
        <v>0</v>
      </c>
      <c r="W131" s="21" t="str">
        <f t="shared" si="128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31.5" hidden="1" customHeight="1" thickBot="1" x14ac:dyDescent="0.3">
      <c r="A132" s="81"/>
      <c r="B132" s="138"/>
      <c r="C132" s="113" t="s">
        <v>209</v>
      </c>
      <c r="D132" s="113" t="s">
        <v>76</v>
      </c>
      <c r="E132" s="119" t="s">
        <v>162</v>
      </c>
      <c r="F132" s="31"/>
      <c r="G132" s="24"/>
      <c r="H132" s="24"/>
      <c r="I132" s="28">
        <f t="shared" si="83"/>
        <v>0</v>
      </c>
      <c r="J132" s="18">
        <f t="shared" si="84"/>
        <v>0</v>
      </c>
      <c r="K132" s="21" t="str">
        <f t="shared" si="75"/>
        <v/>
      </c>
      <c r="L132" s="19"/>
      <c r="M132" s="18"/>
      <c r="N132" s="18"/>
      <c r="O132" s="24"/>
      <c r="P132" s="18">
        <f t="shared" si="85"/>
        <v>0</v>
      </c>
      <c r="Q132" s="21" t="str">
        <f t="shared" si="72"/>
        <v/>
      </c>
      <c r="R132" s="19">
        <f t="shared" si="86"/>
        <v>0</v>
      </c>
      <c r="S132" s="18">
        <f t="shared" si="87"/>
        <v>0</v>
      </c>
      <c r="T132" s="18">
        <f t="shared" si="88"/>
        <v>0</v>
      </c>
      <c r="U132" s="18">
        <f t="shared" si="150"/>
        <v>0</v>
      </c>
      <c r="V132" s="18">
        <f t="shared" si="89"/>
        <v>0</v>
      </c>
      <c r="W132" s="21" t="str">
        <f t="shared" si="128"/>
        <v/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88" customFormat="1" ht="24" customHeight="1" thickBot="1" x14ac:dyDescent="0.3">
      <c r="A133" s="175"/>
      <c r="B133" s="176"/>
      <c r="C133" s="177" t="s">
        <v>328</v>
      </c>
      <c r="D133" s="177" t="s">
        <v>76</v>
      </c>
      <c r="E133" s="178" t="s">
        <v>329</v>
      </c>
      <c r="F133" s="179">
        <v>267</v>
      </c>
      <c r="G133" s="24">
        <v>267</v>
      </c>
      <c r="H133" s="180"/>
      <c r="I133" s="181">
        <f t="shared" si="83"/>
        <v>0</v>
      </c>
      <c r="J133" s="182">
        <f t="shared" si="84"/>
        <v>-267</v>
      </c>
      <c r="K133" s="183">
        <f t="shared" si="75"/>
        <v>0</v>
      </c>
      <c r="L133" s="206"/>
      <c r="M133" s="182"/>
      <c r="N133" s="18"/>
      <c r="O133" s="180"/>
      <c r="P133" s="182">
        <f t="shared" si="85"/>
        <v>0</v>
      </c>
      <c r="Q133" s="183" t="str">
        <f t="shared" si="72"/>
        <v/>
      </c>
      <c r="R133" s="184">
        <f t="shared" si="86"/>
        <v>267</v>
      </c>
      <c r="S133" s="182">
        <f t="shared" si="87"/>
        <v>267</v>
      </c>
      <c r="T133" s="182">
        <f t="shared" si="88"/>
        <v>267</v>
      </c>
      <c r="U133" s="182">
        <f t="shared" si="150"/>
        <v>0</v>
      </c>
      <c r="V133" s="182">
        <f>U133-T133</f>
        <v>-267</v>
      </c>
      <c r="W133" s="183">
        <f>IFERROR(100%*(U133/T133),"")</f>
        <v>0</v>
      </c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</row>
    <row r="134" spans="1:196" s="188" customFormat="1" ht="24" customHeight="1" thickBot="1" x14ac:dyDescent="0.35">
      <c r="A134" s="189">
        <v>11</v>
      </c>
      <c r="B134" s="190" t="s">
        <v>30</v>
      </c>
      <c r="C134" s="190" t="s">
        <v>275</v>
      </c>
      <c r="D134" s="190"/>
      <c r="E134" s="191" t="s">
        <v>276</v>
      </c>
      <c r="F134" s="174">
        <f>SUM(F135:F144)</f>
        <v>65503.7</v>
      </c>
      <c r="G134" s="17">
        <f t="shared" ref="G134" si="151">SUM(G135:G144)</f>
        <v>42234.6</v>
      </c>
      <c r="H134" s="193">
        <f>SUM(H135:H144)</f>
        <v>2169.3000000000002</v>
      </c>
      <c r="I134" s="192">
        <f t="shared" ref="I134:I136" si="152">H134/$H$6</f>
        <v>5.6171221628911056E-3</v>
      </c>
      <c r="J134" s="193">
        <f t="shared" ref="J134:J136" si="153">H134-G134</f>
        <v>-40065.299999999996</v>
      </c>
      <c r="K134" s="194">
        <f t="shared" si="75"/>
        <v>5.1363100396357497E-2</v>
      </c>
      <c r="L134" s="214">
        <f>SUM(L135:L144)</f>
        <v>44668.2</v>
      </c>
      <c r="M134" s="193">
        <f t="shared" ref="M134:O134" si="154">SUM(M135:M144)</f>
        <v>44668.2</v>
      </c>
      <c r="N134" s="17">
        <f t="shared" si="154"/>
        <v>36446.699999999997</v>
      </c>
      <c r="O134" s="193">
        <f t="shared" si="154"/>
        <v>15071.1</v>
      </c>
      <c r="P134" s="193">
        <f t="shared" ref="P134:P136" si="155">O134-N134</f>
        <v>-21375.599999999999</v>
      </c>
      <c r="Q134" s="183">
        <f t="shared" si="72"/>
        <v>0.41351068821045533</v>
      </c>
      <c r="R134" s="214">
        <f>SUM(R135:R144)</f>
        <v>110171.9</v>
      </c>
      <c r="S134" s="193">
        <f t="shared" ref="S134:U134" si="156">SUM(S135:S144)</f>
        <v>110171.9</v>
      </c>
      <c r="T134" s="193">
        <f t="shared" si="156"/>
        <v>78681.299999999988</v>
      </c>
      <c r="U134" s="195">
        <f t="shared" si="156"/>
        <v>17240.400000000001</v>
      </c>
      <c r="V134" s="193">
        <f t="shared" ref="V134:V136" si="157">U134-T134</f>
        <v>-61440.899999999987</v>
      </c>
      <c r="W134" s="194">
        <f t="shared" si="128"/>
        <v>0.21911686766741276</v>
      </c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</row>
    <row r="135" spans="1:196" s="197" customFormat="1" ht="33.75" customHeight="1" x14ac:dyDescent="0.25">
      <c r="A135" s="175"/>
      <c r="B135" s="176"/>
      <c r="C135" s="177" t="s">
        <v>163</v>
      </c>
      <c r="D135" s="177" t="s">
        <v>84</v>
      </c>
      <c r="E135" s="178" t="s">
        <v>164</v>
      </c>
      <c r="F135" s="179">
        <v>851.9</v>
      </c>
      <c r="G135" s="24">
        <v>838.6</v>
      </c>
      <c r="H135" s="180">
        <v>165.4</v>
      </c>
      <c r="I135" s="196">
        <f t="shared" ref="I135" si="158">H135/$H$6</f>
        <v>4.2828193691153308E-4</v>
      </c>
      <c r="J135" s="182">
        <f t="shared" ref="J135" si="159">H135-G135</f>
        <v>-673.2</v>
      </c>
      <c r="K135" s="183">
        <f t="shared" si="75"/>
        <v>0.19723348437872645</v>
      </c>
      <c r="L135" s="206">
        <v>148.1</v>
      </c>
      <c r="M135" s="182">
        <v>148.1</v>
      </c>
      <c r="N135" s="18">
        <v>148.1</v>
      </c>
      <c r="O135" s="180"/>
      <c r="P135" s="182">
        <f t="shared" ref="P135" si="160">O135-N135</f>
        <v>-148.1</v>
      </c>
      <c r="Q135" s="183">
        <f t="shared" si="72"/>
        <v>0</v>
      </c>
      <c r="R135" s="184">
        <f t="shared" ref="R135" si="161">SUM(F135,L135)</f>
        <v>1000</v>
      </c>
      <c r="S135" s="182">
        <f t="shared" ref="S135" si="162">SUM(F135,M135)</f>
        <v>1000</v>
      </c>
      <c r="T135" s="182">
        <f t="shared" ref="T135" si="163">SUM(G135,N135)</f>
        <v>986.7</v>
      </c>
      <c r="U135" s="182">
        <f t="shared" si="88"/>
        <v>165.4</v>
      </c>
      <c r="V135" s="182">
        <f t="shared" ref="V135" si="164">U135-T135</f>
        <v>-821.30000000000007</v>
      </c>
      <c r="W135" s="183">
        <f t="shared" si="128"/>
        <v>0.16762947197729805</v>
      </c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6"/>
      <c r="CL135" s="186"/>
      <c r="CM135" s="186"/>
      <c r="CN135" s="186"/>
      <c r="CO135" s="186"/>
      <c r="CP135" s="186"/>
      <c r="CQ135" s="186"/>
      <c r="CR135" s="186"/>
      <c r="CS135" s="186"/>
      <c r="CT135" s="186"/>
      <c r="CU135" s="186"/>
      <c r="CV135" s="186"/>
      <c r="CW135" s="186"/>
      <c r="CX135" s="186"/>
      <c r="CY135" s="186"/>
      <c r="CZ135" s="186"/>
      <c r="DA135" s="186"/>
      <c r="DB135" s="186"/>
      <c r="DC135" s="186"/>
      <c r="DD135" s="186"/>
      <c r="DE135" s="186"/>
      <c r="DF135" s="186"/>
      <c r="DG135" s="186"/>
      <c r="DH135" s="186"/>
      <c r="DI135" s="186"/>
      <c r="DJ135" s="186"/>
      <c r="DK135" s="186"/>
      <c r="DL135" s="186"/>
      <c r="DM135" s="186"/>
      <c r="DN135" s="186"/>
      <c r="DO135" s="186"/>
      <c r="DP135" s="186"/>
      <c r="DQ135" s="186"/>
      <c r="DR135" s="186"/>
      <c r="DS135" s="186"/>
      <c r="DT135" s="186"/>
      <c r="DU135" s="186"/>
      <c r="DV135" s="186"/>
      <c r="DW135" s="186"/>
      <c r="DX135" s="186"/>
      <c r="DY135" s="186"/>
      <c r="DZ135" s="186"/>
      <c r="EA135" s="186"/>
      <c r="EB135" s="186"/>
      <c r="EC135" s="186"/>
      <c r="ED135" s="186"/>
      <c r="EE135" s="186"/>
      <c r="EF135" s="186"/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6"/>
      <c r="ES135" s="186"/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6"/>
      <c r="FF135" s="186"/>
      <c r="FG135" s="186"/>
      <c r="FH135" s="186"/>
      <c r="FI135" s="186"/>
      <c r="FJ135" s="186"/>
      <c r="FK135" s="186"/>
      <c r="FL135" s="186"/>
      <c r="FM135" s="186"/>
      <c r="FN135" s="186"/>
      <c r="FO135" s="186"/>
      <c r="FP135" s="186"/>
      <c r="FQ135" s="186"/>
      <c r="FR135" s="186"/>
      <c r="FS135" s="186"/>
      <c r="FT135" s="186"/>
      <c r="FU135" s="186"/>
      <c r="FV135" s="186"/>
      <c r="FW135" s="186"/>
      <c r="FX135" s="186"/>
      <c r="FY135" s="186"/>
      <c r="FZ135" s="186"/>
      <c r="GA135" s="186"/>
      <c r="GB135" s="186"/>
      <c r="GC135" s="186"/>
      <c r="GD135" s="186"/>
      <c r="GE135" s="186"/>
      <c r="GF135" s="186"/>
      <c r="GG135" s="186"/>
      <c r="GH135" s="186"/>
      <c r="GI135" s="186"/>
      <c r="GJ135" s="186"/>
      <c r="GK135" s="186"/>
      <c r="GL135" s="186"/>
      <c r="GM135" s="186"/>
      <c r="GN135" s="186"/>
    </row>
    <row r="136" spans="1:196" s="197" customFormat="1" ht="34.5" customHeight="1" x14ac:dyDescent="0.25">
      <c r="A136" s="175"/>
      <c r="B136" s="176"/>
      <c r="C136" s="177" t="s">
        <v>310</v>
      </c>
      <c r="D136" s="177" t="s">
        <v>83</v>
      </c>
      <c r="E136" s="178" t="s">
        <v>313</v>
      </c>
      <c r="F136" s="179">
        <v>64</v>
      </c>
      <c r="G136" s="24">
        <v>64</v>
      </c>
      <c r="H136" s="180"/>
      <c r="I136" s="196">
        <f t="shared" si="152"/>
        <v>0</v>
      </c>
      <c r="J136" s="182">
        <f t="shared" si="153"/>
        <v>-64</v>
      </c>
      <c r="K136" s="183">
        <f t="shared" si="75"/>
        <v>0</v>
      </c>
      <c r="L136" s="184"/>
      <c r="M136" s="182"/>
      <c r="N136" s="18"/>
      <c r="O136" s="180"/>
      <c r="P136" s="182">
        <f t="shared" si="155"/>
        <v>0</v>
      </c>
      <c r="Q136" s="183" t="str">
        <f t="shared" si="72"/>
        <v/>
      </c>
      <c r="R136" s="184">
        <f t="shared" ref="R136" si="165">SUM(F136,L136)</f>
        <v>64</v>
      </c>
      <c r="S136" s="182">
        <f t="shared" ref="S136" si="166">SUM(F136,M136)</f>
        <v>64</v>
      </c>
      <c r="T136" s="182">
        <f t="shared" ref="T136" si="167">SUM(G136,N136)</f>
        <v>64</v>
      </c>
      <c r="U136" s="182">
        <f t="shared" si="88"/>
        <v>0</v>
      </c>
      <c r="V136" s="182">
        <f t="shared" si="157"/>
        <v>-64</v>
      </c>
      <c r="W136" s="183">
        <f t="shared" si="128"/>
        <v>0</v>
      </c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</row>
    <row r="137" spans="1:196" s="197" customFormat="1" ht="37.15" customHeight="1" x14ac:dyDescent="0.25">
      <c r="A137" s="175"/>
      <c r="B137" s="176"/>
      <c r="C137" s="177" t="s">
        <v>311</v>
      </c>
      <c r="D137" s="177" t="s">
        <v>83</v>
      </c>
      <c r="E137" s="178" t="s">
        <v>314</v>
      </c>
      <c r="F137" s="179">
        <v>664.3</v>
      </c>
      <c r="G137" s="24">
        <v>664.3</v>
      </c>
      <c r="H137" s="180">
        <v>446.3</v>
      </c>
      <c r="I137" s="196">
        <f t="shared" si="83"/>
        <v>1.1556362058259809E-3</v>
      </c>
      <c r="J137" s="182">
        <f t="shared" si="84"/>
        <v>-217.99999999999994</v>
      </c>
      <c r="K137" s="183">
        <f t="shared" si="75"/>
        <v>0.67183501430076775</v>
      </c>
      <c r="L137" s="184"/>
      <c r="M137" s="198"/>
      <c r="N137" s="18"/>
      <c r="O137" s="180"/>
      <c r="P137" s="182">
        <f t="shared" si="85"/>
        <v>0</v>
      </c>
      <c r="Q137" s="183" t="str">
        <f t="shared" ref="Q137:Q163" si="168">IFERROR(100%*(O137/N137),"")</f>
        <v/>
      </c>
      <c r="R137" s="184">
        <f t="shared" si="86"/>
        <v>664.3</v>
      </c>
      <c r="S137" s="182">
        <f t="shared" si="87"/>
        <v>664.3</v>
      </c>
      <c r="T137" s="182">
        <f t="shared" si="88"/>
        <v>664.3</v>
      </c>
      <c r="U137" s="182">
        <f t="shared" si="88"/>
        <v>446.3</v>
      </c>
      <c r="V137" s="182">
        <f t="shared" ref="V137:V139" si="169">U137-T137</f>
        <v>-217.99999999999994</v>
      </c>
      <c r="W137" s="183">
        <f t="shared" si="128"/>
        <v>0.67183501430076775</v>
      </c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</row>
    <row r="138" spans="1:196" s="197" customFormat="1" ht="26.25" customHeight="1" x14ac:dyDescent="0.25">
      <c r="A138" s="175"/>
      <c r="B138" s="176"/>
      <c r="C138" s="177" t="s">
        <v>188</v>
      </c>
      <c r="D138" s="177" t="s">
        <v>83</v>
      </c>
      <c r="E138" s="178" t="s">
        <v>189</v>
      </c>
      <c r="F138" s="179">
        <v>96.1</v>
      </c>
      <c r="G138" s="24">
        <v>56.1</v>
      </c>
      <c r="H138" s="180">
        <v>48</v>
      </c>
      <c r="I138" s="196">
        <f t="shared" ref="I138" si="170">H138/$H$6</f>
        <v>1.2428980031289956E-4</v>
      </c>
      <c r="J138" s="182">
        <f t="shared" ref="J138" si="171">H138-G138</f>
        <v>-8.1000000000000014</v>
      </c>
      <c r="K138" s="183">
        <f t="shared" si="75"/>
        <v>0.85561497326203206</v>
      </c>
      <c r="L138" s="184"/>
      <c r="M138" s="199"/>
      <c r="N138" s="18"/>
      <c r="O138" s="180"/>
      <c r="P138" s="182">
        <f t="shared" ref="P138:P139" si="172">O138-N138</f>
        <v>0</v>
      </c>
      <c r="Q138" s="183" t="str">
        <f t="shared" si="168"/>
        <v/>
      </c>
      <c r="R138" s="184">
        <f t="shared" si="86"/>
        <v>96.1</v>
      </c>
      <c r="S138" s="182">
        <f t="shared" si="87"/>
        <v>96.1</v>
      </c>
      <c r="T138" s="182">
        <f t="shared" si="88"/>
        <v>56.1</v>
      </c>
      <c r="U138" s="182">
        <f t="shared" si="88"/>
        <v>48</v>
      </c>
      <c r="V138" s="182">
        <f t="shared" si="169"/>
        <v>-8.1000000000000014</v>
      </c>
      <c r="W138" s="183">
        <f t="shared" si="128"/>
        <v>0.85561497326203206</v>
      </c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</row>
    <row r="139" spans="1:196" s="197" customFormat="1" ht="27" customHeight="1" x14ac:dyDescent="0.25">
      <c r="A139" s="175"/>
      <c r="B139" s="176"/>
      <c r="C139" s="177" t="s">
        <v>312</v>
      </c>
      <c r="D139" s="177" t="s">
        <v>83</v>
      </c>
      <c r="E139" s="178" t="s">
        <v>315</v>
      </c>
      <c r="F139" s="179">
        <v>5748.2</v>
      </c>
      <c r="G139" s="24">
        <v>5723.1</v>
      </c>
      <c r="H139" s="180">
        <v>502.2</v>
      </c>
      <c r="I139" s="196">
        <f t="shared" ref="I139" si="173">H139/$H$6</f>
        <v>1.3003820357737118E-3</v>
      </c>
      <c r="J139" s="182">
        <f t="shared" ref="J139" si="174">H139-G139</f>
        <v>-5220.9000000000005</v>
      </c>
      <c r="K139" s="183">
        <f t="shared" si="75"/>
        <v>8.7749646170781556E-2</v>
      </c>
      <c r="L139" s="184"/>
      <c r="M139" s="182"/>
      <c r="N139" s="18"/>
      <c r="O139" s="180"/>
      <c r="P139" s="182">
        <f t="shared" si="172"/>
        <v>0</v>
      </c>
      <c r="Q139" s="183" t="str">
        <f t="shared" si="168"/>
        <v/>
      </c>
      <c r="R139" s="184">
        <f t="shared" si="86"/>
        <v>5748.2</v>
      </c>
      <c r="S139" s="182">
        <f t="shared" si="87"/>
        <v>5748.2</v>
      </c>
      <c r="T139" s="182">
        <f t="shared" si="88"/>
        <v>5723.1</v>
      </c>
      <c r="U139" s="182">
        <f t="shared" si="88"/>
        <v>502.2</v>
      </c>
      <c r="V139" s="182">
        <f t="shared" si="169"/>
        <v>-5220.9000000000005</v>
      </c>
      <c r="W139" s="183">
        <f t="shared" si="128"/>
        <v>8.7749646170781556E-2</v>
      </c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</row>
    <row r="140" spans="1:196" s="197" customFormat="1" ht="31.5" customHeight="1" x14ac:dyDescent="0.25">
      <c r="A140" s="175"/>
      <c r="B140" s="176"/>
      <c r="C140" s="177" t="s">
        <v>191</v>
      </c>
      <c r="D140" s="177" t="s">
        <v>87</v>
      </c>
      <c r="E140" s="178" t="s">
        <v>192</v>
      </c>
      <c r="F140" s="179"/>
      <c r="G140" s="24"/>
      <c r="H140" s="180"/>
      <c r="I140" s="196">
        <f t="shared" ref="I140" si="175">H140/$H$6</f>
        <v>0</v>
      </c>
      <c r="J140" s="182">
        <f t="shared" ref="J140" si="176">H140-G140</f>
        <v>0</v>
      </c>
      <c r="K140" s="183" t="str">
        <f t="shared" ref="K140:K163" si="177">IFERROR(100%*(H140/G140),"")</f>
        <v/>
      </c>
      <c r="L140" s="184">
        <v>443</v>
      </c>
      <c r="M140" s="182">
        <v>443</v>
      </c>
      <c r="N140" s="18">
        <v>221.5</v>
      </c>
      <c r="O140" s="180">
        <v>192.4</v>
      </c>
      <c r="P140" s="182">
        <f t="shared" ref="P140" si="178">O140-N140</f>
        <v>-29.099999999999994</v>
      </c>
      <c r="Q140" s="183">
        <f t="shared" si="168"/>
        <v>0.86862302483069975</v>
      </c>
      <c r="R140" s="184">
        <f t="shared" ref="R140" si="179">SUM(F140,L140)</f>
        <v>443</v>
      </c>
      <c r="S140" s="182">
        <f t="shared" ref="S140" si="180">SUM(F140,M140)</f>
        <v>443</v>
      </c>
      <c r="T140" s="182">
        <f t="shared" ref="T140" si="181">SUM(G140,N140)</f>
        <v>221.5</v>
      </c>
      <c r="U140" s="182">
        <f t="shared" si="88"/>
        <v>192.4</v>
      </c>
      <c r="V140" s="182">
        <f t="shared" ref="V140" si="182">U140-T140</f>
        <v>-29.099999999999994</v>
      </c>
      <c r="W140" s="183">
        <f t="shared" si="128"/>
        <v>0.86862302483069975</v>
      </c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</row>
    <row r="141" spans="1:196" s="197" customFormat="1" ht="24.75" hidden="1" customHeight="1" x14ac:dyDescent="0.25">
      <c r="A141" s="175"/>
      <c r="B141" s="176"/>
      <c r="C141" s="177" t="s">
        <v>88</v>
      </c>
      <c r="D141" s="177" t="s">
        <v>49</v>
      </c>
      <c r="E141" s="178" t="s">
        <v>165</v>
      </c>
      <c r="F141" s="179"/>
      <c r="G141" s="24"/>
      <c r="H141" s="180"/>
      <c r="I141" s="196">
        <f t="shared" si="83"/>
        <v>0</v>
      </c>
      <c r="J141" s="182">
        <f t="shared" si="84"/>
        <v>0</v>
      </c>
      <c r="K141" s="183" t="str">
        <f t="shared" si="177"/>
        <v/>
      </c>
      <c r="L141" s="184"/>
      <c r="M141" s="182"/>
      <c r="N141" s="18"/>
      <c r="O141" s="180"/>
      <c r="P141" s="182">
        <f t="shared" si="85"/>
        <v>0</v>
      </c>
      <c r="Q141" s="183" t="str">
        <f t="shared" si="168"/>
        <v/>
      </c>
      <c r="R141" s="184">
        <f t="shared" si="86"/>
        <v>0</v>
      </c>
      <c r="S141" s="182">
        <f t="shared" si="87"/>
        <v>0</v>
      </c>
      <c r="T141" s="182">
        <f t="shared" si="88"/>
        <v>0</v>
      </c>
      <c r="U141" s="182">
        <f t="shared" si="88"/>
        <v>0</v>
      </c>
      <c r="V141" s="182">
        <f t="shared" si="89"/>
        <v>0</v>
      </c>
      <c r="W141" s="183" t="str">
        <f t="shared" si="128"/>
        <v/>
      </c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</row>
    <row r="142" spans="1:196" s="205" customFormat="1" ht="24.75" customHeight="1" x14ac:dyDescent="0.25">
      <c r="A142" s="175"/>
      <c r="B142" s="200" t="s">
        <v>19</v>
      </c>
      <c r="C142" s="177" t="s">
        <v>241</v>
      </c>
      <c r="D142" s="177" t="s">
        <v>85</v>
      </c>
      <c r="E142" s="201" t="s">
        <v>242</v>
      </c>
      <c r="F142" s="202">
        <v>54111.199999999997</v>
      </c>
      <c r="G142" s="42">
        <v>30920.5</v>
      </c>
      <c r="H142" s="203"/>
      <c r="I142" s="181">
        <f t="shared" si="83"/>
        <v>0</v>
      </c>
      <c r="J142" s="182">
        <f t="shared" si="84"/>
        <v>-30920.5</v>
      </c>
      <c r="K142" s="183">
        <f t="shared" si="177"/>
        <v>0</v>
      </c>
      <c r="L142" s="184"/>
      <c r="M142" s="182"/>
      <c r="N142" s="18"/>
      <c r="O142" s="203"/>
      <c r="P142" s="182">
        <f t="shared" si="85"/>
        <v>0</v>
      </c>
      <c r="Q142" s="183" t="str">
        <f t="shared" si="168"/>
        <v/>
      </c>
      <c r="R142" s="184">
        <f t="shared" si="86"/>
        <v>54111.199999999997</v>
      </c>
      <c r="S142" s="182">
        <f t="shared" si="87"/>
        <v>54111.199999999997</v>
      </c>
      <c r="T142" s="182">
        <f t="shared" si="88"/>
        <v>30920.5</v>
      </c>
      <c r="U142" s="182">
        <f t="shared" si="88"/>
        <v>0</v>
      </c>
      <c r="V142" s="182">
        <f t="shared" si="89"/>
        <v>-30920.5</v>
      </c>
      <c r="W142" s="183">
        <f t="shared" si="128"/>
        <v>0</v>
      </c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204"/>
      <c r="GF142" s="204"/>
      <c r="GG142" s="204"/>
      <c r="GH142" s="204"/>
      <c r="GI142" s="204"/>
      <c r="GJ142" s="204"/>
      <c r="GK142" s="204"/>
      <c r="GL142" s="204"/>
      <c r="GM142" s="204"/>
      <c r="GN142" s="204"/>
    </row>
    <row r="143" spans="1:196" s="205" customFormat="1" ht="93" hidden="1" customHeight="1" x14ac:dyDescent="0.25">
      <c r="A143" s="175"/>
      <c r="B143" s="200" t="s">
        <v>19</v>
      </c>
      <c r="C143" s="177" t="s">
        <v>302</v>
      </c>
      <c r="D143" s="177" t="s">
        <v>60</v>
      </c>
      <c r="E143" s="201" t="s">
        <v>303</v>
      </c>
      <c r="F143" s="202"/>
      <c r="G143" s="42"/>
      <c r="H143" s="203"/>
      <c r="I143" s="181">
        <f t="shared" si="83"/>
        <v>0</v>
      </c>
      <c r="J143" s="182">
        <f t="shared" si="84"/>
        <v>0</v>
      </c>
      <c r="K143" s="183" t="str">
        <f t="shared" si="177"/>
        <v/>
      </c>
      <c r="L143" s="184"/>
      <c r="M143" s="182"/>
      <c r="N143" s="18"/>
      <c r="O143" s="203"/>
      <c r="P143" s="182">
        <f t="shared" si="85"/>
        <v>0</v>
      </c>
      <c r="Q143" s="183" t="str">
        <f t="shared" si="168"/>
        <v/>
      </c>
      <c r="R143" s="184">
        <f t="shared" si="86"/>
        <v>0</v>
      </c>
      <c r="S143" s="182">
        <f t="shared" si="87"/>
        <v>0</v>
      </c>
      <c r="T143" s="182">
        <f t="shared" si="88"/>
        <v>0</v>
      </c>
      <c r="U143" s="182">
        <f t="shared" si="88"/>
        <v>0</v>
      </c>
      <c r="V143" s="182">
        <f t="shared" si="89"/>
        <v>0</v>
      </c>
      <c r="W143" s="183" t="str">
        <f t="shared" si="128"/>
        <v/>
      </c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204"/>
      <c r="GF143" s="204"/>
      <c r="GG143" s="204"/>
      <c r="GH143" s="204"/>
      <c r="GI143" s="204"/>
      <c r="GJ143" s="204"/>
      <c r="GK143" s="204"/>
      <c r="GL143" s="204"/>
      <c r="GM143" s="204"/>
      <c r="GN143" s="204"/>
    </row>
    <row r="144" spans="1:196" s="205" customFormat="1" ht="34.5" customHeight="1" x14ac:dyDescent="0.25">
      <c r="A144" s="175"/>
      <c r="B144" s="200"/>
      <c r="C144" s="177" t="s">
        <v>330</v>
      </c>
      <c r="D144" s="177" t="s">
        <v>85</v>
      </c>
      <c r="E144" s="201" t="s">
        <v>331</v>
      </c>
      <c r="F144" s="202">
        <v>3968</v>
      </c>
      <c r="G144" s="42">
        <v>3968</v>
      </c>
      <c r="H144" s="203">
        <v>1007.4</v>
      </c>
      <c r="I144" s="181">
        <f t="shared" si="83"/>
        <v>2.6085321840669798E-3</v>
      </c>
      <c r="J144" s="182">
        <f t="shared" si="84"/>
        <v>-2960.6</v>
      </c>
      <c r="K144" s="183">
        <f t="shared" si="177"/>
        <v>0.25388104838709674</v>
      </c>
      <c r="L144" s="206">
        <v>44077.1</v>
      </c>
      <c r="M144" s="182">
        <v>44077.1</v>
      </c>
      <c r="N144" s="18">
        <v>36077.1</v>
      </c>
      <c r="O144" s="203">
        <v>14878.7</v>
      </c>
      <c r="P144" s="182">
        <f t="shared" si="85"/>
        <v>-21198.399999999998</v>
      </c>
      <c r="Q144" s="183">
        <f t="shared" si="168"/>
        <v>0.41241396897200722</v>
      </c>
      <c r="R144" s="184">
        <f t="shared" si="86"/>
        <v>48045.1</v>
      </c>
      <c r="S144" s="182">
        <f t="shared" si="87"/>
        <v>48045.1</v>
      </c>
      <c r="T144" s="182">
        <f t="shared" si="88"/>
        <v>40045.1</v>
      </c>
      <c r="U144" s="182">
        <f t="shared" si="88"/>
        <v>15886.1</v>
      </c>
      <c r="V144" s="182">
        <f t="shared" si="89"/>
        <v>-24159</v>
      </c>
      <c r="W144" s="183">
        <f t="shared" si="128"/>
        <v>0.39670521487023386</v>
      </c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204"/>
      <c r="GF144" s="204"/>
      <c r="GG144" s="204"/>
      <c r="GH144" s="204"/>
      <c r="GI144" s="204"/>
      <c r="GJ144" s="204"/>
      <c r="GK144" s="204"/>
      <c r="GL144" s="204"/>
      <c r="GM144" s="204"/>
      <c r="GN144" s="204"/>
    </row>
    <row r="145" spans="1:196" s="1" customFormat="1" ht="23.25" customHeight="1" x14ac:dyDescent="0.3">
      <c r="A145" s="75">
        <v>12</v>
      </c>
      <c r="B145" s="76" t="s">
        <v>20</v>
      </c>
      <c r="C145" s="143" t="s">
        <v>86</v>
      </c>
      <c r="D145" s="143" t="s">
        <v>50</v>
      </c>
      <c r="E145" s="144" t="s">
        <v>322</v>
      </c>
      <c r="F145" s="47">
        <v>119952.6</v>
      </c>
      <c r="G145" s="48">
        <v>69972.7</v>
      </c>
      <c r="H145" s="48">
        <v>16660.2</v>
      </c>
      <c r="I145" s="36">
        <f t="shared" si="83"/>
        <v>4.3139436066103529E-2</v>
      </c>
      <c r="J145" s="17">
        <f t="shared" si="84"/>
        <v>-53312.5</v>
      </c>
      <c r="K145" s="20">
        <f t="shared" si="177"/>
        <v>0.23809571447150105</v>
      </c>
      <c r="L145" s="16"/>
      <c r="M145" s="17"/>
      <c r="N145" s="17"/>
      <c r="O145" s="48"/>
      <c r="P145" s="17">
        <f t="shared" si="85"/>
        <v>0</v>
      </c>
      <c r="Q145" s="20" t="str">
        <f t="shared" si="168"/>
        <v/>
      </c>
      <c r="R145" s="16">
        <f t="shared" si="86"/>
        <v>119952.6</v>
      </c>
      <c r="S145" s="17">
        <f t="shared" si="87"/>
        <v>119952.6</v>
      </c>
      <c r="T145" s="17">
        <f t="shared" si="88"/>
        <v>69972.7</v>
      </c>
      <c r="U145" s="17">
        <f t="shared" si="88"/>
        <v>16660.2</v>
      </c>
      <c r="V145" s="17">
        <f t="shared" si="89"/>
        <v>-53312.5</v>
      </c>
      <c r="W145" s="20">
        <f t="shared" si="128"/>
        <v>0.23809571447150105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3.25" customHeight="1" x14ac:dyDescent="0.3">
      <c r="A146" s="75">
        <v>13</v>
      </c>
      <c r="B146" s="76" t="s">
        <v>20</v>
      </c>
      <c r="C146" s="143" t="s">
        <v>166</v>
      </c>
      <c r="D146" s="143" t="s">
        <v>50</v>
      </c>
      <c r="E146" s="144" t="s">
        <v>167</v>
      </c>
      <c r="F146" s="47">
        <f>SUM(F147:F152)</f>
        <v>8314.2999999999993</v>
      </c>
      <c r="G146" s="48">
        <f>SUM(G147:G152)</f>
        <v>8314.2999999999993</v>
      </c>
      <c r="H146" s="48">
        <f t="shared" ref="H146" si="183">SUM(H147:H152)</f>
        <v>8314.2999999999993</v>
      </c>
      <c r="I146" s="36">
        <f t="shared" si="83"/>
        <v>2.1528805973782098E-2</v>
      </c>
      <c r="J146" s="17">
        <f t="shared" ref="J146:J148" si="184">H146-G146</f>
        <v>0</v>
      </c>
      <c r="K146" s="20">
        <f t="shared" si="177"/>
        <v>1</v>
      </c>
      <c r="L146" s="47">
        <f t="shared" ref="L146" si="185">SUM(L147:L152)</f>
        <v>150</v>
      </c>
      <c r="M146" s="216">
        <f>SUM(M147:M152)</f>
        <v>150</v>
      </c>
      <c r="N146" s="48">
        <f t="shared" ref="N146" si="186">SUM(N147:N152)</f>
        <v>150</v>
      </c>
      <c r="O146" s="48">
        <f t="shared" ref="O146" si="187">SUM(O147:O152)</f>
        <v>150</v>
      </c>
      <c r="P146" s="17">
        <f t="shared" si="85"/>
        <v>0</v>
      </c>
      <c r="Q146" s="20">
        <f t="shared" si="168"/>
        <v>1</v>
      </c>
      <c r="R146" s="16">
        <f t="shared" si="86"/>
        <v>8464.2999999999993</v>
      </c>
      <c r="S146" s="17">
        <f t="shared" si="87"/>
        <v>8464.2999999999993</v>
      </c>
      <c r="T146" s="17">
        <f t="shared" si="88"/>
        <v>8464.2999999999993</v>
      </c>
      <c r="U146" s="17">
        <f t="shared" si="88"/>
        <v>8464.2999999999993</v>
      </c>
      <c r="V146" s="17">
        <f t="shared" si="89"/>
        <v>0</v>
      </c>
      <c r="W146" s="20">
        <f t="shared" si="128"/>
        <v>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25" customFormat="1" ht="98.45" hidden="1" customHeight="1" x14ac:dyDescent="0.3">
      <c r="A147" s="88"/>
      <c r="B147" s="91"/>
      <c r="C147" s="91"/>
      <c r="D147" s="91"/>
      <c r="E147" s="124" t="s">
        <v>244</v>
      </c>
      <c r="F147" s="49"/>
      <c r="G147" s="50"/>
      <c r="H147" s="50"/>
      <c r="I147" s="61">
        <f t="shared" si="83"/>
        <v>0</v>
      </c>
      <c r="J147" s="40">
        <f t="shared" si="184"/>
        <v>0</v>
      </c>
      <c r="K147" s="21" t="str">
        <f t="shared" si="177"/>
        <v/>
      </c>
      <c r="L147" s="59"/>
      <c r="M147" s="60"/>
      <c r="N147" s="60"/>
      <c r="O147" s="50"/>
      <c r="P147" s="17">
        <f t="shared" si="85"/>
        <v>0</v>
      </c>
      <c r="Q147" s="21" t="str">
        <f t="shared" si="168"/>
        <v/>
      </c>
      <c r="R147" s="56">
        <f t="shared" si="86"/>
        <v>0</v>
      </c>
      <c r="S147" s="40">
        <f t="shared" si="87"/>
        <v>0</v>
      </c>
      <c r="T147" s="40">
        <f t="shared" si="88"/>
        <v>0</v>
      </c>
      <c r="U147" s="18">
        <f t="shared" si="88"/>
        <v>0</v>
      </c>
      <c r="V147" s="40">
        <f t="shared" si="89"/>
        <v>0</v>
      </c>
      <c r="W147" s="21" t="str">
        <f t="shared" si="128"/>
        <v/>
      </c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94"/>
      <c r="EZ147" s="94"/>
      <c r="FA147" s="94"/>
      <c r="FB147" s="94"/>
      <c r="FC147" s="94"/>
      <c r="FD147" s="94"/>
      <c r="FE147" s="94"/>
      <c r="FF147" s="94"/>
      <c r="FG147" s="94"/>
      <c r="FH147" s="94"/>
      <c r="FI147" s="94"/>
      <c r="FJ147" s="94"/>
      <c r="FK147" s="94"/>
      <c r="FL147" s="94"/>
      <c r="FM147" s="94"/>
      <c r="FN147" s="94"/>
      <c r="FO147" s="94"/>
      <c r="FP147" s="94"/>
      <c r="FQ147" s="94"/>
      <c r="FR147" s="94"/>
      <c r="FS147" s="94"/>
      <c r="FT147" s="94"/>
      <c r="FU147" s="94"/>
      <c r="FV147" s="94"/>
      <c r="FW147" s="94"/>
      <c r="FX147" s="94"/>
      <c r="FY147" s="94"/>
      <c r="FZ147" s="94"/>
      <c r="GA147" s="94"/>
      <c r="GB147" s="94"/>
      <c r="GC147" s="94"/>
      <c r="GD147" s="94"/>
      <c r="GE147" s="94"/>
      <c r="GF147" s="94"/>
      <c r="GG147" s="94"/>
      <c r="GH147" s="94"/>
      <c r="GI147" s="94"/>
      <c r="GJ147" s="94"/>
      <c r="GK147" s="94"/>
      <c r="GL147" s="94"/>
      <c r="GM147" s="94"/>
      <c r="GN147" s="94"/>
    </row>
    <row r="148" spans="1:196" s="125" customFormat="1" ht="36.75" hidden="1" customHeight="1" x14ac:dyDescent="0.3">
      <c r="A148" s="88"/>
      <c r="B148" s="91"/>
      <c r="C148" s="91"/>
      <c r="D148" s="91"/>
      <c r="E148" s="124" t="s">
        <v>248</v>
      </c>
      <c r="F148" s="49"/>
      <c r="G148" s="50"/>
      <c r="H148" s="50"/>
      <c r="I148" s="55">
        <f t="shared" si="83"/>
        <v>0</v>
      </c>
      <c r="J148" s="40">
        <f t="shared" si="184"/>
        <v>0</v>
      </c>
      <c r="K148" s="21" t="str">
        <f t="shared" si="177"/>
        <v/>
      </c>
      <c r="L148" s="59"/>
      <c r="M148" s="60"/>
      <c r="N148" s="60"/>
      <c r="O148" s="50"/>
      <c r="P148" s="40">
        <f>O148-N148</f>
        <v>0</v>
      </c>
      <c r="Q148" s="21" t="str">
        <f t="shared" si="168"/>
        <v/>
      </c>
      <c r="R148" s="56">
        <f t="shared" si="86"/>
        <v>0</v>
      </c>
      <c r="S148" s="40">
        <f t="shared" si="87"/>
        <v>0</v>
      </c>
      <c r="T148" s="40">
        <f t="shared" si="88"/>
        <v>0</v>
      </c>
      <c r="U148" s="18">
        <f t="shared" si="88"/>
        <v>0</v>
      </c>
      <c r="V148" s="40">
        <f t="shared" ref="V148:V154" si="188">U148-T148</f>
        <v>0</v>
      </c>
      <c r="W148" s="21" t="str">
        <f t="shared" si="128"/>
        <v/>
      </c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94"/>
      <c r="DV148" s="94"/>
      <c r="DW148" s="94"/>
      <c r="DX148" s="94"/>
      <c r="DY148" s="94"/>
      <c r="DZ148" s="94"/>
      <c r="EA148" s="94"/>
      <c r="EB148" s="94"/>
      <c r="EC148" s="94"/>
      <c r="ED148" s="94"/>
      <c r="EE148" s="94"/>
      <c r="EF148" s="94"/>
      <c r="EG148" s="94"/>
      <c r="EH148" s="94"/>
      <c r="EI148" s="94"/>
      <c r="EJ148" s="94"/>
      <c r="EK148" s="94"/>
      <c r="EL148" s="94"/>
      <c r="EM148" s="94"/>
      <c r="EN148" s="94"/>
      <c r="EO148" s="94"/>
      <c r="EP148" s="94"/>
      <c r="EQ148" s="94"/>
      <c r="ER148" s="94"/>
      <c r="ES148" s="94"/>
      <c r="ET148" s="94"/>
      <c r="EU148" s="94"/>
      <c r="EV148" s="94"/>
      <c r="EW148" s="94"/>
      <c r="EX148" s="94"/>
      <c r="EY148" s="94"/>
      <c r="EZ148" s="94"/>
      <c r="FA148" s="94"/>
      <c r="FB148" s="94"/>
      <c r="FC148" s="94"/>
      <c r="FD148" s="94"/>
      <c r="FE148" s="94"/>
      <c r="FF148" s="94"/>
      <c r="FG148" s="94"/>
      <c r="FH148" s="94"/>
      <c r="FI148" s="94"/>
      <c r="FJ148" s="94"/>
      <c r="FK148" s="94"/>
      <c r="FL148" s="94"/>
      <c r="FM148" s="94"/>
      <c r="FN148" s="94"/>
      <c r="FO148" s="94"/>
      <c r="FP148" s="94"/>
      <c r="FQ148" s="94"/>
      <c r="FR148" s="94"/>
      <c r="FS148" s="94"/>
      <c r="FT148" s="94"/>
      <c r="FU148" s="94"/>
      <c r="FV148" s="94"/>
      <c r="FW148" s="94"/>
      <c r="FX148" s="94"/>
      <c r="FY148" s="94"/>
      <c r="FZ148" s="94"/>
      <c r="GA148" s="94"/>
      <c r="GB148" s="94"/>
      <c r="GC148" s="94"/>
      <c r="GD148" s="94"/>
      <c r="GE148" s="94"/>
      <c r="GF148" s="94"/>
      <c r="GG148" s="94"/>
      <c r="GH148" s="94"/>
      <c r="GI148" s="94"/>
      <c r="GJ148" s="94"/>
      <c r="GK148" s="94"/>
      <c r="GL148" s="94"/>
      <c r="GM148" s="94"/>
      <c r="GN148" s="94"/>
    </row>
    <row r="149" spans="1:196" s="125" customFormat="1" ht="76.5" customHeight="1" x14ac:dyDescent="0.3">
      <c r="A149" s="88"/>
      <c r="B149" s="91"/>
      <c r="C149" s="91"/>
      <c r="D149" s="91"/>
      <c r="E149" s="124" t="s">
        <v>332</v>
      </c>
      <c r="F149" s="43">
        <v>1300</v>
      </c>
      <c r="G149" s="51">
        <v>1300</v>
      </c>
      <c r="H149" s="51">
        <v>1300</v>
      </c>
      <c r="I149" s="55">
        <f t="shared" ref="I149:I151" si="189">H149/$H$6</f>
        <v>3.3661820918076965E-3</v>
      </c>
      <c r="J149" s="40">
        <f t="shared" ref="J149:J163" si="190">H149-G149</f>
        <v>0</v>
      </c>
      <c r="K149" s="172">
        <f t="shared" si="177"/>
        <v>1</v>
      </c>
      <c r="L149" s="62">
        <v>150</v>
      </c>
      <c r="M149" s="40">
        <v>150</v>
      </c>
      <c r="N149" s="40">
        <v>150</v>
      </c>
      <c r="O149" s="171">
        <v>150</v>
      </c>
      <c r="P149" s="40">
        <f>O149-N149</f>
        <v>0</v>
      </c>
      <c r="Q149" s="172">
        <f t="shared" si="168"/>
        <v>1</v>
      </c>
      <c r="R149" s="56">
        <f t="shared" ref="R149" si="191">SUM(F149,L149)</f>
        <v>1450</v>
      </c>
      <c r="S149" s="40">
        <f t="shared" ref="S149" si="192">SUM(F149,M149)</f>
        <v>1450</v>
      </c>
      <c r="T149" s="40">
        <f t="shared" ref="T149" si="193">SUM(G149,N149)</f>
        <v>1450</v>
      </c>
      <c r="U149" s="40">
        <f t="shared" si="88"/>
        <v>1450</v>
      </c>
      <c r="V149" s="40">
        <f t="shared" si="188"/>
        <v>0</v>
      </c>
      <c r="W149" s="172">
        <f t="shared" si="128"/>
        <v>1</v>
      </c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  <c r="FG149" s="94"/>
      <c r="FH149" s="94"/>
      <c r="FI149" s="94"/>
      <c r="FJ149" s="94"/>
      <c r="FK149" s="94"/>
      <c r="FL149" s="94"/>
      <c r="FM149" s="94"/>
      <c r="FN149" s="94"/>
      <c r="FO149" s="94"/>
      <c r="FP149" s="94"/>
      <c r="FQ149" s="94"/>
      <c r="FR149" s="94"/>
      <c r="FS149" s="94"/>
      <c r="FT149" s="94"/>
      <c r="FU149" s="94"/>
      <c r="FV149" s="94"/>
      <c r="FW149" s="94"/>
      <c r="FX149" s="94"/>
      <c r="FY149" s="94"/>
      <c r="FZ149" s="94"/>
      <c r="GA149" s="94"/>
      <c r="GB149" s="94"/>
      <c r="GC149" s="94"/>
      <c r="GD149" s="94"/>
      <c r="GE149" s="94"/>
      <c r="GF149" s="94"/>
      <c r="GG149" s="94"/>
      <c r="GH149" s="94"/>
      <c r="GI149" s="94"/>
      <c r="GJ149" s="94"/>
      <c r="GK149" s="94"/>
      <c r="GL149" s="94"/>
      <c r="GM149" s="94"/>
      <c r="GN149" s="94"/>
    </row>
    <row r="150" spans="1:196" s="125" customFormat="1" ht="78" customHeight="1" x14ac:dyDescent="0.3">
      <c r="A150" s="88"/>
      <c r="B150" s="91"/>
      <c r="C150" s="91"/>
      <c r="D150" s="91"/>
      <c r="E150" s="124" t="s">
        <v>333</v>
      </c>
      <c r="F150" s="43">
        <v>2000</v>
      </c>
      <c r="G150" s="44">
        <v>2000</v>
      </c>
      <c r="H150" s="44">
        <v>2000</v>
      </c>
      <c r="I150" s="55">
        <f t="shared" si="189"/>
        <v>5.1787416797041486E-3</v>
      </c>
      <c r="J150" s="40">
        <f t="shared" si="190"/>
        <v>0</v>
      </c>
      <c r="K150" s="172">
        <f t="shared" si="177"/>
        <v>1</v>
      </c>
      <c r="L150" s="63"/>
      <c r="M150" s="60"/>
      <c r="N150" s="60"/>
      <c r="O150" s="145"/>
      <c r="P150" s="40">
        <f>O150-N150</f>
        <v>0</v>
      </c>
      <c r="Q150" s="172" t="str">
        <f t="shared" si="168"/>
        <v/>
      </c>
      <c r="R150" s="56">
        <f t="shared" ref="R150" si="194">SUM(F150,L150)</f>
        <v>2000</v>
      </c>
      <c r="S150" s="40">
        <f t="shared" ref="S150" si="195">SUM(F150,M150)</f>
        <v>2000</v>
      </c>
      <c r="T150" s="40">
        <f t="shared" ref="T150" si="196">SUM(G150,N150)</f>
        <v>2000</v>
      </c>
      <c r="U150" s="40">
        <f t="shared" si="88"/>
        <v>2000</v>
      </c>
      <c r="V150" s="40">
        <f t="shared" si="188"/>
        <v>0</v>
      </c>
      <c r="W150" s="172">
        <f t="shared" si="128"/>
        <v>1</v>
      </c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94"/>
      <c r="DV150" s="94"/>
      <c r="DW150" s="94"/>
      <c r="DX150" s="94"/>
      <c r="DY150" s="94"/>
      <c r="DZ150" s="94"/>
      <c r="EA150" s="94"/>
      <c r="EB150" s="94"/>
      <c r="EC150" s="94"/>
      <c r="ED150" s="94"/>
      <c r="EE150" s="94"/>
      <c r="EF150" s="94"/>
      <c r="EG150" s="94"/>
      <c r="EH150" s="94"/>
      <c r="EI150" s="94"/>
      <c r="EJ150" s="94"/>
      <c r="EK150" s="94"/>
      <c r="EL150" s="94"/>
      <c r="EM150" s="94"/>
      <c r="EN150" s="94"/>
      <c r="EO150" s="94"/>
      <c r="EP150" s="94"/>
      <c r="EQ150" s="94"/>
      <c r="ER150" s="94"/>
      <c r="ES150" s="94"/>
      <c r="ET150" s="94"/>
      <c r="EU150" s="94"/>
      <c r="EV150" s="94"/>
      <c r="EW150" s="94"/>
      <c r="EX150" s="94"/>
      <c r="EY150" s="94"/>
      <c r="EZ150" s="94"/>
      <c r="FA150" s="94"/>
      <c r="FB150" s="94"/>
      <c r="FC150" s="94"/>
      <c r="FD150" s="94"/>
      <c r="FE150" s="94"/>
      <c r="FF150" s="94"/>
      <c r="FG150" s="94"/>
      <c r="FH150" s="94"/>
      <c r="FI150" s="94"/>
      <c r="FJ150" s="94"/>
      <c r="FK150" s="94"/>
      <c r="FL150" s="94"/>
      <c r="FM150" s="94"/>
      <c r="FN150" s="94"/>
      <c r="FO150" s="94"/>
      <c r="FP150" s="94"/>
      <c r="FQ150" s="94"/>
      <c r="FR150" s="94"/>
      <c r="FS150" s="94"/>
      <c r="FT150" s="94"/>
      <c r="FU150" s="94"/>
      <c r="FV150" s="94"/>
      <c r="FW150" s="94"/>
      <c r="FX150" s="94"/>
      <c r="FY150" s="94"/>
      <c r="FZ150" s="94"/>
      <c r="GA150" s="94"/>
      <c r="GB150" s="94"/>
      <c r="GC150" s="94"/>
      <c r="GD150" s="94"/>
      <c r="GE150" s="94"/>
      <c r="GF150" s="94"/>
      <c r="GG150" s="94"/>
      <c r="GH150" s="94"/>
      <c r="GI150" s="94"/>
      <c r="GJ150" s="94"/>
      <c r="GK150" s="94"/>
      <c r="GL150" s="94"/>
      <c r="GM150" s="94"/>
      <c r="GN150" s="94"/>
    </row>
    <row r="151" spans="1:196" s="125" customFormat="1" ht="79.5" customHeight="1" x14ac:dyDescent="0.3">
      <c r="A151" s="88"/>
      <c r="B151" s="91"/>
      <c r="C151" s="91"/>
      <c r="D151" s="91"/>
      <c r="E151" s="124" t="s">
        <v>334</v>
      </c>
      <c r="F151" s="43">
        <v>5014.3</v>
      </c>
      <c r="G151" s="44">
        <v>5014.3</v>
      </c>
      <c r="H151" s="44">
        <v>5014.3</v>
      </c>
      <c r="I151" s="58">
        <f t="shared" si="189"/>
        <v>1.2983882202270257E-2</v>
      </c>
      <c r="J151" s="40">
        <f t="shared" si="190"/>
        <v>0</v>
      </c>
      <c r="K151" s="172">
        <f t="shared" si="177"/>
        <v>1</v>
      </c>
      <c r="L151" s="63"/>
      <c r="M151" s="60"/>
      <c r="N151" s="60"/>
      <c r="O151" s="145"/>
      <c r="P151" s="40"/>
      <c r="Q151" s="172" t="str">
        <f t="shared" si="168"/>
        <v/>
      </c>
      <c r="R151" s="56">
        <f t="shared" ref="R151" si="197">SUM(F151,L151)</f>
        <v>5014.3</v>
      </c>
      <c r="S151" s="40">
        <f t="shared" ref="S151" si="198">SUM(F151,M151)</f>
        <v>5014.3</v>
      </c>
      <c r="T151" s="40">
        <f t="shared" ref="T151" si="199">SUM(G151,N151)</f>
        <v>5014.3</v>
      </c>
      <c r="U151" s="40">
        <f t="shared" si="88"/>
        <v>5014.3</v>
      </c>
      <c r="V151" s="40">
        <f t="shared" si="188"/>
        <v>0</v>
      </c>
      <c r="W151" s="172">
        <f t="shared" si="128"/>
        <v>1</v>
      </c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</row>
    <row r="152" spans="1:196" s="125" customFormat="1" ht="0.75" hidden="1" customHeight="1" x14ac:dyDescent="0.3">
      <c r="A152" s="88"/>
      <c r="B152" s="91"/>
      <c r="C152" s="91"/>
      <c r="D152" s="91"/>
      <c r="E152" s="124" t="s">
        <v>295</v>
      </c>
      <c r="F152" s="49"/>
      <c r="G152" s="50"/>
      <c r="H152" s="50"/>
      <c r="I152" s="55">
        <f t="shared" ref="I152" si="200">H152/$H$6</f>
        <v>0</v>
      </c>
      <c r="J152" s="40">
        <f t="shared" si="190"/>
        <v>0</v>
      </c>
      <c r="K152" s="21" t="str">
        <f t="shared" si="177"/>
        <v/>
      </c>
      <c r="L152" s="63"/>
      <c r="M152" s="60"/>
      <c r="N152" s="60"/>
      <c r="O152" s="145"/>
      <c r="P152" s="40">
        <f>O152-N152</f>
        <v>0</v>
      </c>
      <c r="Q152" s="21" t="str">
        <f t="shared" si="168"/>
        <v/>
      </c>
      <c r="R152" s="56">
        <f t="shared" ref="R152" si="201">SUM(F152,L152)</f>
        <v>0</v>
      </c>
      <c r="S152" s="40">
        <f t="shared" ref="S152" si="202">SUM(F152,M152)</f>
        <v>0</v>
      </c>
      <c r="T152" s="40">
        <f t="shared" ref="T152" si="203">SUM(G152,N152)</f>
        <v>0</v>
      </c>
      <c r="U152" s="18">
        <f t="shared" si="88"/>
        <v>0</v>
      </c>
      <c r="V152" s="40">
        <f t="shared" si="188"/>
        <v>0</v>
      </c>
      <c r="W152" s="21" t="str">
        <f t="shared" si="128"/>
        <v/>
      </c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94"/>
      <c r="EZ152" s="94"/>
      <c r="FA152" s="94"/>
      <c r="FB152" s="94"/>
      <c r="FC152" s="94"/>
      <c r="FD152" s="94"/>
      <c r="FE152" s="94"/>
      <c r="FF152" s="94"/>
      <c r="FG152" s="94"/>
      <c r="FH152" s="94"/>
      <c r="FI152" s="94"/>
      <c r="FJ152" s="94"/>
      <c r="FK152" s="94"/>
      <c r="FL152" s="94"/>
      <c r="FM152" s="94"/>
      <c r="FN152" s="94"/>
      <c r="FO152" s="94"/>
      <c r="FP152" s="94"/>
      <c r="FQ152" s="94"/>
      <c r="FR152" s="94"/>
      <c r="FS152" s="94"/>
      <c r="FT152" s="94"/>
      <c r="FU152" s="94"/>
      <c r="FV152" s="94"/>
      <c r="FW152" s="94"/>
      <c r="FX152" s="94"/>
      <c r="FY152" s="94"/>
      <c r="FZ152" s="94"/>
      <c r="GA152" s="94"/>
      <c r="GB152" s="94"/>
      <c r="GC152" s="94"/>
      <c r="GD152" s="94"/>
      <c r="GE152" s="94"/>
      <c r="GF152" s="94"/>
      <c r="GG152" s="94"/>
      <c r="GH152" s="94"/>
      <c r="GI152" s="94"/>
      <c r="GJ152" s="94"/>
      <c r="GK152" s="94"/>
      <c r="GL152" s="94"/>
      <c r="GM152" s="94"/>
      <c r="GN152" s="94"/>
    </row>
    <row r="153" spans="1:196" s="80" customFormat="1" ht="48.75" customHeight="1" x14ac:dyDescent="0.3">
      <c r="A153" s="75">
        <v>14</v>
      </c>
      <c r="B153" s="76"/>
      <c r="C153" s="76" t="s">
        <v>249</v>
      </c>
      <c r="D153" s="76" t="s">
        <v>50</v>
      </c>
      <c r="E153" s="146" t="s">
        <v>255</v>
      </c>
      <c r="F153" s="47">
        <f>SUM(F154:F159)</f>
        <v>1982.6</v>
      </c>
      <c r="G153" s="48">
        <f>SUM(G154:G159)</f>
        <v>1982.6</v>
      </c>
      <c r="H153" s="48">
        <f>SUM(H154:H159)</f>
        <v>1982.6</v>
      </c>
      <c r="I153" s="207">
        <f t="shared" ref="I153:I163" si="204">H153/$H$6</f>
        <v>5.1336866270907224E-3</v>
      </c>
      <c r="J153" s="40">
        <f t="shared" si="190"/>
        <v>0</v>
      </c>
      <c r="K153" s="20">
        <f t="shared" si="177"/>
        <v>1</v>
      </c>
      <c r="L153" s="47">
        <f>SUM(L154:L159)</f>
        <v>1567.3000000000002</v>
      </c>
      <c r="M153" s="48">
        <f>SUM(M154:M159)</f>
        <v>1567.3000000000002</v>
      </c>
      <c r="N153" s="48">
        <f>SUM(N154:N159)</f>
        <v>1567.3000000000002</v>
      </c>
      <c r="O153" s="48">
        <f>SUM(O154:O159)</f>
        <v>1567.3000000000002</v>
      </c>
      <c r="P153" s="17">
        <f>O153-N153</f>
        <v>0</v>
      </c>
      <c r="Q153" s="20">
        <f t="shared" si="168"/>
        <v>1</v>
      </c>
      <c r="R153" s="16">
        <f t="shared" si="86"/>
        <v>3549.9</v>
      </c>
      <c r="S153" s="17">
        <f t="shared" si="87"/>
        <v>3549.9</v>
      </c>
      <c r="T153" s="17">
        <f t="shared" si="88"/>
        <v>3549.9</v>
      </c>
      <c r="U153" s="17">
        <f t="shared" si="88"/>
        <v>3549.9</v>
      </c>
      <c r="V153" s="17">
        <f t="shared" si="188"/>
        <v>0</v>
      </c>
      <c r="W153" s="20">
        <f t="shared" si="128"/>
        <v>1</v>
      </c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9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79"/>
      <c r="EB153" s="79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79"/>
      <c r="EQ153" s="79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79"/>
      <c r="FF153" s="79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79"/>
      <c r="FU153" s="79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</row>
    <row r="154" spans="1:196" s="125" customFormat="1" ht="94.5" customHeight="1" x14ac:dyDescent="0.3">
      <c r="A154" s="88"/>
      <c r="B154" s="91"/>
      <c r="C154" s="91"/>
      <c r="D154" s="91"/>
      <c r="E154" s="124" t="s">
        <v>324</v>
      </c>
      <c r="F154" s="43">
        <v>282.7</v>
      </c>
      <c r="G154" s="44">
        <v>282.7</v>
      </c>
      <c r="H154" s="44">
        <v>282.7</v>
      </c>
      <c r="I154" s="55">
        <f t="shared" si="204"/>
        <v>7.3201513642618136E-4</v>
      </c>
      <c r="J154" s="40">
        <f t="shared" si="190"/>
        <v>0</v>
      </c>
      <c r="K154" s="172">
        <f t="shared" ref="K154" si="205">IFERROR(100%*(H154/G154),"")</f>
        <v>1</v>
      </c>
      <c r="L154" s="56">
        <v>616.70000000000005</v>
      </c>
      <c r="M154" s="40">
        <v>616.70000000000005</v>
      </c>
      <c r="N154" s="40">
        <v>616.70000000000005</v>
      </c>
      <c r="O154" s="44">
        <v>616.70000000000005</v>
      </c>
      <c r="P154" s="40">
        <f>O154-N154</f>
        <v>0</v>
      </c>
      <c r="Q154" s="172">
        <f t="shared" ref="Q154" si="206">IFERROR(100%*(O154/N154),"")</f>
        <v>1</v>
      </c>
      <c r="R154" s="56">
        <f t="shared" ref="R154" si="207">SUM(F154,L154)</f>
        <v>899.40000000000009</v>
      </c>
      <c r="S154" s="40">
        <f t="shared" ref="S154" si="208">SUM(F154,M154)</f>
        <v>899.40000000000009</v>
      </c>
      <c r="T154" s="40">
        <f t="shared" ref="T154" si="209">SUM(G154,N154)</f>
        <v>899.40000000000009</v>
      </c>
      <c r="U154" s="40">
        <f t="shared" ref="U154" si="210">SUM(H154,O154)</f>
        <v>899.40000000000009</v>
      </c>
      <c r="V154" s="40">
        <f t="shared" si="188"/>
        <v>0</v>
      </c>
      <c r="W154" s="172">
        <f t="shared" ref="W154" si="211">IFERROR(100%*(U154/T154),"")</f>
        <v>1</v>
      </c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94"/>
      <c r="EZ154" s="94"/>
      <c r="FA154" s="94"/>
      <c r="FB154" s="94"/>
      <c r="FC154" s="94"/>
      <c r="FD154" s="94"/>
      <c r="FE154" s="94"/>
      <c r="FF154" s="94"/>
      <c r="FG154" s="94"/>
      <c r="FH154" s="94"/>
      <c r="FI154" s="94"/>
      <c r="FJ154" s="94"/>
      <c r="FK154" s="94"/>
      <c r="FL154" s="94"/>
      <c r="FM154" s="94"/>
      <c r="FN154" s="94"/>
      <c r="FO154" s="94"/>
      <c r="FP154" s="94"/>
      <c r="FQ154" s="94"/>
      <c r="FR154" s="94"/>
      <c r="FS154" s="94"/>
      <c r="FT154" s="94"/>
      <c r="FU154" s="94"/>
      <c r="FV154" s="94"/>
      <c r="FW154" s="94"/>
      <c r="FX154" s="94"/>
      <c r="FY154" s="94"/>
      <c r="FZ154" s="94"/>
      <c r="GA154" s="94"/>
      <c r="GB154" s="94"/>
      <c r="GC154" s="94"/>
      <c r="GD154" s="94"/>
      <c r="GE154" s="94"/>
      <c r="GF154" s="94"/>
      <c r="GG154" s="94"/>
      <c r="GH154" s="94"/>
      <c r="GI154" s="94"/>
      <c r="GJ154" s="94"/>
      <c r="GK154" s="94"/>
      <c r="GL154" s="94"/>
      <c r="GM154" s="94"/>
      <c r="GN154" s="94"/>
    </row>
    <row r="155" spans="1:196" s="125" customFormat="1" ht="62.25" customHeight="1" x14ac:dyDescent="0.3">
      <c r="A155" s="75"/>
      <c r="B155" s="76"/>
      <c r="C155" s="76"/>
      <c r="D155" s="76"/>
      <c r="E155" s="217" t="s">
        <v>339</v>
      </c>
      <c r="F155" s="43">
        <v>700</v>
      </c>
      <c r="G155" s="44">
        <v>700</v>
      </c>
      <c r="H155" s="44">
        <v>700</v>
      </c>
      <c r="I155" s="55">
        <f>H155/$H$6</f>
        <v>1.8125595878964521E-3</v>
      </c>
      <c r="J155" s="40">
        <f>H155-G155</f>
        <v>0</v>
      </c>
      <c r="K155" s="172">
        <f>IFERROR(100%*(H155/G155),"")</f>
        <v>1</v>
      </c>
      <c r="L155" s="62"/>
      <c r="M155" s="40"/>
      <c r="N155" s="40"/>
      <c r="O155" s="44"/>
      <c r="P155" s="40">
        <f>O155-N155</f>
        <v>0</v>
      </c>
      <c r="Q155" s="172" t="str">
        <f>IFERROR(100%*(O155/N155),"")</f>
        <v/>
      </c>
      <c r="R155" s="56">
        <f>SUM(F155,L155)</f>
        <v>700</v>
      </c>
      <c r="S155" s="40">
        <f>SUM(F155,M155)</f>
        <v>700</v>
      </c>
      <c r="T155" s="40">
        <f>SUM(G155,N155)</f>
        <v>700</v>
      </c>
      <c r="U155" s="40">
        <f>SUM(H155,O155)</f>
        <v>700</v>
      </c>
      <c r="V155" s="40">
        <f>U155-T155</f>
        <v>0</v>
      </c>
      <c r="W155" s="172">
        <f>IFERROR(100%*(U155/T155),"")</f>
        <v>1</v>
      </c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94"/>
      <c r="DV155" s="94"/>
      <c r="DW155" s="94"/>
      <c r="DX155" s="94"/>
      <c r="DY155" s="94"/>
      <c r="DZ155" s="94"/>
      <c r="EA155" s="94"/>
      <c r="EB155" s="94"/>
      <c r="EC155" s="94"/>
      <c r="ED155" s="94"/>
      <c r="EE155" s="94"/>
      <c r="EF155" s="94"/>
      <c r="EG155" s="94"/>
      <c r="EH155" s="94"/>
      <c r="EI155" s="94"/>
      <c r="EJ155" s="94"/>
      <c r="EK155" s="94"/>
      <c r="EL155" s="94"/>
      <c r="EM155" s="94"/>
      <c r="EN155" s="94"/>
      <c r="EO155" s="94"/>
      <c r="EP155" s="94"/>
      <c r="EQ155" s="94"/>
      <c r="ER155" s="94"/>
      <c r="ES155" s="94"/>
      <c r="ET155" s="94"/>
      <c r="EU155" s="94"/>
      <c r="EV155" s="94"/>
      <c r="EW155" s="94"/>
      <c r="EX155" s="94"/>
      <c r="EY155" s="94"/>
      <c r="EZ155" s="94"/>
      <c r="FA155" s="94"/>
      <c r="FB155" s="94"/>
      <c r="FC155" s="94"/>
      <c r="FD155" s="94"/>
      <c r="FE155" s="94"/>
      <c r="FF155" s="94"/>
      <c r="FG155" s="94"/>
      <c r="FH155" s="94"/>
      <c r="FI155" s="94"/>
      <c r="FJ155" s="94"/>
      <c r="FK155" s="94"/>
      <c r="FL155" s="94"/>
      <c r="FM155" s="94"/>
      <c r="FN155" s="94"/>
      <c r="FO155" s="94"/>
      <c r="FP155" s="94"/>
      <c r="FQ155" s="94"/>
      <c r="FR155" s="94"/>
      <c r="FS155" s="94"/>
      <c r="FT155" s="94"/>
      <c r="FU155" s="94"/>
      <c r="FV155" s="94"/>
      <c r="FW155" s="94"/>
      <c r="FX155" s="94"/>
      <c r="FY155" s="94"/>
      <c r="FZ155" s="94"/>
      <c r="GA155" s="94"/>
      <c r="GB155" s="94"/>
      <c r="GC155" s="94"/>
      <c r="GD155" s="94"/>
      <c r="GE155" s="94"/>
      <c r="GF155" s="94"/>
      <c r="GG155" s="94"/>
      <c r="GH155" s="94"/>
      <c r="GI155" s="94"/>
      <c r="GJ155" s="94"/>
      <c r="GK155" s="94"/>
      <c r="GL155" s="94"/>
      <c r="GM155" s="94"/>
      <c r="GN155" s="94"/>
    </row>
    <row r="156" spans="1:196" s="125" customFormat="1" ht="31.5" customHeight="1" x14ac:dyDescent="0.3">
      <c r="A156" s="88"/>
      <c r="B156" s="91"/>
      <c r="C156" s="91"/>
      <c r="D156" s="91"/>
      <c r="E156" s="124" t="s">
        <v>335</v>
      </c>
      <c r="F156" s="43">
        <v>649.4</v>
      </c>
      <c r="G156" s="44">
        <v>649.4</v>
      </c>
      <c r="H156" s="44">
        <v>649.4</v>
      </c>
      <c r="I156" s="55">
        <f t="shared" si="204"/>
        <v>1.6815374233999369E-3</v>
      </c>
      <c r="J156" s="40">
        <f t="shared" si="190"/>
        <v>0</v>
      </c>
      <c r="K156" s="172">
        <f t="shared" si="177"/>
        <v>1</v>
      </c>
      <c r="L156" s="56">
        <v>200.6</v>
      </c>
      <c r="M156" s="40">
        <v>200.6</v>
      </c>
      <c r="N156" s="40">
        <v>200.6</v>
      </c>
      <c r="O156" s="44">
        <v>200.6</v>
      </c>
      <c r="P156" s="40">
        <f>O156-N156</f>
        <v>0</v>
      </c>
      <c r="Q156" s="172">
        <f t="shared" si="168"/>
        <v>1</v>
      </c>
      <c r="R156" s="56">
        <f t="shared" si="86"/>
        <v>850</v>
      </c>
      <c r="S156" s="40">
        <f t="shared" si="87"/>
        <v>850</v>
      </c>
      <c r="T156" s="40">
        <f t="shared" si="88"/>
        <v>850</v>
      </c>
      <c r="U156" s="40">
        <f t="shared" si="88"/>
        <v>850</v>
      </c>
      <c r="V156" s="40">
        <f t="shared" si="89"/>
        <v>0</v>
      </c>
      <c r="W156" s="172">
        <f t="shared" si="128"/>
        <v>1</v>
      </c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4"/>
      <c r="CU156" s="94"/>
      <c r="CV156" s="9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4"/>
      <c r="DI156" s="94"/>
      <c r="DJ156" s="94"/>
      <c r="DK156" s="94"/>
      <c r="DL156" s="94"/>
      <c r="DM156" s="94"/>
      <c r="DN156" s="94"/>
      <c r="DO156" s="94"/>
      <c r="DP156" s="94"/>
      <c r="DQ156" s="94"/>
      <c r="DR156" s="94"/>
      <c r="DS156" s="94"/>
      <c r="DT156" s="94"/>
      <c r="DU156" s="94"/>
      <c r="DV156" s="94"/>
      <c r="DW156" s="94"/>
      <c r="DX156" s="94"/>
      <c r="DY156" s="94"/>
      <c r="DZ156" s="94"/>
      <c r="EA156" s="94"/>
      <c r="EB156" s="94"/>
      <c r="EC156" s="94"/>
      <c r="ED156" s="94"/>
      <c r="EE156" s="94"/>
      <c r="EF156" s="94"/>
      <c r="EG156" s="94"/>
      <c r="EH156" s="94"/>
      <c r="EI156" s="94"/>
      <c r="EJ156" s="94"/>
      <c r="EK156" s="94"/>
      <c r="EL156" s="94"/>
      <c r="EM156" s="94"/>
      <c r="EN156" s="94"/>
      <c r="EO156" s="94"/>
      <c r="EP156" s="94"/>
      <c r="EQ156" s="94"/>
      <c r="ER156" s="94"/>
      <c r="ES156" s="94"/>
      <c r="ET156" s="94"/>
      <c r="EU156" s="94"/>
      <c r="EV156" s="94"/>
      <c r="EW156" s="94"/>
      <c r="EX156" s="94"/>
      <c r="EY156" s="94"/>
      <c r="EZ156" s="94"/>
      <c r="FA156" s="94"/>
      <c r="FB156" s="94"/>
      <c r="FC156" s="94"/>
      <c r="FD156" s="94"/>
      <c r="FE156" s="94"/>
      <c r="FF156" s="94"/>
      <c r="FG156" s="94"/>
      <c r="FH156" s="94"/>
      <c r="FI156" s="94"/>
      <c r="FJ156" s="94"/>
      <c r="FK156" s="94"/>
      <c r="FL156" s="94"/>
      <c r="FM156" s="94"/>
      <c r="FN156" s="94"/>
      <c r="FO156" s="94"/>
      <c r="FP156" s="94"/>
      <c r="FQ156" s="94"/>
      <c r="FR156" s="94"/>
      <c r="FS156" s="94"/>
      <c r="FT156" s="94"/>
      <c r="FU156" s="94"/>
      <c r="FV156" s="94"/>
      <c r="FW156" s="94"/>
      <c r="FX156" s="94"/>
      <c r="FY156" s="94"/>
      <c r="FZ156" s="94"/>
      <c r="GA156" s="94"/>
      <c r="GB156" s="94"/>
      <c r="GC156" s="94"/>
      <c r="GD156" s="94"/>
      <c r="GE156" s="94"/>
      <c r="GF156" s="94"/>
      <c r="GG156" s="94"/>
      <c r="GH156" s="94"/>
      <c r="GI156" s="94"/>
      <c r="GJ156" s="94"/>
      <c r="GK156" s="94"/>
      <c r="GL156" s="94"/>
      <c r="GM156" s="94"/>
      <c r="GN156" s="94"/>
    </row>
    <row r="157" spans="1:196" s="230" customFormat="1" ht="92.25" hidden="1" customHeight="1" x14ac:dyDescent="0.3">
      <c r="A157" s="218">
        <v>15</v>
      </c>
      <c r="B157" s="219"/>
      <c r="C157" s="219" t="s">
        <v>336</v>
      </c>
      <c r="D157" s="219" t="s">
        <v>50</v>
      </c>
      <c r="E157" s="220" t="s">
        <v>337</v>
      </c>
      <c r="F157" s="221"/>
      <c r="G157" s="222"/>
      <c r="H157" s="223"/>
      <c r="I157" s="224"/>
      <c r="J157" s="225">
        <f t="shared" si="190"/>
        <v>0</v>
      </c>
      <c r="K157" s="226" t="str">
        <f t="shared" si="177"/>
        <v/>
      </c>
      <c r="L157" s="221">
        <f t="shared" ref="L157:Q157" si="212">SUM(L158:L158)</f>
        <v>0</v>
      </c>
      <c r="M157" s="222">
        <f t="shared" si="212"/>
        <v>0</v>
      </c>
      <c r="N157" s="222">
        <f t="shared" si="212"/>
        <v>0</v>
      </c>
      <c r="O157" s="222">
        <f t="shared" si="212"/>
        <v>0</v>
      </c>
      <c r="P157" s="222">
        <f t="shared" si="212"/>
        <v>0</v>
      </c>
      <c r="Q157" s="223">
        <f t="shared" si="212"/>
        <v>0</v>
      </c>
      <c r="R157" s="227">
        <f>SUM(F157,L157)</f>
        <v>0</v>
      </c>
      <c r="S157" s="225">
        <f t="shared" si="87"/>
        <v>0</v>
      </c>
      <c r="T157" s="225">
        <f t="shared" si="88"/>
        <v>0</v>
      </c>
      <c r="U157" s="225">
        <f t="shared" si="88"/>
        <v>0</v>
      </c>
      <c r="V157" s="225">
        <f t="shared" si="89"/>
        <v>0</v>
      </c>
      <c r="W157" s="226" t="str">
        <f t="shared" si="128"/>
        <v/>
      </c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9"/>
      <c r="AS157" s="229"/>
      <c r="AT157" s="229"/>
      <c r="AU157" s="229"/>
      <c r="AV157" s="229"/>
      <c r="AW157" s="229"/>
      <c r="AX157" s="229"/>
      <c r="AY157" s="229"/>
      <c r="AZ157" s="229"/>
      <c r="BA157" s="229"/>
      <c r="BB157" s="229"/>
      <c r="BC157" s="229"/>
      <c r="BD157" s="229"/>
      <c r="BE157" s="229"/>
      <c r="BF157" s="229"/>
      <c r="BG157" s="229"/>
      <c r="BH157" s="229"/>
      <c r="BI157" s="229"/>
      <c r="BJ157" s="229"/>
      <c r="BK157" s="229"/>
      <c r="BL157" s="229"/>
      <c r="BM157" s="229"/>
      <c r="BN157" s="229"/>
      <c r="BO157" s="229"/>
      <c r="BP157" s="229"/>
      <c r="BQ157" s="229"/>
      <c r="BR157" s="229"/>
      <c r="BS157" s="229"/>
      <c r="BT157" s="229"/>
      <c r="BU157" s="229"/>
      <c r="BV157" s="229"/>
      <c r="BW157" s="229"/>
      <c r="BX157" s="229"/>
      <c r="BY157" s="229"/>
      <c r="BZ157" s="229"/>
      <c r="CA157" s="229"/>
      <c r="CB157" s="229"/>
      <c r="CC157" s="229"/>
      <c r="CD157" s="229"/>
      <c r="CE157" s="229"/>
      <c r="CF157" s="229"/>
      <c r="CG157" s="229"/>
      <c r="CH157" s="229"/>
      <c r="CI157" s="229"/>
      <c r="CJ157" s="229"/>
      <c r="CK157" s="229"/>
      <c r="CL157" s="229"/>
      <c r="CM157" s="229"/>
      <c r="CN157" s="229"/>
      <c r="CO157" s="229"/>
      <c r="CP157" s="229"/>
      <c r="CQ157" s="229"/>
      <c r="CR157" s="229"/>
      <c r="CS157" s="229"/>
      <c r="CT157" s="229"/>
      <c r="CU157" s="229"/>
      <c r="CV157" s="229"/>
      <c r="CW157" s="229"/>
      <c r="CX157" s="229"/>
      <c r="CY157" s="229"/>
      <c r="CZ157" s="229"/>
      <c r="DA157" s="229"/>
      <c r="DB157" s="229"/>
      <c r="DC157" s="229"/>
      <c r="DD157" s="229"/>
      <c r="DE157" s="229"/>
      <c r="DF157" s="229"/>
      <c r="DG157" s="229"/>
      <c r="DH157" s="229"/>
      <c r="DI157" s="229"/>
      <c r="DJ157" s="229"/>
      <c r="DK157" s="229"/>
      <c r="DL157" s="229"/>
      <c r="DM157" s="229"/>
      <c r="DN157" s="229"/>
      <c r="DO157" s="229"/>
      <c r="DP157" s="229"/>
      <c r="DQ157" s="229"/>
      <c r="DR157" s="229"/>
      <c r="DS157" s="229"/>
      <c r="DT157" s="229"/>
      <c r="DU157" s="229"/>
      <c r="DV157" s="229"/>
      <c r="DW157" s="229"/>
      <c r="DX157" s="229"/>
      <c r="DY157" s="229"/>
      <c r="DZ157" s="229"/>
      <c r="EA157" s="229"/>
      <c r="EB157" s="229"/>
      <c r="EC157" s="229"/>
      <c r="ED157" s="229"/>
      <c r="EE157" s="229"/>
      <c r="EF157" s="229"/>
      <c r="EG157" s="229"/>
      <c r="EH157" s="229"/>
      <c r="EI157" s="229"/>
      <c r="EJ157" s="229"/>
      <c r="EK157" s="229"/>
      <c r="EL157" s="229"/>
      <c r="EM157" s="229"/>
      <c r="EN157" s="229"/>
      <c r="EO157" s="229"/>
      <c r="EP157" s="229"/>
      <c r="EQ157" s="229"/>
      <c r="ER157" s="229"/>
      <c r="ES157" s="229"/>
      <c r="ET157" s="229"/>
      <c r="EU157" s="229"/>
      <c r="EV157" s="229"/>
      <c r="EW157" s="229"/>
      <c r="EX157" s="229"/>
      <c r="EY157" s="229"/>
      <c r="EZ157" s="229"/>
      <c r="FA157" s="229"/>
      <c r="FB157" s="229"/>
      <c r="FC157" s="229"/>
      <c r="FD157" s="229"/>
      <c r="FE157" s="229"/>
      <c r="FF157" s="229"/>
      <c r="FG157" s="229"/>
      <c r="FH157" s="229"/>
      <c r="FI157" s="229"/>
      <c r="FJ157" s="229"/>
      <c r="FK157" s="229"/>
      <c r="FL157" s="229"/>
      <c r="FM157" s="229"/>
      <c r="FN157" s="229"/>
      <c r="FO157" s="229"/>
      <c r="FP157" s="229"/>
      <c r="FQ157" s="229"/>
      <c r="FR157" s="229"/>
      <c r="FS157" s="229"/>
      <c r="FT157" s="229"/>
      <c r="FU157" s="229"/>
      <c r="FV157" s="229"/>
      <c r="FW157" s="229"/>
      <c r="FX157" s="229"/>
      <c r="FY157" s="229"/>
      <c r="FZ157" s="229"/>
      <c r="GA157" s="229"/>
      <c r="GB157" s="229"/>
      <c r="GC157" s="229"/>
      <c r="GD157" s="229"/>
      <c r="GE157" s="229"/>
      <c r="GF157" s="229"/>
      <c r="GG157" s="229"/>
      <c r="GH157" s="229"/>
      <c r="GI157" s="229"/>
      <c r="GJ157" s="229"/>
      <c r="GK157" s="229"/>
      <c r="GL157" s="229"/>
      <c r="GM157" s="229"/>
      <c r="GN157" s="229"/>
    </row>
    <row r="158" spans="1:196" s="125" customFormat="1" ht="27" customHeight="1" x14ac:dyDescent="0.3">
      <c r="A158" s="75"/>
      <c r="B158" s="76"/>
      <c r="C158" s="76"/>
      <c r="D158" s="76"/>
      <c r="E158" s="234" t="s">
        <v>338</v>
      </c>
      <c r="F158" s="43">
        <v>100.5</v>
      </c>
      <c r="G158" s="44">
        <v>100.5</v>
      </c>
      <c r="H158" s="44">
        <v>100.5</v>
      </c>
      <c r="I158" s="55">
        <f t="shared" si="204"/>
        <v>2.6023176940513345E-4</v>
      </c>
      <c r="J158" s="40">
        <f t="shared" si="190"/>
        <v>0</v>
      </c>
      <c r="K158" s="172">
        <f t="shared" si="177"/>
        <v>1</v>
      </c>
      <c r="L158" s="62"/>
      <c r="M158" s="40"/>
      <c r="N158" s="40"/>
      <c r="O158" s="44"/>
      <c r="P158" s="40">
        <f t="shared" ref="P158" si="213">O158-N158</f>
        <v>0</v>
      </c>
      <c r="Q158" s="172" t="str">
        <f t="shared" si="168"/>
        <v/>
      </c>
      <c r="R158" s="56">
        <f t="shared" ref="R158:R159" si="214">SUM(F158,L158)</f>
        <v>100.5</v>
      </c>
      <c r="S158" s="40">
        <f t="shared" si="87"/>
        <v>100.5</v>
      </c>
      <c r="T158" s="40">
        <f t="shared" si="87"/>
        <v>100.5</v>
      </c>
      <c r="U158" s="40">
        <f t="shared" si="87"/>
        <v>100.5</v>
      </c>
      <c r="V158" s="40">
        <f t="shared" ref="V158:V159" si="215">U158-T158</f>
        <v>0</v>
      </c>
      <c r="W158" s="172">
        <f t="shared" si="128"/>
        <v>1</v>
      </c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94"/>
      <c r="DV158" s="94"/>
      <c r="DW158" s="94"/>
      <c r="DX158" s="94"/>
      <c r="DY158" s="94"/>
      <c r="DZ158" s="94"/>
      <c r="EA158" s="94"/>
      <c r="EB158" s="94"/>
      <c r="EC158" s="94"/>
      <c r="ED158" s="94"/>
      <c r="EE158" s="94"/>
      <c r="EF158" s="94"/>
      <c r="EG158" s="94"/>
      <c r="EH158" s="94"/>
      <c r="EI158" s="94"/>
      <c r="EJ158" s="94"/>
      <c r="EK158" s="94"/>
      <c r="EL158" s="94"/>
      <c r="EM158" s="94"/>
      <c r="EN158" s="94"/>
      <c r="EO158" s="94"/>
      <c r="EP158" s="94"/>
      <c r="EQ158" s="94"/>
      <c r="ER158" s="94"/>
      <c r="ES158" s="94"/>
      <c r="ET158" s="94"/>
      <c r="EU158" s="94"/>
      <c r="EV158" s="94"/>
      <c r="EW158" s="94"/>
      <c r="EX158" s="94"/>
      <c r="EY158" s="94"/>
      <c r="EZ158" s="94"/>
      <c r="FA158" s="94"/>
      <c r="FB158" s="94"/>
      <c r="FC158" s="94"/>
      <c r="FD158" s="94"/>
      <c r="FE158" s="94"/>
      <c r="FF158" s="94"/>
      <c r="FG158" s="94"/>
      <c r="FH158" s="94"/>
      <c r="FI158" s="94"/>
      <c r="FJ158" s="94"/>
      <c r="FK158" s="94"/>
      <c r="FL158" s="94"/>
      <c r="FM158" s="94"/>
      <c r="FN158" s="94"/>
      <c r="FO158" s="94"/>
      <c r="FP158" s="94"/>
      <c r="FQ158" s="94"/>
      <c r="FR158" s="94"/>
      <c r="FS158" s="94"/>
      <c r="FT158" s="94"/>
      <c r="FU158" s="94"/>
      <c r="FV158" s="94"/>
      <c r="FW158" s="94"/>
      <c r="FX158" s="94"/>
      <c r="FY158" s="94"/>
      <c r="FZ158" s="94"/>
      <c r="GA158" s="94"/>
      <c r="GB158" s="94"/>
      <c r="GC158" s="94"/>
      <c r="GD158" s="94"/>
      <c r="GE158" s="94"/>
      <c r="GF158" s="94"/>
      <c r="GG158" s="94"/>
      <c r="GH158" s="94"/>
      <c r="GI158" s="94"/>
      <c r="GJ158" s="94"/>
      <c r="GK158" s="94"/>
      <c r="GL158" s="94"/>
      <c r="GM158" s="94"/>
      <c r="GN158" s="94"/>
    </row>
    <row r="159" spans="1:196" s="125" customFormat="1" ht="46.5" customHeight="1" x14ac:dyDescent="0.3">
      <c r="A159" s="75"/>
      <c r="B159" s="76"/>
      <c r="C159" s="76"/>
      <c r="D159" s="76"/>
      <c r="E159" s="217" t="s">
        <v>346</v>
      </c>
      <c r="F159" s="43">
        <v>250</v>
      </c>
      <c r="G159" s="44">
        <v>250</v>
      </c>
      <c r="H159" s="44">
        <v>250</v>
      </c>
      <c r="I159" s="55">
        <f t="shared" si="204"/>
        <v>6.4734270996301857E-4</v>
      </c>
      <c r="J159" s="233">
        <f t="shared" si="190"/>
        <v>0</v>
      </c>
      <c r="K159" s="172">
        <f t="shared" si="177"/>
        <v>1</v>
      </c>
      <c r="L159" s="233">
        <v>750</v>
      </c>
      <c r="M159" s="40">
        <v>750</v>
      </c>
      <c r="N159" s="40">
        <v>750</v>
      </c>
      <c r="O159" s="44">
        <v>750</v>
      </c>
      <c r="P159" s="233"/>
      <c r="Q159" s="172"/>
      <c r="R159" s="233">
        <f t="shared" si="214"/>
        <v>1000</v>
      </c>
      <c r="S159" s="40">
        <f t="shared" si="87"/>
        <v>1000</v>
      </c>
      <c r="T159" s="40">
        <f t="shared" si="87"/>
        <v>1000</v>
      </c>
      <c r="U159" s="40">
        <f t="shared" si="87"/>
        <v>1000</v>
      </c>
      <c r="V159" s="233">
        <f t="shared" si="215"/>
        <v>0</v>
      </c>
      <c r="W159" s="172">
        <f t="shared" si="128"/>
        <v>1</v>
      </c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  <c r="CO159" s="94"/>
      <c r="CP159" s="94"/>
      <c r="CQ159" s="94"/>
      <c r="CR159" s="94"/>
      <c r="CS159" s="94"/>
      <c r="CT159" s="94"/>
      <c r="CU159" s="94"/>
      <c r="CV159" s="94"/>
      <c r="CW159" s="94"/>
      <c r="CX159" s="94"/>
      <c r="CY159" s="94"/>
      <c r="CZ159" s="94"/>
      <c r="DA159" s="94"/>
      <c r="DB159" s="94"/>
      <c r="DC159" s="94"/>
      <c r="DD159" s="94"/>
      <c r="DE159" s="94"/>
      <c r="DF159" s="94"/>
      <c r="DG159" s="94"/>
      <c r="DH159" s="94"/>
      <c r="DI159" s="94"/>
      <c r="DJ159" s="94"/>
      <c r="DK159" s="94"/>
      <c r="DL159" s="94"/>
      <c r="DM159" s="94"/>
      <c r="DN159" s="94"/>
      <c r="DO159" s="94"/>
      <c r="DP159" s="94"/>
      <c r="DQ159" s="94"/>
      <c r="DR159" s="94"/>
      <c r="DS159" s="94"/>
      <c r="DT159" s="94"/>
      <c r="DU159" s="94"/>
      <c r="DV159" s="94"/>
      <c r="DW159" s="94"/>
      <c r="DX159" s="94"/>
      <c r="DY159" s="94"/>
      <c r="DZ159" s="94"/>
      <c r="EA159" s="94"/>
      <c r="EB159" s="94"/>
      <c r="EC159" s="94"/>
      <c r="ED159" s="94"/>
      <c r="EE159" s="94"/>
      <c r="EF159" s="94"/>
      <c r="EG159" s="94"/>
      <c r="EH159" s="94"/>
      <c r="EI159" s="94"/>
      <c r="EJ159" s="94"/>
      <c r="EK159" s="94"/>
      <c r="EL159" s="94"/>
      <c r="EM159" s="94"/>
      <c r="EN159" s="94"/>
      <c r="EO159" s="94"/>
      <c r="EP159" s="94"/>
      <c r="EQ159" s="94"/>
      <c r="ER159" s="94"/>
      <c r="ES159" s="94"/>
      <c r="ET159" s="94"/>
      <c r="EU159" s="94"/>
      <c r="EV159" s="94"/>
      <c r="EW159" s="94"/>
      <c r="EX159" s="94"/>
      <c r="EY159" s="94"/>
      <c r="EZ159" s="94"/>
      <c r="FA159" s="94"/>
      <c r="FB159" s="94"/>
      <c r="FC159" s="94"/>
      <c r="FD159" s="94"/>
      <c r="FE159" s="94"/>
      <c r="FF159" s="94"/>
      <c r="FG159" s="94"/>
      <c r="FH159" s="94"/>
      <c r="FI159" s="94"/>
      <c r="FJ159" s="94"/>
      <c r="FK159" s="94"/>
      <c r="FL159" s="94"/>
      <c r="FM159" s="94"/>
      <c r="FN159" s="94"/>
      <c r="FO159" s="94"/>
      <c r="FP159" s="94"/>
      <c r="FQ159" s="94"/>
      <c r="FR159" s="94"/>
      <c r="FS159" s="94"/>
      <c r="FT159" s="94"/>
      <c r="FU159" s="94"/>
      <c r="FV159" s="94"/>
      <c r="FW159" s="94"/>
      <c r="FX159" s="94"/>
      <c r="FY159" s="94"/>
      <c r="FZ159" s="94"/>
      <c r="GA159" s="94"/>
      <c r="GB159" s="94"/>
      <c r="GC159" s="94"/>
      <c r="GD159" s="94"/>
      <c r="GE159" s="94"/>
      <c r="GF159" s="94"/>
      <c r="GG159" s="94"/>
      <c r="GH159" s="94"/>
      <c r="GI159" s="94"/>
      <c r="GJ159" s="94"/>
      <c r="GK159" s="94"/>
      <c r="GL159" s="94"/>
      <c r="GM159" s="94"/>
      <c r="GN159" s="94"/>
    </row>
    <row r="160" spans="1:196" s="1" customFormat="1" ht="25.5" customHeight="1" x14ac:dyDescent="0.3">
      <c r="A160" s="237" t="s">
        <v>5</v>
      </c>
      <c r="B160" s="238"/>
      <c r="C160" s="238"/>
      <c r="D160" s="238"/>
      <c r="E160" s="239"/>
      <c r="F160" s="30">
        <f>SUM(F52,F9,F39,F72,F77,F83,F84,F85,F86,F98,F134,F145:F146,F153,F157)</f>
        <v>852073.4</v>
      </c>
      <c r="G160" s="17">
        <f>SUM(G52,G9,G39,G72,G77,G83,G84,G85,G86,G98,G134,G145:G146,G153,G157)</f>
        <v>538080.69999999995</v>
      </c>
      <c r="H160" s="17">
        <f>SUM(H52,H9,H39,H72,H77,H83,H84,H85,H86,H98,H134,H145:H146,H153,H157)</f>
        <v>386194.2</v>
      </c>
      <c r="I160" s="36">
        <f t="shared" si="204"/>
        <v>1</v>
      </c>
      <c r="J160" s="209">
        <f>SUM(J52,J9,J39,J72,J77,J83,J84,J85,J86,J98,J134,J145:J146,J153,J157)</f>
        <v>-151886.5</v>
      </c>
      <c r="K160" s="20">
        <f t="shared" si="177"/>
        <v>0.71772542668785566</v>
      </c>
      <c r="L160" s="30">
        <f>SUM(L52,L9,L39,L72,L77,L83,L84,L85,L86,L98,L134,L145:L146,L153,L157)</f>
        <v>75915.8</v>
      </c>
      <c r="M160" s="17">
        <f>SUM(M52,M9,M39,M72,M77,M83,M84,M85,M86,M98,M134,M145:M146,M153,M157)</f>
        <v>77844.2</v>
      </c>
      <c r="N160" s="17">
        <f>SUM(N52,N9,N39,N72,N77,N83,N84,N85,N86,N98,N134,N145:N146,N153,N157)</f>
        <v>59576.4</v>
      </c>
      <c r="O160" s="17">
        <f>SUM(O52,O9,O39,O72,O77,O83,O84,O85,O86,O98,O134,O145:O146,O153,O157)</f>
        <v>22990.5</v>
      </c>
      <c r="P160" s="209">
        <f>SUM(P52,P9,P39,P72,P77,P83,P84,P85,P86,P98,P134,P145:P146,P153,P157)</f>
        <v>-36585.899999999994</v>
      </c>
      <c r="Q160" s="20">
        <f t="shared" si="168"/>
        <v>0.38589945011783189</v>
      </c>
      <c r="R160" s="30">
        <f>SUM(R52,R9,R39,R72,R77,R83,R84,R85,R86,R98,R134,R145:R146,R153,R157)</f>
        <v>927989.20000000007</v>
      </c>
      <c r="S160" s="17">
        <f>SUM(S52,S9,S39,S72,S77,S83,S84,S85,S86,S98,S134,S145:S146,S153,S157)</f>
        <v>929917.6</v>
      </c>
      <c r="T160" s="17">
        <f>SUM(T52,T9,T39,T72,T77,T83,T84,T85,T86,T98,T134,T145:T146,T153,T157)</f>
        <v>597657.10000000009</v>
      </c>
      <c r="U160" s="17">
        <f>SUM(U52,U9,U39,U72,U77,U83,U84,U85,U86,U98,U134,U145:U146,U153,U157)</f>
        <v>409184.70000000013</v>
      </c>
      <c r="V160" s="209">
        <f>SUM(V52,V9,V39,V72,V77,V83,V84,V85,V86,V98,V134,V145:V146,V153,V157)</f>
        <v>-188472.39999999997</v>
      </c>
      <c r="W160" s="20">
        <f t="shared" si="128"/>
        <v>0.68464793608241259</v>
      </c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</row>
    <row r="161" spans="1:196" s="152" customFormat="1" ht="75.599999999999994" hidden="1" customHeight="1" x14ac:dyDescent="0.3">
      <c r="A161" s="75">
        <v>15</v>
      </c>
      <c r="B161" s="147">
        <v>250909</v>
      </c>
      <c r="C161" s="147">
        <v>8821</v>
      </c>
      <c r="D161" s="147">
        <v>1060</v>
      </c>
      <c r="E161" s="148" t="s">
        <v>296</v>
      </c>
      <c r="F161" s="41"/>
      <c r="G161" s="48"/>
      <c r="H161" s="48"/>
      <c r="I161" s="36">
        <f t="shared" si="204"/>
        <v>0</v>
      </c>
      <c r="J161" s="40">
        <f t="shared" si="190"/>
        <v>0</v>
      </c>
      <c r="K161" s="20" t="str">
        <f t="shared" si="177"/>
        <v/>
      </c>
      <c r="L161" s="19"/>
      <c r="M161" s="18"/>
      <c r="N161" s="18"/>
      <c r="O161" s="42"/>
      <c r="P161" s="18">
        <f>O161-N161</f>
        <v>0</v>
      </c>
      <c r="Q161" s="20" t="str">
        <f t="shared" si="168"/>
        <v/>
      </c>
      <c r="R161" s="19">
        <f>SUM(F161,L161)</f>
        <v>0</v>
      </c>
      <c r="S161" s="18">
        <f t="shared" si="87"/>
        <v>0</v>
      </c>
      <c r="T161" s="18">
        <f t="shared" ref="T161" si="216">SUM(G161,N161)</f>
        <v>0</v>
      </c>
      <c r="U161" s="18">
        <f t="shared" ref="U161" si="217">SUM(H161,O161)</f>
        <v>0</v>
      </c>
      <c r="V161" s="18">
        <f>U161-T161</f>
        <v>0</v>
      </c>
      <c r="W161" s="20" t="str">
        <f t="shared" si="128"/>
        <v/>
      </c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</row>
    <row r="162" spans="1:196" s="152" customFormat="1" ht="64.5" customHeight="1" x14ac:dyDescent="0.3">
      <c r="A162" s="75">
        <v>15</v>
      </c>
      <c r="B162" s="147">
        <v>250909</v>
      </c>
      <c r="C162" s="147">
        <v>8822</v>
      </c>
      <c r="D162" s="147">
        <v>1060</v>
      </c>
      <c r="E162" s="153" t="s">
        <v>245</v>
      </c>
      <c r="F162" s="47"/>
      <c r="G162" s="48"/>
      <c r="H162" s="48"/>
      <c r="I162" s="36">
        <f t="shared" si="204"/>
        <v>0</v>
      </c>
      <c r="J162" s="40">
        <f t="shared" si="190"/>
        <v>0</v>
      </c>
      <c r="K162" s="20" t="str">
        <f t="shared" si="177"/>
        <v/>
      </c>
      <c r="L162" s="19"/>
      <c r="M162" s="18"/>
      <c r="N162" s="18"/>
      <c r="O162" s="42">
        <v>-24.1</v>
      </c>
      <c r="P162" s="18">
        <f>O162-N162</f>
        <v>-24.1</v>
      </c>
      <c r="Q162" s="20" t="str">
        <f t="shared" si="168"/>
        <v/>
      </c>
      <c r="R162" s="19">
        <f>SUM(F162,L162)</f>
        <v>0</v>
      </c>
      <c r="S162" s="18" t="s">
        <v>181</v>
      </c>
      <c r="T162" s="18">
        <f t="shared" ref="S162:U163" si="218">SUM(G162,N162)</f>
        <v>0</v>
      </c>
      <c r="U162" s="18">
        <f t="shared" si="218"/>
        <v>-24.1</v>
      </c>
      <c r="V162" s="18">
        <f>U162-T162</f>
        <v>-24.1</v>
      </c>
      <c r="W162" s="20" t="str">
        <f t="shared" si="128"/>
        <v/>
      </c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</row>
    <row r="163" spans="1:196" s="160" customFormat="1" ht="36" customHeight="1" thickBot="1" x14ac:dyDescent="0.35">
      <c r="A163" s="154"/>
      <c r="B163" s="155"/>
      <c r="C163" s="155"/>
      <c r="D163" s="155"/>
      <c r="E163" s="156" t="s">
        <v>33</v>
      </c>
      <c r="F163" s="52">
        <f>SUM(F160:F162)</f>
        <v>852073.4</v>
      </c>
      <c r="G163" s="22">
        <f>SUM(G160:G162)</f>
        <v>538080.69999999995</v>
      </c>
      <c r="H163" s="22">
        <f>SUM(H160:H162)</f>
        <v>386194.2</v>
      </c>
      <c r="I163" s="231">
        <f t="shared" si="204"/>
        <v>1</v>
      </c>
      <c r="J163" s="64">
        <f t="shared" si="190"/>
        <v>-151886.49999999994</v>
      </c>
      <c r="K163" s="73">
        <f t="shared" si="177"/>
        <v>0.71772542668785566</v>
      </c>
      <c r="L163" s="65">
        <f>SUM(L160:L162)</f>
        <v>75915.8</v>
      </c>
      <c r="M163" s="22">
        <f>SUM(M160:M162)</f>
        <v>77844.2</v>
      </c>
      <c r="N163" s="208">
        <f>SUM(N160:N162)</f>
        <v>59576.4</v>
      </c>
      <c r="O163" s="22">
        <f>SUM(O160:O162)</f>
        <v>22966.400000000001</v>
      </c>
      <c r="P163" s="22">
        <f>SUM(P160:P162)</f>
        <v>-36609.999999999993</v>
      </c>
      <c r="Q163" s="73">
        <f t="shared" si="168"/>
        <v>0.38549492752163611</v>
      </c>
      <c r="R163" s="71">
        <f>SUM(F163,L163)</f>
        <v>927989.20000000007</v>
      </c>
      <c r="S163" s="64">
        <f t="shared" si="218"/>
        <v>929917.6</v>
      </c>
      <c r="T163" s="64">
        <f>SUM(G163,N163)</f>
        <v>597657.1</v>
      </c>
      <c r="U163" s="64">
        <f t="shared" si="218"/>
        <v>409160.60000000003</v>
      </c>
      <c r="V163" s="64">
        <f>U163-T163</f>
        <v>-188496.49999999994</v>
      </c>
      <c r="W163" s="73">
        <f t="shared" si="128"/>
        <v>0.6846076119567559</v>
      </c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8"/>
      <c r="BS163" s="158"/>
      <c r="BT163" s="158"/>
      <c r="BU163" s="158"/>
      <c r="BV163" s="158"/>
      <c r="BW163" s="158"/>
      <c r="BX163" s="158"/>
      <c r="BY163" s="158"/>
      <c r="BZ163" s="158"/>
      <c r="CA163" s="158"/>
      <c r="CB163" s="158"/>
      <c r="CC163" s="158"/>
      <c r="CD163" s="158"/>
      <c r="CE163" s="158"/>
      <c r="CF163" s="158"/>
      <c r="CG163" s="158"/>
      <c r="CH163" s="158"/>
      <c r="CI163" s="158"/>
      <c r="CJ163" s="158"/>
      <c r="CK163" s="158"/>
      <c r="CL163" s="158"/>
      <c r="CM163" s="158"/>
      <c r="CN163" s="158"/>
      <c r="CO163" s="158"/>
      <c r="CP163" s="158"/>
      <c r="CQ163" s="158"/>
      <c r="CR163" s="158"/>
      <c r="CS163" s="158"/>
      <c r="CT163" s="158"/>
      <c r="CU163" s="158"/>
      <c r="CV163" s="158"/>
      <c r="CW163" s="158"/>
      <c r="CX163" s="158"/>
      <c r="CY163" s="158"/>
      <c r="CZ163" s="158"/>
      <c r="DA163" s="158"/>
      <c r="DB163" s="158"/>
      <c r="DC163" s="158"/>
      <c r="DD163" s="158"/>
      <c r="DE163" s="158"/>
      <c r="DF163" s="158"/>
      <c r="DG163" s="158"/>
      <c r="DH163" s="158"/>
      <c r="DI163" s="158"/>
      <c r="DJ163" s="158"/>
      <c r="DK163" s="158"/>
      <c r="DL163" s="158"/>
      <c r="DM163" s="158"/>
      <c r="DN163" s="158"/>
      <c r="DO163" s="158"/>
      <c r="DP163" s="158"/>
      <c r="DQ163" s="158"/>
      <c r="DR163" s="158"/>
      <c r="DS163" s="158"/>
      <c r="DT163" s="158"/>
      <c r="DU163" s="158"/>
      <c r="DV163" s="158"/>
      <c r="DW163" s="158"/>
      <c r="DX163" s="158"/>
      <c r="DY163" s="158"/>
      <c r="DZ163" s="158"/>
      <c r="EA163" s="158"/>
      <c r="EB163" s="158"/>
      <c r="EC163" s="158"/>
      <c r="ED163" s="158"/>
      <c r="EE163" s="158"/>
      <c r="EF163" s="158"/>
      <c r="EG163" s="158"/>
      <c r="EH163" s="158"/>
      <c r="EI163" s="158"/>
      <c r="EJ163" s="158"/>
      <c r="EK163" s="158"/>
      <c r="EL163" s="158"/>
      <c r="EM163" s="158"/>
      <c r="EN163" s="158"/>
      <c r="EO163" s="158"/>
      <c r="EP163" s="158"/>
      <c r="EQ163" s="158"/>
      <c r="ER163" s="158"/>
      <c r="ES163" s="158"/>
      <c r="ET163" s="158"/>
      <c r="EU163" s="158"/>
      <c r="EV163" s="158"/>
      <c r="EW163" s="158"/>
      <c r="EX163" s="158"/>
      <c r="EY163" s="158"/>
      <c r="EZ163" s="158"/>
      <c r="FA163" s="158"/>
      <c r="FB163" s="158"/>
      <c r="FC163" s="158"/>
      <c r="FD163" s="158"/>
      <c r="FE163" s="158"/>
      <c r="FF163" s="158"/>
      <c r="FG163" s="158"/>
      <c r="FH163" s="158"/>
      <c r="FI163" s="158"/>
      <c r="FJ163" s="158"/>
      <c r="FK163" s="158"/>
      <c r="FL163" s="158"/>
      <c r="FM163" s="158"/>
      <c r="FN163" s="158"/>
      <c r="FO163" s="158"/>
      <c r="FP163" s="158"/>
      <c r="FQ163" s="158"/>
      <c r="FR163" s="158"/>
      <c r="FS163" s="158"/>
      <c r="FT163" s="158"/>
      <c r="FU163" s="158"/>
      <c r="FV163" s="158"/>
      <c r="FW163" s="158"/>
      <c r="FX163" s="158"/>
      <c r="FY163" s="158"/>
      <c r="FZ163" s="158"/>
      <c r="GA163" s="158"/>
      <c r="GB163" s="158"/>
      <c r="GC163" s="158"/>
      <c r="GD163" s="158"/>
      <c r="GE163" s="159"/>
      <c r="GF163" s="159"/>
      <c r="GG163" s="159"/>
      <c r="GH163" s="159"/>
      <c r="GI163" s="159"/>
      <c r="GJ163" s="159"/>
      <c r="GK163" s="159"/>
      <c r="GL163" s="159"/>
      <c r="GM163" s="159"/>
      <c r="GN163" s="159"/>
    </row>
    <row r="164" spans="1:196" ht="39" customHeight="1" x14ac:dyDescent="0.35">
      <c r="E164" s="235" t="s">
        <v>297</v>
      </c>
      <c r="F164" s="235"/>
      <c r="G164" s="162"/>
      <c r="I164" s="163"/>
      <c r="J164" s="163"/>
      <c r="K164" s="164"/>
      <c r="L164" s="10"/>
      <c r="M164" s="165" t="s">
        <v>298</v>
      </c>
      <c r="N164" s="166"/>
      <c r="O164" s="166"/>
      <c r="P164" s="166"/>
      <c r="Q164" s="10"/>
      <c r="U164" s="10"/>
      <c r="V164" s="10"/>
      <c r="W164" s="10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196" x14ac:dyDescent="0.2">
      <c r="B165" s="3"/>
      <c r="C165" s="3"/>
      <c r="D165" s="3"/>
      <c r="E165" s="3"/>
      <c r="F165" s="167"/>
      <c r="G165" s="167"/>
      <c r="H165" s="10"/>
      <c r="I165" s="10"/>
      <c r="J165" s="10"/>
      <c r="K165" s="168"/>
      <c r="L165" s="10"/>
      <c r="M165" s="10"/>
      <c r="N165" s="10"/>
      <c r="O165" s="10"/>
      <c r="P165" s="166"/>
      <c r="Q165" s="10"/>
      <c r="R165" s="10"/>
      <c r="S165" s="10"/>
      <c r="T165" s="10"/>
      <c r="U165" s="10"/>
      <c r="V165" s="10"/>
      <c r="W165" s="10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</row>
    <row r="166" spans="1:196" x14ac:dyDescent="0.2">
      <c r="B166" s="3"/>
      <c r="C166" s="3"/>
      <c r="D166" s="3"/>
      <c r="E166" s="3"/>
      <c r="F166" s="167"/>
      <c r="G166" s="167"/>
      <c r="H166" s="10"/>
      <c r="I166" s="10"/>
      <c r="J166" s="10"/>
      <c r="K166" s="168"/>
      <c r="L166" s="10"/>
      <c r="M166" s="10"/>
      <c r="N166" s="10"/>
      <c r="O166" s="10"/>
      <c r="P166" s="166"/>
      <c r="Q166" s="10"/>
      <c r="R166" s="10"/>
      <c r="S166" s="10"/>
      <c r="T166" s="10"/>
      <c r="U166" s="10"/>
      <c r="V166" s="10"/>
      <c r="W166" s="10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</row>
    <row r="167" spans="1:196" x14ac:dyDescent="0.2">
      <c r="B167" s="3"/>
      <c r="C167" s="3"/>
      <c r="D167" s="3"/>
      <c r="E167" s="3"/>
      <c r="F167" s="167"/>
      <c r="G167" s="167"/>
      <c r="H167" s="10"/>
      <c r="I167" s="10"/>
      <c r="J167" s="10"/>
      <c r="K167" s="168"/>
      <c r="L167" s="10"/>
      <c r="M167" s="10"/>
      <c r="N167" s="10"/>
      <c r="O167" s="10"/>
      <c r="P167" s="166"/>
      <c r="Q167" s="10"/>
      <c r="R167" s="10"/>
      <c r="S167" s="10"/>
      <c r="T167" s="10"/>
      <c r="U167" s="10"/>
      <c r="V167" s="10"/>
      <c r="W167" s="10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</row>
    <row r="168" spans="1:196" x14ac:dyDescent="0.2">
      <c r="B168" s="3"/>
      <c r="C168" s="3"/>
      <c r="D168" s="3"/>
      <c r="E168" s="3"/>
      <c r="F168" s="167"/>
      <c r="G168" s="167"/>
      <c r="H168" s="10"/>
      <c r="I168" s="10"/>
      <c r="J168" s="10"/>
      <c r="K168" s="168"/>
      <c r="L168" s="10"/>
      <c r="M168" s="10"/>
      <c r="N168" s="10"/>
      <c r="O168" s="10"/>
      <c r="P168" s="166"/>
      <c r="Q168" s="10"/>
      <c r="R168" s="10"/>
      <c r="S168" s="10"/>
      <c r="T168" s="10"/>
      <c r="U168" s="10"/>
      <c r="V168" s="10"/>
      <c r="W168" s="10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</row>
    <row r="169" spans="1:196" x14ac:dyDescent="0.2">
      <c r="B169" s="3"/>
      <c r="C169" s="3"/>
      <c r="D169" s="3"/>
      <c r="E169" s="3"/>
      <c r="F169" s="167"/>
      <c r="G169" s="167"/>
      <c r="H169" s="10"/>
      <c r="I169" s="10"/>
      <c r="J169" s="10"/>
      <c r="K169" s="168"/>
      <c r="L169" s="10"/>
      <c r="M169" s="10"/>
      <c r="N169" s="10"/>
      <c r="O169" s="10"/>
      <c r="P169" s="166"/>
      <c r="Q169" s="10"/>
      <c r="R169" s="10"/>
      <c r="S169" s="10"/>
      <c r="T169" s="10"/>
      <c r="U169" s="10"/>
      <c r="V169" s="10"/>
      <c r="W169" s="10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</row>
    <row r="170" spans="1:196" x14ac:dyDescent="0.2">
      <c r="B170" s="3"/>
      <c r="C170" s="3"/>
      <c r="D170" s="3"/>
      <c r="E170" s="3"/>
      <c r="F170" s="167"/>
      <c r="G170" s="167"/>
      <c r="H170" s="10"/>
      <c r="I170" s="10"/>
      <c r="J170" s="10"/>
      <c r="K170" s="168"/>
      <c r="L170" s="10"/>
      <c r="M170" s="10"/>
      <c r="N170" s="10"/>
      <c r="O170" s="10"/>
      <c r="P170" s="166"/>
      <c r="Q170" s="10"/>
      <c r="R170" s="10"/>
      <c r="S170" s="10"/>
      <c r="T170" s="10"/>
      <c r="U170" s="10"/>
      <c r="V170" s="10"/>
      <c r="W170" s="1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</row>
    <row r="171" spans="1:196" x14ac:dyDescent="0.2">
      <c r="B171" s="3"/>
      <c r="C171" s="3"/>
      <c r="D171" s="3"/>
      <c r="E171" s="3"/>
      <c r="F171" s="167"/>
      <c r="G171" s="167"/>
      <c r="H171" s="10"/>
      <c r="I171" s="10"/>
      <c r="J171" s="10"/>
      <c r="K171" s="168"/>
      <c r="L171" s="10"/>
      <c r="M171" s="10"/>
      <c r="N171" s="10"/>
      <c r="O171" s="10"/>
      <c r="P171" s="166"/>
      <c r="Q171" s="10"/>
      <c r="R171" s="10"/>
      <c r="S171" s="10"/>
      <c r="T171" s="10"/>
      <c r="U171" s="10"/>
      <c r="V171" s="10"/>
      <c r="W171" s="1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</row>
    <row r="172" spans="1:196" x14ac:dyDescent="0.2">
      <c r="B172" s="3"/>
      <c r="C172" s="3"/>
      <c r="D172" s="3"/>
      <c r="E172" s="3"/>
      <c r="F172" s="167"/>
      <c r="G172" s="167"/>
      <c r="H172" s="10"/>
      <c r="I172" s="10"/>
      <c r="J172" s="10"/>
      <c r="K172" s="168"/>
      <c r="L172" s="10"/>
      <c r="M172" s="10"/>
      <c r="N172" s="10"/>
      <c r="O172" s="10"/>
      <c r="P172" s="166"/>
      <c r="Q172" s="10"/>
      <c r="R172" s="10"/>
      <c r="S172" s="10"/>
      <c r="T172" s="10"/>
      <c r="U172" s="10"/>
      <c r="V172" s="10"/>
      <c r="W172" s="1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</row>
    <row r="173" spans="1:196" x14ac:dyDescent="0.2">
      <c r="B173" s="3"/>
      <c r="C173" s="3"/>
      <c r="D173" s="3"/>
      <c r="E173" s="3"/>
      <c r="F173" s="167"/>
      <c r="G173" s="167"/>
      <c r="H173" s="10"/>
      <c r="I173" s="10"/>
      <c r="J173" s="10"/>
      <c r="K173" s="168"/>
      <c r="L173" s="10"/>
      <c r="M173" s="10"/>
      <c r="N173" s="10"/>
      <c r="O173" s="10"/>
      <c r="P173" s="166"/>
      <c r="Q173" s="10"/>
      <c r="R173" s="10"/>
      <c r="S173" s="10"/>
      <c r="T173" s="10"/>
      <c r="U173" s="10"/>
      <c r="V173" s="10"/>
      <c r="W173" s="1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</row>
    <row r="174" spans="1:196" x14ac:dyDescent="0.2">
      <c r="B174" s="3"/>
      <c r="C174" s="3"/>
      <c r="D174" s="3"/>
      <c r="E174" s="3"/>
      <c r="F174" s="167"/>
      <c r="G174" s="167"/>
      <c r="H174" s="10"/>
      <c r="I174" s="10"/>
      <c r="J174" s="10"/>
      <c r="K174" s="168"/>
      <c r="L174" s="10"/>
      <c r="M174" s="10"/>
      <c r="N174" s="10"/>
      <c r="O174" s="10"/>
      <c r="P174" s="166"/>
      <c r="Q174" s="10"/>
      <c r="R174" s="10"/>
      <c r="S174" s="10"/>
      <c r="T174" s="10"/>
      <c r="U174" s="10"/>
      <c r="V174" s="10"/>
      <c r="W174" s="10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</row>
    <row r="175" spans="1:196" x14ac:dyDescent="0.2">
      <c r="B175" s="3"/>
      <c r="C175" s="3"/>
      <c r="D175" s="3"/>
      <c r="E175" s="3"/>
      <c r="F175" s="167"/>
      <c r="G175" s="167"/>
      <c r="H175" s="10"/>
      <c r="I175" s="10"/>
      <c r="J175" s="10"/>
      <c r="K175" s="168"/>
      <c r="L175" s="10"/>
      <c r="M175" s="10"/>
      <c r="N175" s="10"/>
      <c r="O175" s="10"/>
      <c r="P175" s="166"/>
      <c r="Q175" s="10"/>
      <c r="R175" s="10"/>
      <c r="S175" s="10"/>
      <c r="T175" s="10"/>
      <c r="U175" s="10"/>
      <c r="V175" s="10"/>
      <c r="W175" s="10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</row>
    <row r="176" spans="1:196" x14ac:dyDescent="0.2">
      <c r="B176" s="3"/>
      <c r="C176" s="3"/>
      <c r="D176" s="3"/>
      <c r="E176" s="3"/>
      <c r="F176" s="167"/>
      <c r="G176" s="167"/>
      <c r="H176" s="10"/>
      <c r="I176" s="10"/>
      <c r="J176" s="10"/>
      <c r="K176" s="168"/>
      <c r="L176" s="10"/>
      <c r="M176" s="10"/>
      <c r="N176" s="10"/>
      <c r="O176" s="10"/>
      <c r="P176" s="166"/>
      <c r="Q176" s="10"/>
      <c r="R176" s="10"/>
      <c r="S176" s="10"/>
      <c r="T176" s="10"/>
      <c r="U176" s="10"/>
      <c r="V176" s="10"/>
      <c r="W176" s="10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</row>
    <row r="177" spans="2:196" x14ac:dyDescent="0.2">
      <c r="B177" s="3"/>
      <c r="C177" s="3"/>
      <c r="D177" s="3"/>
      <c r="E177" s="3"/>
      <c r="F177" s="167"/>
      <c r="G177" s="167"/>
      <c r="H177" s="10"/>
      <c r="I177" s="10"/>
      <c r="J177" s="10"/>
      <c r="K177" s="168"/>
      <c r="L177" s="10"/>
      <c r="M177" s="10"/>
      <c r="N177" s="10"/>
      <c r="O177" s="10"/>
      <c r="P177" s="166"/>
      <c r="Q177" s="10"/>
      <c r="R177" s="10"/>
      <c r="S177" s="10"/>
      <c r="T177" s="10"/>
      <c r="U177" s="10"/>
      <c r="V177" s="10"/>
      <c r="W177" s="10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67"/>
      <c r="G178" s="167"/>
      <c r="H178" s="10"/>
      <c r="I178" s="10"/>
      <c r="J178" s="10"/>
      <c r="K178" s="168"/>
      <c r="L178" s="10"/>
      <c r="M178" s="10"/>
      <c r="N178" s="10"/>
      <c r="O178" s="10"/>
      <c r="P178" s="166"/>
      <c r="Q178" s="10"/>
      <c r="R178" s="10"/>
      <c r="S178" s="10"/>
      <c r="T178" s="10"/>
      <c r="U178" s="10"/>
      <c r="V178" s="10"/>
      <c r="W178" s="10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67"/>
      <c r="G179" s="167"/>
      <c r="H179" s="10"/>
      <c r="I179" s="10"/>
      <c r="J179" s="10"/>
      <c r="K179" s="168"/>
      <c r="L179" s="10"/>
      <c r="M179" s="10"/>
      <c r="N179" s="10"/>
      <c r="O179" s="10"/>
      <c r="P179" s="166"/>
      <c r="Q179" s="10"/>
      <c r="R179" s="10"/>
      <c r="S179" s="10"/>
      <c r="T179" s="10"/>
      <c r="U179" s="10"/>
      <c r="V179" s="10"/>
      <c r="W179" s="10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67"/>
      <c r="G180" s="167"/>
      <c r="H180" s="10"/>
      <c r="I180" s="10"/>
      <c r="J180" s="10"/>
      <c r="K180" s="168"/>
      <c r="L180" s="10"/>
      <c r="M180" s="10"/>
      <c r="N180" s="10"/>
      <c r="O180" s="10"/>
      <c r="P180" s="166"/>
      <c r="Q180" s="10"/>
      <c r="R180" s="10"/>
      <c r="S180" s="10"/>
      <c r="T180" s="10"/>
      <c r="U180" s="10"/>
      <c r="V180" s="10"/>
      <c r="W180" s="10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67"/>
      <c r="G181" s="167"/>
      <c r="H181" s="10"/>
      <c r="I181" s="10"/>
      <c r="J181" s="10"/>
      <c r="K181" s="168"/>
      <c r="L181" s="10"/>
      <c r="M181" s="10"/>
      <c r="N181" s="10"/>
      <c r="O181" s="10"/>
      <c r="P181" s="166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67"/>
      <c r="G182" s="167"/>
      <c r="H182" s="10"/>
      <c r="I182" s="10"/>
      <c r="J182" s="10"/>
      <c r="K182" s="168"/>
      <c r="L182" s="10"/>
      <c r="M182" s="10"/>
      <c r="N182" s="10"/>
      <c r="O182" s="10"/>
      <c r="P182" s="166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67"/>
      <c r="G183" s="167"/>
      <c r="H183" s="10"/>
      <c r="I183" s="10"/>
      <c r="J183" s="10"/>
      <c r="K183" s="168"/>
      <c r="L183" s="10"/>
      <c r="M183" s="10"/>
      <c r="N183" s="10"/>
      <c r="O183" s="10"/>
      <c r="P183" s="166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67"/>
      <c r="G184" s="167"/>
      <c r="H184" s="10"/>
      <c r="I184" s="10"/>
      <c r="J184" s="10"/>
      <c r="K184" s="168"/>
      <c r="L184" s="10"/>
      <c r="M184" s="10"/>
      <c r="N184" s="10"/>
      <c r="O184" s="10"/>
      <c r="P184" s="166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67"/>
      <c r="G185" s="167"/>
      <c r="H185" s="10"/>
      <c r="I185" s="10"/>
      <c r="J185" s="10"/>
      <c r="K185" s="168"/>
      <c r="L185" s="10"/>
      <c r="M185" s="10"/>
      <c r="N185" s="10"/>
      <c r="O185" s="10"/>
      <c r="P185" s="166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67"/>
      <c r="G186" s="167"/>
      <c r="H186" s="10"/>
      <c r="I186" s="10"/>
      <c r="J186" s="10"/>
      <c r="K186" s="168"/>
      <c r="L186" s="10"/>
      <c r="M186" s="10"/>
      <c r="N186" s="10"/>
      <c r="O186" s="10"/>
      <c r="P186" s="166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67"/>
      <c r="G187" s="167"/>
      <c r="H187" s="10"/>
      <c r="I187" s="10"/>
      <c r="J187" s="10"/>
      <c r="K187" s="168"/>
      <c r="L187" s="10"/>
      <c r="M187" s="10"/>
      <c r="N187" s="10"/>
      <c r="O187" s="10"/>
      <c r="P187" s="166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67"/>
      <c r="G188" s="167"/>
      <c r="H188" s="10"/>
      <c r="I188" s="10"/>
      <c r="J188" s="10"/>
      <c r="K188" s="168"/>
      <c r="L188" s="10"/>
      <c r="M188" s="10"/>
      <c r="N188" s="10"/>
      <c r="O188" s="10"/>
      <c r="P188" s="166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67"/>
      <c r="G189" s="167"/>
      <c r="H189" s="10"/>
      <c r="I189" s="10"/>
      <c r="J189" s="10"/>
      <c r="K189" s="168"/>
      <c r="L189" s="10"/>
      <c r="M189" s="10"/>
      <c r="N189" s="10"/>
      <c r="O189" s="10"/>
      <c r="P189" s="166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67"/>
      <c r="G190" s="167"/>
      <c r="H190" s="10"/>
      <c r="I190" s="10"/>
      <c r="J190" s="10"/>
      <c r="K190" s="168"/>
      <c r="L190" s="10"/>
      <c r="M190" s="10"/>
      <c r="N190" s="10"/>
      <c r="O190" s="10"/>
      <c r="P190" s="166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67"/>
      <c r="G191" s="167"/>
      <c r="H191" s="10"/>
      <c r="I191" s="10"/>
      <c r="J191" s="10"/>
      <c r="K191" s="168"/>
      <c r="L191" s="10"/>
      <c r="M191" s="10"/>
      <c r="N191" s="10"/>
      <c r="O191" s="10"/>
      <c r="P191" s="166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67"/>
      <c r="G192" s="167"/>
      <c r="H192" s="10"/>
      <c r="I192" s="10"/>
      <c r="J192" s="10"/>
      <c r="K192" s="168"/>
      <c r="L192" s="10"/>
      <c r="M192" s="10"/>
      <c r="N192" s="10"/>
      <c r="O192" s="10"/>
      <c r="P192" s="166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67"/>
      <c r="G193" s="167"/>
      <c r="H193" s="10"/>
      <c r="I193" s="10"/>
      <c r="J193" s="10"/>
      <c r="K193" s="168"/>
      <c r="L193" s="10"/>
      <c r="M193" s="10"/>
      <c r="N193" s="10"/>
      <c r="O193" s="10"/>
      <c r="P193" s="166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67"/>
      <c r="G194" s="167"/>
      <c r="H194" s="10"/>
      <c r="I194" s="10"/>
      <c r="J194" s="10"/>
      <c r="K194" s="168"/>
      <c r="L194" s="10"/>
      <c r="M194" s="10"/>
      <c r="N194" s="10"/>
      <c r="O194" s="10"/>
      <c r="P194" s="166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67"/>
      <c r="G195" s="167"/>
      <c r="H195" s="10"/>
      <c r="I195" s="10"/>
      <c r="J195" s="10"/>
      <c r="K195" s="168"/>
      <c r="L195" s="10"/>
      <c r="M195" s="10"/>
      <c r="N195" s="10"/>
      <c r="O195" s="10"/>
      <c r="P195" s="166"/>
      <c r="Q195" s="10"/>
      <c r="R195" s="10"/>
      <c r="S195" s="10"/>
      <c r="T195" s="10"/>
      <c r="U195" s="10"/>
      <c r="V195" s="10"/>
      <c r="W195" s="10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67"/>
      <c r="G196" s="167"/>
      <c r="H196" s="10"/>
      <c r="I196" s="10"/>
      <c r="J196" s="10"/>
      <c r="K196" s="168"/>
      <c r="L196" s="10"/>
      <c r="M196" s="10"/>
      <c r="N196" s="10"/>
      <c r="O196" s="10"/>
      <c r="P196" s="166"/>
      <c r="Q196" s="10"/>
      <c r="R196" s="10"/>
      <c r="S196" s="10"/>
      <c r="T196" s="10"/>
      <c r="U196" s="10"/>
      <c r="V196" s="10"/>
      <c r="W196" s="10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67"/>
      <c r="G197" s="167"/>
      <c r="H197" s="10"/>
      <c r="I197" s="10"/>
      <c r="J197" s="10"/>
      <c r="K197" s="168"/>
      <c r="L197" s="10"/>
      <c r="M197" s="10"/>
      <c r="N197" s="10"/>
      <c r="O197" s="10"/>
      <c r="P197" s="166"/>
      <c r="Q197" s="10"/>
      <c r="R197" s="10"/>
      <c r="S197" s="10"/>
      <c r="T197" s="10"/>
      <c r="U197" s="10"/>
      <c r="V197" s="10"/>
      <c r="W197" s="10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67"/>
      <c r="G198" s="167"/>
      <c r="H198" s="10"/>
      <c r="I198" s="10"/>
      <c r="J198" s="10"/>
      <c r="K198" s="168"/>
      <c r="L198" s="10"/>
      <c r="M198" s="10"/>
      <c r="N198" s="10"/>
      <c r="O198" s="10"/>
      <c r="P198" s="166"/>
      <c r="Q198" s="10"/>
      <c r="R198" s="10"/>
      <c r="S198" s="10"/>
      <c r="T198" s="10"/>
      <c r="U198" s="10"/>
      <c r="V198" s="10"/>
      <c r="W198" s="1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67"/>
      <c r="G199" s="167"/>
      <c r="H199" s="10"/>
      <c r="I199" s="10"/>
      <c r="J199" s="10"/>
      <c r="K199" s="168"/>
      <c r="L199" s="10"/>
      <c r="M199" s="10"/>
      <c r="N199" s="10"/>
      <c r="O199" s="10"/>
      <c r="P199" s="166"/>
      <c r="Q199" s="10"/>
      <c r="R199" s="10"/>
      <c r="S199" s="10"/>
      <c r="T199" s="10"/>
      <c r="U199" s="10"/>
      <c r="V199" s="10"/>
      <c r="W199" s="1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67"/>
      <c r="G200" s="167"/>
      <c r="H200" s="10"/>
      <c r="I200" s="10"/>
      <c r="J200" s="10"/>
      <c r="K200" s="168"/>
      <c r="L200" s="10"/>
      <c r="M200" s="10"/>
      <c r="N200" s="10"/>
      <c r="O200" s="10"/>
      <c r="P200" s="166"/>
      <c r="Q200" s="10"/>
      <c r="R200" s="10"/>
      <c r="S200" s="10"/>
      <c r="T200" s="10"/>
      <c r="U200" s="10"/>
      <c r="V200" s="10"/>
      <c r="W200" s="1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67"/>
      <c r="G201" s="167"/>
      <c r="H201" s="10"/>
      <c r="I201" s="10"/>
      <c r="J201" s="10"/>
      <c r="K201" s="168"/>
      <c r="L201" s="10"/>
      <c r="M201" s="10"/>
      <c r="N201" s="10"/>
      <c r="O201" s="10"/>
      <c r="P201" s="166"/>
      <c r="Q201" s="10"/>
      <c r="R201" s="10"/>
      <c r="S201" s="10"/>
      <c r="T201" s="10"/>
      <c r="U201" s="10"/>
      <c r="V201" s="10"/>
      <c r="W201" s="10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67"/>
      <c r="G202" s="167"/>
      <c r="H202" s="10"/>
      <c r="I202" s="10"/>
      <c r="J202" s="10"/>
      <c r="K202" s="168"/>
      <c r="L202" s="10"/>
      <c r="M202" s="10"/>
      <c r="N202" s="10"/>
      <c r="O202" s="10"/>
      <c r="P202" s="166"/>
      <c r="Q202" s="10"/>
      <c r="R202" s="10"/>
      <c r="S202" s="10"/>
      <c r="T202" s="10"/>
      <c r="U202" s="10"/>
      <c r="V202" s="10"/>
      <c r="W202" s="10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67"/>
      <c r="G203" s="167"/>
      <c r="H203" s="10"/>
      <c r="I203" s="10"/>
      <c r="J203" s="10"/>
      <c r="K203" s="168"/>
      <c r="L203" s="10"/>
      <c r="M203" s="10"/>
      <c r="N203" s="10"/>
      <c r="O203" s="10"/>
      <c r="P203" s="166"/>
      <c r="Q203" s="10"/>
      <c r="R203" s="10"/>
      <c r="S203" s="10"/>
      <c r="T203" s="10"/>
      <c r="U203" s="10"/>
      <c r="V203" s="10"/>
      <c r="W203" s="1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67"/>
      <c r="G204" s="167"/>
      <c r="H204" s="10"/>
      <c r="I204" s="10"/>
      <c r="J204" s="10"/>
      <c r="K204" s="168"/>
      <c r="L204" s="10"/>
      <c r="M204" s="10"/>
      <c r="N204" s="10"/>
      <c r="O204" s="10"/>
      <c r="P204" s="166"/>
      <c r="Q204" s="10"/>
      <c r="R204" s="10"/>
      <c r="S204" s="10"/>
      <c r="T204" s="10"/>
      <c r="U204" s="10"/>
      <c r="V204" s="10"/>
      <c r="W204" s="1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67"/>
      <c r="G205" s="167"/>
      <c r="H205" s="10"/>
      <c r="I205" s="10"/>
      <c r="J205" s="10"/>
      <c r="K205" s="168"/>
      <c r="L205" s="10"/>
      <c r="M205" s="10"/>
      <c r="N205" s="10"/>
      <c r="O205" s="10"/>
      <c r="P205" s="166"/>
      <c r="Q205" s="10"/>
      <c r="R205" s="10"/>
      <c r="S205" s="10"/>
      <c r="T205" s="10"/>
      <c r="U205" s="10"/>
      <c r="V205" s="10"/>
      <c r="W205" s="1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67"/>
      <c r="G206" s="167"/>
      <c r="H206" s="10"/>
      <c r="I206" s="10"/>
      <c r="J206" s="10"/>
      <c r="K206" s="168"/>
      <c r="L206" s="10"/>
      <c r="M206" s="10"/>
      <c r="N206" s="10"/>
      <c r="O206" s="10"/>
      <c r="P206" s="166"/>
      <c r="Q206" s="10"/>
      <c r="R206" s="10"/>
      <c r="S206" s="10"/>
      <c r="T206" s="10"/>
      <c r="U206" s="10"/>
      <c r="V206" s="10"/>
      <c r="W206" s="1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67"/>
      <c r="G207" s="167"/>
      <c r="H207" s="10"/>
      <c r="I207" s="10"/>
      <c r="J207" s="10"/>
      <c r="K207" s="168"/>
      <c r="L207" s="10"/>
      <c r="M207" s="10"/>
      <c r="N207" s="10"/>
      <c r="O207" s="10"/>
      <c r="P207" s="166"/>
      <c r="Q207" s="10"/>
      <c r="R207" s="10"/>
      <c r="S207" s="10"/>
      <c r="T207" s="10"/>
      <c r="U207" s="10"/>
      <c r="V207" s="10"/>
      <c r="W207" s="1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67"/>
      <c r="G208" s="167"/>
      <c r="H208" s="10"/>
      <c r="I208" s="10"/>
      <c r="J208" s="10"/>
      <c r="K208" s="168"/>
      <c r="L208" s="10"/>
      <c r="M208" s="10"/>
      <c r="N208" s="10"/>
      <c r="O208" s="10"/>
      <c r="P208" s="166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67"/>
      <c r="G209" s="167"/>
      <c r="H209" s="10"/>
      <c r="I209" s="10"/>
      <c r="J209" s="10"/>
      <c r="K209" s="168"/>
      <c r="L209" s="10"/>
      <c r="M209" s="10"/>
      <c r="N209" s="10"/>
      <c r="O209" s="10"/>
      <c r="P209" s="166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67"/>
      <c r="G210" s="167"/>
      <c r="H210" s="10"/>
      <c r="I210" s="10"/>
      <c r="J210" s="10"/>
      <c r="K210" s="168"/>
      <c r="L210" s="10"/>
      <c r="M210" s="10"/>
      <c r="N210" s="10"/>
      <c r="O210" s="10"/>
      <c r="P210" s="166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67"/>
      <c r="G211" s="167"/>
      <c r="H211" s="10"/>
      <c r="I211" s="10"/>
      <c r="J211" s="10"/>
      <c r="K211" s="168"/>
      <c r="L211" s="10"/>
      <c r="M211" s="10"/>
      <c r="N211" s="10"/>
      <c r="O211" s="10"/>
      <c r="P211" s="166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67"/>
      <c r="G212" s="167"/>
      <c r="H212" s="10"/>
      <c r="I212" s="10"/>
      <c r="J212" s="10"/>
      <c r="K212" s="168"/>
      <c r="L212" s="10"/>
      <c r="M212" s="10"/>
      <c r="N212" s="10"/>
      <c r="O212" s="10"/>
      <c r="P212" s="166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67"/>
      <c r="G213" s="167"/>
      <c r="H213" s="10"/>
      <c r="I213" s="10"/>
      <c r="J213" s="10"/>
      <c r="K213" s="168"/>
      <c r="L213" s="10"/>
      <c r="M213" s="10"/>
      <c r="N213" s="10"/>
      <c r="O213" s="10"/>
      <c r="P213" s="166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67"/>
      <c r="G214" s="167"/>
      <c r="H214" s="10"/>
      <c r="I214" s="10"/>
      <c r="J214" s="10"/>
      <c r="K214" s="168"/>
      <c r="L214" s="10"/>
      <c r="M214" s="10"/>
      <c r="N214" s="10"/>
      <c r="O214" s="10"/>
      <c r="P214" s="166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67"/>
      <c r="G215" s="167"/>
      <c r="H215" s="10"/>
      <c r="I215" s="10"/>
      <c r="J215" s="10"/>
      <c r="K215" s="168"/>
      <c r="L215" s="10"/>
      <c r="M215" s="10"/>
      <c r="N215" s="10"/>
      <c r="O215" s="10"/>
      <c r="P215" s="166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67"/>
      <c r="G216" s="167"/>
      <c r="H216" s="10"/>
      <c r="I216" s="10"/>
      <c r="J216" s="10"/>
      <c r="K216" s="168"/>
      <c r="L216" s="10"/>
      <c r="M216" s="10"/>
      <c r="N216" s="10"/>
      <c r="O216" s="10"/>
      <c r="P216" s="166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67"/>
      <c r="G217" s="167"/>
      <c r="H217" s="10"/>
      <c r="I217" s="10"/>
      <c r="J217" s="10"/>
      <c r="K217" s="168"/>
      <c r="L217" s="10"/>
      <c r="M217" s="10"/>
      <c r="N217" s="10"/>
      <c r="O217" s="10"/>
      <c r="P217" s="166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67"/>
      <c r="G218" s="167"/>
      <c r="H218" s="10"/>
      <c r="I218" s="10"/>
      <c r="J218" s="10"/>
      <c r="K218" s="168"/>
      <c r="L218" s="10"/>
      <c r="M218" s="10"/>
      <c r="N218" s="10"/>
      <c r="O218" s="10"/>
      <c r="P218" s="166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67"/>
      <c r="G219" s="167"/>
      <c r="H219" s="10"/>
      <c r="I219" s="10"/>
      <c r="J219" s="10"/>
      <c r="K219" s="168"/>
      <c r="L219" s="10"/>
      <c r="M219" s="10"/>
      <c r="N219" s="10"/>
      <c r="O219" s="10"/>
      <c r="P219" s="166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67"/>
      <c r="G220" s="167"/>
      <c r="H220" s="10"/>
      <c r="I220" s="10"/>
      <c r="J220" s="10"/>
      <c r="K220" s="168"/>
      <c r="L220" s="10"/>
      <c r="M220" s="10"/>
      <c r="N220" s="10"/>
      <c r="O220" s="10"/>
      <c r="P220" s="166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67"/>
      <c r="G221" s="167"/>
      <c r="H221" s="10"/>
      <c r="I221" s="10"/>
      <c r="J221" s="10"/>
      <c r="K221" s="168"/>
      <c r="L221" s="10"/>
      <c r="M221" s="10"/>
      <c r="N221" s="10"/>
      <c r="O221" s="10"/>
      <c r="P221" s="166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67"/>
      <c r="G222" s="167"/>
      <c r="H222" s="10"/>
      <c r="I222" s="10"/>
      <c r="J222" s="10"/>
      <c r="K222" s="168"/>
      <c r="L222" s="10"/>
      <c r="M222" s="10"/>
      <c r="N222" s="10"/>
      <c r="O222" s="10"/>
      <c r="P222" s="166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67"/>
      <c r="G223" s="167"/>
      <c r="H223" s="10"/>
      <c r="I223" s="10"/>
      <c r="J223" s="10"/>
      <c r="K223" s="168"/>
      <c r="L223" s="10"/>
      <c r="M223" s="10"/>
      <c r="N223" s="10"/>
      <c r="O223" s="10"/>
      <c r="P223" s="166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67"/>
      <c r="G224" s="167"/>
      <c r="H224" s="10"/>
      <c r="I224" s="10"/>
      <c r="J224" s="10"/>
      <c r="K224" s="168"/>
      <c r="L224" s="10"/>
      <c r="M224" s="10"/>
      <c r="N224" s="10"/>
      <c r="O224" s="10"/>
      <c r="P224" s="166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67"/>
      <c r="G225" s="167"/>
      <c r="H225" s="10"/>
      <c r="I225" s="10"/>
      <c r="J225" s="10"/>
      <c r="K225" s="168"/>
      <c r="L225" s="10"/>
      <c r="M225" s="10"/>
      <c r="N225" s="10"/>
      <c r="O225" s="10"/>
      <c r="P225" s="166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67"/>
      <c r="G226" s="167"/>
      <c r="H226" s="10"/>
      <c r="I226" s="10"/>
      <c r="J226" s="10"/>
      <c r="K226" s="168"/>
      <c r="L226" s="10"/>
      <c r="M226" s="10"/>
      <c r="N226" s="10"/>
      <c r="O226" s="10"/>
      <c r="P226" s="166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67"/>
      <c r="G227" s="167"/>
      <c r="H227" s="10"/>
      <c r="I227" s="10"/>
      <c r="J227" s="10"/>
      <c r="K227" s="168"/>
      <c r="L227" s="10"/>
      <c r="M227" s="10"/>
      <c r="N227" s="10"/>
      <c r="O227" s="10"/>
      <c r="P227" s="166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67"/>
      <c r="G228" s="167"/>
      <c r="H228" s="10"/>
      <c r="I228" s="10"/>
      <c r="J228" s="10"/>
      <c r="K228" s="168"/>
      <c r="L228" s="10"/>
      <c r="M228" s="10"/>
      <c r="N228" s="10"/>
      <c r="O228" s="10"/>
      <c r="P228" s="166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67"/>
      <c r="G229" s="167"/>
      <c r="H229" s="10"/>
      <c r="I229" s="10"/>
      <c r="J229" s="10"/>
      <c r="K229" s="168"/>
      <c r="L229" s="10"/>
      <c r="M229" s="10"/>
      <c r="N229" s="10"/>
      <c r="O229" s="10"/>
      <c r="P229" s="166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67"/>
      <c r="G230" s="167"/>
      <c r="H230" s="10"/>
      <c r="I230" s="10"/>
      <c r="J230" s="10"/>
      <c r="K230" s="168"/>
      <c r="L230" s="10"/>
      <c r="M230" s="10"/>
      <c r="N230" s="10"/>
      <c r="O230" s="10"/>
      <c r="P230" s="166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67"/>
      <c r="G231" s="167"/>
      <c r="H231" s="10"/>
      <c r="I231" s="10"/>
      <c r="J231" s="10"/>
      <c r="K231" s="168"/>
      <c r="L231" s="10"/>
      <c r="M231" s="10"/>
      <c r="N231" s="10"/>
      <c r="O231" s="10"/>
      <c r="P231" s="166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67"/>
      <c r="G232" s="167"/>
      <c r="H232" s="10"/>
      <c r="I232" s="10"/>
      <c r="J232" s="10"/>
      <c r="K232" s="168"/>
      <c r="L232" s="10"/>
      <c r="M232" s="10"/>
      <c r="N232" s="10"/>
      <c r="O232" s="10"/>
      <c r="P232" s="166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67"/>
      <c r="G233" s="167"/>
      <c r="H233" s="10"/>
      <c r="I233" s="10"/>
      <c r="J233" s="10"/>
      <c r="K233" s="168"/>
      <c r="L233" s="10"/>
      <c r="M233" s="10"/>
      <c r="N233" s="10"/>
      <c r="O233" s="10"/>
      <c r="P233" s="166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67"/>
      <c r="G234" s="167"/>
      <c r="H234" s="10"/>
      <c r="I234" s="10"/>
      <c r="J234" s="10"/>
      <c r="K234" s="168"/>
      <c r="L234" s="10"/>
      <c r="M234" s="10"/>
      <c r="N234" s="10"/>
      <c r="O234" s="10"/>
      <c r="P234" s="166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67"/>
      <c r="G235" s="167"/>
      <c r="H235" s="10"/>
      <c r="I235" s="10"/>
      <c r="J235" s="10"/>
      <c r="K235" s="168"/>
      <c r="L235" s="10"/>
      <c r="M235" s="10"/>
      <c r="N235" s="10"/>
      <c r="O235" s="10"/>
      <c r="P235" s="166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67"/>
      <c r="G236" s="167"/>
      <c r="H236" s="10"/>
      <c r="I236" s="10"/>
      <c r="J236" s="10"/>
      <c r="K236" s="168"/>
      <c r="L236" s="10"/>
      <c r="M236" s="10"/>
      <c r="N236" s="10"/>
      <c r="O236" s="10"/>
      <c r="P236" s="166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67"/>
      <c r="G237" s="167"/>
      <c r="H237" s="10"/>
      <c r="I237" s="10"/>
      <c r="J237" s="10"/>
      <c r="K237" s="168"/>
      <c r="L237" s="10"/>
      <c r="M237" s="10"/>
      <c r="N237" s="10"/>
      <c r="O237" s="10"/>
      <c r="P237" s="166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67"/>
      <c r="G238" s="167"/>
      <c r="H238" s="10"/>
      <c r="I238" s="10"/>
      <c r="J238" s="10"/>
      <c r="K238" s="168"/>
      <c r="L238" s="10"/>
      <c r="M238" s="10"/>
      <c r="N238" s="10"/>
      <c r="O238" s="10"/>
      <c r="P238" s="166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67"/>
      <c r="G239" s="167"/>
      <c r="H239" s="10"/>
      <c r="I239" s="10"/>
      <c r="J239" s="10"/>
      <c r="K239" s="168"/>
      <c r="L239" s="10"/>
      <c r="M239" s="10"/>
      <c r="N239" s="10"/>
      <c r="O239" s="10"/>
      <c r="P239" s="166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67"/>
      <c r="G240" s="167"/>
      <c r="H240" s="10"/>
      <c r="I240" s="10"/>
      <c r="J240" s="10"/>
      <c r="K240" s="168"/>
      <c r="L240" s="10"/>
      <c r="M240" s="10"/>
      <c r="N240" s="10"/>
      <c r="O240" s="10"/>
      <c r="P240" s="166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67"/>
      <c r="G241" s="167"/>
      <c r="H241" s="10"/>
      <c r="I241" s="10"/>
      <c r="J241" s="10"/>
      <c r="K241" s="168"/>
      <c r="L241" s="10"/>
      <c r="M241" s="10"/>
      <c r="N241" s="10"/>
      <c r="O241" s="10"/>
      <c r="P241" s="166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67"/>
      <c r="G242" s="167"/>
      <c r="H242" s="10"/>
      <c r="I242" s="10"/>
      <c r="J242" s="10"/>
      <c r="K242" s="168"/>
      <c r="L242" s="10"/>
      <c r="M242" s="10"/>
      <c r="N242" s="10"/>
      <c r="O242" s="10"/>
      <c r="P242" s="166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67"/>
      <c r="G243" s="167"/>
      <c r="H243" s="10"/>
      <c r="I243" s="10"/>
      <c r="J243" s="10"/>
      <c r="K243" s="168"/>
      <c r="L243" s="10"/>
      <c r="M243" s="10"/>
      <c r="N243" s="10"/>
      <c r="O243" s="10"/>
      <c r="P243" s="166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67"/>
      <c r="G244" s="167"/>
      <c r="H244" s="10"/>
      <c r="I244" s="10"/>
      <c r="J244" s="10"/>
      <c r="K244" s="168"/>
      <c r="L244" s="10"/>
      <c r="M244" s="10"/>
      <c r="N244" s="10"/>
      <c r="O244" s="10"/>
      <c r="P244" s="166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67"/>
      <c r="G245" s="167"/>
      <c r="H245" s="10"/>
      <c r="I245" s="10"/>
      <c r="J245" s="10"/>
      <c r="K245" s="168"/>
      <c r="L245" s="10"/>
      <c r="M245" s="10"/>
      <c r="N245" s="10"/>
      <c r="O245" s="10"/>
      <c r="P245" s="166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67"/>
      <c r="G246" s="167"/>
      <c r="H246" s="10"/>
      <c r="I246" s="10"/>
      <c r="J246" s="10"/>
      <c r="K246" s="168"/>
      <c r="L246" s="10"/>
      <c r="M246" s="10"/>
      <c r="N246" s="10"/>
      <c r="O246" s="10"/>
      <c r="P246" s="166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67"/>
      <c r="G247" s="167"/>
      <c r="H247" s="10"/>
      <c r="I247" s="10"/>
      <c r="J247" s="10"/>
      <c r="K247" s="168"/>
      <c r="L247" s="10"/>
      <c r="M247" s="10"/>
      <c r="N247" s="10"/>
      <c r="O247" s="10"/>
      <c r="P247" s="166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67"/>
      <c r="G248" s="167"/>
      <c r="H248" s="10"/>
      <c r="I248" s="10"/>
      <c r="J248" s="10"/>
      <c r="K248" s="168"/>
      <c r="L248" s="10"/>
      <c r="M248" s="10"/>
      <c r="N248" s="10"/>
      <c r="O248" s="10"/>
      <c r="P248" s="166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67"/>
      <c r="G249" s="167"/>
      <c r="H249" s="10"/>
      <c r="I249" s="10"/>
      <c r="J249" s="10"/>
      <c r="K249" s="168"/>
      <c r="L249" s="10"/>
      <c r="M249" s="10"/>
      <c r="N249" s="10"/>
      <c r="O249" s="10"/>
      <c r="P249" s="166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67"/>
      <c r="G250" s="167"/>
      <c r="H250" s="10"/>
      <c r="I250" s="10"/>
      <c r="J250" s="10"/>
      <c r="K250" s="168"/>
      <c r="L250" s="10"/>
      <c r="M250" s="10"/>
      <c r="N250" s="10"/>
      <c r="O250" s="10"/>
      <c r="P250" s="166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67"/>
      <c r="G251" s="167"/>
      <c r="H251" s="10"/>
      <c r="I251" s="10"/>
      <c r="J251" s="10"/>
      <c r="K251" s="168"/>
      <c r="L251" s="10"/>
      <c r="M251" s="10"/>
      <c r="N251" s="10"/>
      <c r="O251" s="10"/>
      <c r="P251" s="166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67"/>
      <c r="G252" s="167"/>
      <c r="H252" s="10"/>
      <c r="I252" s="10"/>
      <c r="J252" s="10"/>
      <c r="K252" s="168"/>
      <c r="L252" s="10"/>
      <c r="M252" s="10"/>
      <c r="N252" s="10"/>
      <c r="O252" s="10"/>
      <c r="P252" s="166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67"/>
      <c r="G253" s="167"/>
      <c r="H253" s="10"/>
      <c r="I253" s="10"/>
      <c r="J253" s="10"/>
      <c r="K253" s="168"/>
      <c r="L253" s="10"/>
      <c r="M253" s="10"/>
      <c r="N253" s="10"/>
      <c r="O253" s="10"/>
      <c r="P253" s="166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67"/>
      <c r="G254" s="167"/>
      <c r="H254" s="10"/>
      <c r="I254" s="10"/>
      <c r="J254" s="10"/>
      <c r="K254" s="168"/>
      <c r="L254" s="10"/>
      <c r="M254" s="10"/>
      <c r="N254" s="10"/>
      <c r="O254" s="10"/>
      <c r="P254" s="166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6"/>
      <c r="G255" s="6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6"/>
      <c r="G256" s="6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6"/>
      <c r="G257" s="6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6"/>
      <c r="G258" s="6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</sheetData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64:F164"/>
    <mergeCell ref="S3:S4"/>
    <mergeCell ref="T3:T4"/>
    <mergeCell ref="U3:U4"/>
    <mergeCell ref="V3:V4"/>
    <mergeCell ref="A160:E160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39370078740157483" right="0.19685039370078741" top="0.94488188976377963" bottom="0.70866141732283472" header="0" footer="0"/>
  <pageSetup paperSize="9" scale="45" fitToHeight="8" orientation="landscape" r:id="rId1"/>
  <headerFooter alignWithMargins="0"/>
  <rowBreaks count="3" manualBreakCount="3">
    <brk id="50" max="22" man="1"/>
    <brk id="77" max="22" man="1"/>
    <brk id="135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01.08.22</vt:lpstr>
      <vt:lpstr>'01.08.22'!Заголовки_для_печати</vt:lpstr>
      <vt:lpstr>'01.08.22'!Область_печати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2022-08-10T07:44:34Z</cp:lastPrinted>
  <dcterms:created xsi:type="dcterms:W3CDTF">2004-10-20T06:45:28Z</dcterms:created>
  <dcterms:modified xsi:type="dcterms:W3CDTF">2022-08-10T12:32:42Z</dcterms:modified>
</cp:coreProperties>
</file>