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01.04.22" sheetId="21" r:id="rId1"/>
  </sheets>
  <definedNames>
    <definedName name="_xlnm._FilterDatabase" localSheetId="0" hidden="1">'01.04.22'!$C$1:$C$1995</definedName>
    <definedName name="_xlnm.Print_Titles" localSheetId="0">'01.04.22'!$2:$5</definedName>
    <definedName name="_xlnm.Print_Area" localSheetId="0">'01.04.22'!$A$1:$W$156</definedName>
  </definedNames>
  <calcPr calcId="162913"/>
</workbook>
</file>

<file path=xl/calcChain.xml><?xml version="1.0" encoding="utf-8"?>
<calcChain xmlns="http://schemas.openxmlformats.org/spreadsheetml/2006/main">
  <c r="O150" i="21" l="1"/>
  <c r="H150" i="21" l="1"/>
  <c r="U141" i="21" l="1"/>
  <c r="U142" i="21"/>
  <c r="U144" i="21"/>
  <c r="U145" i="21"/>
  <c r="U146" i="21"/>
  <c r="U147" i="21"/>
  <c r="U148" i="21"/>
  <c r="U149" i="21"/>
  <c r="U150" i="21"/>
  <c r="U151" i="21"/>
  <c r="U40" i="21"/>
  <c r="U41" i="21"/>
  <c r="U42" i="21"/>
  <c r="U43" i="21"/>
  <c r="U44" i="21"/>
  <c r="U45" i="21"/>
  <c r="U46" i="21"/>
  <c r="U47" i="2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6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3" i="21"/>
  <c r="U134" i="21"/>
  <c r="U135" i="21"/>
  <c r="U136" i="21"/>
  <c r="U137" i="21"/>
  <c r="U138" i="21"/>
  <c r="U139" i="21"/>
  <c r="U140" i="21"/>
  <c r="U35" i="21"/>
  <c r="U36" i="21"/>
  <c r="U37" i="21"/>
  <c r="U38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0" i="21"/>
  <c r="U7" i="21" l="1"/>
  <c r="T138" i="21"/>
  <c r="S138" i="21"/>
  <c r="R138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6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3" i="21"/>
  <c r="K134" i="21"/>
  <c r="K135" i="21"/>
  <c r="K136" i="21"/>
  <c r="K137" i="21"/>
  <c r="K138" i="21"/>
  <c r="K139" i="21"/>
  <c r="K140" i="21"/>
  <c r="K141" i="21"/>
  <c r="K142" i="21"/>
  <c r="K144" i="21"/>
  <c r="K145" i="21"/>
  <c r="K146" i="21"/>
  <c r="K147" i="21"/>
  <c r="K148" i="21"/>
  <c r="K149" i="21"/>
  <c r="K151" i="21"/>
  <c r="K153" i="21"/>
  <c r="K154" i="21"/>
  <c r="K10" i="21"/>
  <c r="K11" i="21"/>
  <c r="K12" i="21"/>
  <c r="K13" i="21"/>
  <c r="K14" i="21"/>
  <c r="Q32" i="21"/>
  <c r="Q33" i="21"/>
  <c r="Q34" i="21"/>
  <c r="Q35" i="21"/>
  <c r="Q36" i="21"/>
  <c r="Q37" i="21"/>
  <c r="Q38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6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3" i="21"/>
  <c r="Q134" i="21"/>
  <c r="Q135" i="21"/>
  <c r="Q136" i="21"/>
  <c r="Q137" i="21"/>
  <c r="Q138" i="21"/>
  <c r="Q139" i="21"/>
  <c r="Q140" i="21"/>
  <c r="Q141" i="21"/>
  <c r="Q142" i="21"/>
  <c r="Q144" i="21"/>
  <c r="Q145" i="21"/>
  <c r="Q146" i="21"/>
  <c r="Q147" i="21"/>
  <c r="Q148" i="21"/>
  <c r="Q149" i="21"/>
  <c r="Q151" i="21"/>
  <c r="Q153" i="21"/>
  <c r="Q154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10" i="21"/>
  <c r="W138" i="21"/>
  <c r="T139" i="21"/>
  <c r="W139" i="21" s="1"/>
  <c r="T137" i="21"/>
  <c r="W137" i="21" s="1"/>
  <c r="T136" i="21"/>
  <c r="W136" i="21" s="1"/>
  <c r="N143" i="21" l="1"/>
  <c r="N150" i="21"/>
  <c r="Q150" i="21" s="1"/>
  <c r="M150" i="21"/>
  <c r="L150" i="21"/>
  <c r="G150" i="21"/>
  <c r="K150" i="21" s="1"/>
  <c r="O143" i="21"/>
  <c r="Q143" i="21" s="1"/>
  <c r="M143" i="21"/>
  <c r="L143" i="21"/>
  <c r="H143" i="21"/>
  <c r="U143" i="21" l="1"/>
  <c r="G143" i="21"/>
  <c r="K143" i="21" s="1"/>
  <c r="F143" i="21"/>
  <c r="F150" i="21"/>
  <c r="F9" i="21" l="1"/>
  <c r="G9" i="21"/>
  <c r="H9" i="21"/>
  <c r="L9" i="21"/>
  <c r="M9" i="21"/>
  <c r="N9" i="21"/>
  <c r="O9" i="21"/>
  <c r="Q9" i="21" l="1"/>
  <c r="U9" i="21"/>
  <c r="K9" i="21"/>
  <c r="O97" i="21"/>
  <c r="N97" i="21"/>
  <c r="Q97" i="21" s="1"/>
  <c r="M97" i="21"/>
  <c r="L97" i="21"/>
  <c r="G97" i="21"/>
  <c r="H97" i="21"/>
  <c r="F97" i="21"/>
  <c r="V138" i="21"/>
  <c r="P138" i="21"/>
  <c r="J138" i="21"/>
  <c r="J86" i="21"/>
  <c r="J87" i="21"/>
  <c r="J88" i="21"/>
  <c r="J89" i="21"/>
  <c r="J90" i="21"/>
  <c r="J91" i="21"/>
  <c r="J92" i="21"/>
  <c r="J93" i="21"/>
  <c r="J94" i="21"/>
  <c r="J95" i="21"/>
  <c r="J96" i="21"/>
  <c r="H85" i="21"/>
  <c r="G85" i="21"/>
  <c r="F85" i="21"/>
  <c r="M85" i="21"/>
  <c r="N85" i="21"/>
  <c r="O85" i="21"/>
  <c r="L85" i="21"/>
  <c r="V136" i="21"/>
  <c r="V137" i="21"/>
  <c r="R137" i="21"/>
  <c r="S137" i="21"/>
  <c r="P136" i="21"/>
  <c r="P137" i="21"/>
  <c r="J137" i="21"/>
  <c r="J136" i="21"/>
  <c r="R136" i="21"/>
  <c r="S136" i="21"/>
  <c r="K97" i="21" l="1"/>
  <c r="Q85" i="21"/>
  <c r="U85" i="21"/>
  <c r="U97" i="21"/>
  <c r="K85" i="21"/>
  <c r="O7" i="21"/>
  <c r="Q7" i="21" s="1"/>
  <c r="N7" i="21"/>
  <c r="M7" i="21"/>
  <c r="L7" i="21"/>
  <c r="G7" i="21"/>
  <c r="H7" i="21"/>
  <c r="F7" i="21"/>
  <c r="T92" i="21"/>
  <c r="S92" i="21"/>
  <c r="R92" i="21"/>
  <c r="P92" i="21"/>
  <c r="W92" i="21" l="1"/>
  <c r="K7" i="21"/>
  <c r="V92" i="21"/>
  <c r="M76" i="21" l="1"/>
  <c r="O132" i="21" l="1"/>
  <c r="N132" i="21"/>
  <c r="Q132" i="21" s="1"/>
  <c r="M132" i="21"/>
  <c r="L132" i="21"/>
  <c r="G132" i="21"/>
  <c r="H132" i="21"/>
  <c r="U132" i="21" s="1"/>
  <c r="F132" i="21"/>
  <c r="T133" i="21"/>
  <c r="W133" i="21" s="1"/>
  <c r="S133" i="21"/>
  <c r="R133" i="21"/>
  <c r="P133" i="21"/>
  <c r="J133" i="21"/>
  <c r="T141" i="21"/>
  <c r="W141" i="21" s="1"/>
  <c r="S141" i="21"/>
  <c r="R141" i="21"/>
  <c r="P141" i="21"/>
  <c r="J141" i="21"/>
  <c r="K132" i="21" l="1"/>
  <c r="V133" i="21"/>
  <c r="V141" i="21"/>
  <c r="R148" i="21"/>
  <c r="S148" i="21"/>
  <c r="T148" i="21"/>
  <c r="W148" i="21" s="1"/>
  <c r="V148" i="21" l="1"/>
  <c r="S153" i="21" l="1"/>
  <c r="U153" i="21" l="1"/>
  <c r="T153" i="21"/>
  <c r="R153" i="21"/>
  <c r="P153" i="21"/>
  <c r="W153" i="21" l="1"/>
  <c r="V153" i="21"/>
  <c r="T147" i="21"/>
  <c r="W147" i="21" s="1"/>
  <c r="S147" i="21"/>
  <c r="R147" i="21"/>
  <c r="P147" i="21"/>
  <c r="J147" i="21"/>
  <c r="T149" i="21"/>
  <c r="W149" i="21" s="1"/>
  <c r="S149" i="21"/>
  <c r="R149" i="21"/>
  <c r="P149" i="21"/>
  <c r="J149" i="21"/>
  <c r="T101" i="21"/>
  <c r="W101" i="21" s="1"/>
  <c r="S101" i="21"/>
  <c r="R101" i="21"/>
  <c r="P101" i="21"/>
  <c r="J101" i="21"/>
  <c r="T110" i="21"/>
  <c r="W110" i="21" s="1"/>
  <c r="S110" i="21"/>
  <c r="R110" i="21"/>
  <c r="P110" i="21"/>
  <c r="J110" i="21"/>
  <c r="O51" i="21"/>
  <c r="N51" i="21"/>
  <c r="M51" i="21"/>
  <c r="L51" i="21"/>
  <c r="G51" i="21"/>
  <c r="H51" i="21"/>
  <c r="F51" i="21"/>
  <c r="T62" i="21"/>
  <c r="W62" i="21" s="1"/>
  <c r="S62" i="21"/>
  <c r="R62" i="21"/>
  <c r="P62" i="21"/>
  <c r="J62" i="21"/>
  <c r="T129" i="21"/>
  <c r="S129" i="21"/>
  <c r="R129" i="21"/>
  <c r="P129" i="21"/>
  <c r="J129" i="21"/>
  <c r="W129" i="21" l="1"/>
  <c r="Q51" i="21"/>
  <c r="U51" i="21"/>
  <c r="K51" i="21"/>
  <c r="V110" i="21"/>
  <c r="V147" i="21"/>
  <c r="V149" i="21"/>
  <c r="V101" i="21"/>
  <c r="V62" i="21"/>
  <c r="V129" i="21"/>
  <c r="T104" i="21"/>
  <c r="W104" i="21" s="1"/>
  <c r="S104" i="21"/>
  <c r="R104" i="21"/>
  <c r="P104" i="21"/>
  <c r="J104" i="21"/>
  <c r="V104" i="21" l="1"/>
  <c r="T69" i="21" l="1"/>
  <c r="S69" i="21"/>
  <c r="R69" i="21"/>
  <c r="P69" i="21"/>
  <c r="J69" i="21"/>
  <c r="T68" i="21"/>
  <c r="W68" i="21" s="1"/>
  <c r="S68" i="21"/>
  <c r="R68" i="21"/>
  <c r="P68" i="21"/>
  <c r="J68" i="21"/>
  <c r="W69" i="21" l="1"/>
  <c r="V68" i="21"/>
  <c r="V69" i="21"/>
  <c r="T134" i="21"/>
  <c r="W134" i="21" s="1"/>
  <c r="S134" i="21"/>
  <c r="R134" i="21"/>
  <c r="P134" i="21"/>
  <c r="J134" i="21"/>
  <c r="T131" i="21"/>
  <c r="W131" i="21" s="1"/>
  <c r="S131" i="21"/>
  <c r="R131" i="21"/>
  <c r="P131" i="21"/>
  <c r="J131" i="21"/>
  <c r="T128" i="21"/>
  <c r="W128" i="21" s="1"/>
  <c r="S128" i="21"/>
  <c r="R128" i="21"/>
  <c r="P128" i="21"/>
  <c r="J128" i="21"/>
  <c r="J115" i="21"/>
  <c r="P115" i="21"/>
  <c r="R115" i="21"/>
  <c r="S115" i="21"/>
  <c r="T115" i="21"/>
  <c r="W115" i="21" s="1"/>
  <c r="T96" i="21"/>
  <c r="W96" i="21" s="1"/>
  <c r="S96" i="21"/>
  <c r="R96" i="21"/>
  <c r="P96" i="21"/>
  <c r="T61" i="21"/>
  <c r="W61" i="21" s="1"/>
  <c r="S61" i="21"/>
  <c r="R61" i="21"/>
  <c r="P61" i="21"/>
  <c r="J61" i="21"/>
  <c r="V96" i="21" l="1"/>
  <c r="V128" i="21"/>
  <c r="V134" i="21"/>
  <c r="V131" i="21"/>
  <c r="V115" i="21"/>
  <c r="V61" i="21"/>
  <c r="T146" i="21" l="1"/>
  <c r="W146" i="21" s="1"/>
  <c r="S146" i="21"/>
  <c r="R146" i="21"/>
  <c r="P146" i="21"/>
  <c r="J146" i="21"/>
  <c r="V146" i="21" l="1"/>
  <c r="M71" i="21"/>
  <c r="M8" i="21" s="1"/>
  <c r="M39" i="21"/>
  <c r="P132" i="21" l="1"/>
  <c r="M152" i="21"/>
  <c r="J132" i="21"/>
  <c r="P97" i="21" l="1"/>
  <c r="J97" i="21"/>
  <c r="R89" i="21"/>
  <c r="S89" i="21"/>
  <c r="T89" i="21"/>
  <c r="W89" i="21" s="1"/>
  <c r="V89" i="21" l="1"/>
  <c r="T112" i="21" l="1"/>
  <c r="W112" i="21" s="1"/>
  <c r="S112" i="21"/>
  <c r="R112" i="21"/>
  <c r="P112" i="21"/>
  <c r="J112" i="21"/>
  <c r="T113" i="21"/>
  <c r="W113" i="21" s="1"/>
  <c r="S113" i="21"/>
  <c r="R113" i="21"/>
  <c r="P113" i="21"/>
  <c r="J113" i="21"/>
  <c r="V113" i="21" l="1"/>
  <c r="V112" i="21"/>
  <c r="T36" i="21"/>
  <c r="S36" i="21"/>
  <c r="R36" i="21"/>
  <c r="P36" i="21"/>
  <c r="J36" i="21"/>
  <c r="T35" i="21"/>
  <c r="W35" i="21" s="1"/>
  <c r="S35" i="21"/>
  <c r="R35" i="21"/>
  <c r="P35" i="21"/>
  <c r="J35" i="21"/>
  <c r="W36" i="21" l="1"/>
  <c r="V36" i="21"/>
  <c r="V35" i="21"/>
  <c r="T32" i="21" l="1"/>
  <c r="W32" i="21" s="1"/>
  <c r="S32" i="21"/>
  <c r="R32" i="21"/>
  <c r="P32" i="21"/>
  <c r="J32" i="21"/>
  <c r="T23" i="21"/>
  <c r="W23" i="21" s="1"/>
  <c r="S23" i="21"/>
  <c r="R23" i="21"/>
  <c r="P23" i="21"/>
  <c r="J23" i="21"/>
  <c r="T24" i="21"/>
  <c r="W24" i="21" s="1"/>
  <c r="S24" i="21"/>
  <c r="R24" i="21"/>
  <c r="P24" i="21"/>
  <c r="J24" i="21"/>
  <c r="T38" i="21"/>
  <c r="S38" i="21"/>
  <c r="R38" i="21"/>
  <c r="P38" i="21"/>
  <c r="J38" i="21"/>
  <c r="W38" i="21" l="1"/>
  <c r="V32" i="21"/>
  <c r="V24" i="21"/>
  <c r="V38" i="21"/>
  <c r="V23" i="21"/>
  <c r="T103" i="21" l="1"/>
  <c r="W103" i="21" s="1"/>
  <c r="S103" i="21"/>
  <c r="R103" i="21"/>
  <c r="P103" i="21"/>
  <c r="J103" i="21"/>
  <c r="V103" i="21" l="1"/>
  <c r="J52" i="21"/>
  <c r="J53" i="21"/>
  <c r="J54" i="21"/>
  <c r="J55" i="21"/>
  <c r="J56" i="21"/>
  <c r="J57" i="21"/>
  <c r="J58" i="21"/>
  <c r="J59" i="21"/>
  <c r="J60" i="21"/>
  <c r="J63" i="21"/>
  <c r="J64" i="21"/>
  <c r="J65" i="21"/>
  <c r="J66" i="21"/>
  <c r="J67" i="21"/>
  <c r="J70" i="21"/>
  <c r="J10" i="21"/>
  <c r="J11" i="21"/>
  <c r="J12" i="21"/>
  <c r="J13" i="21"/>
  <c r="J14" i="21"/>
  <c r="J15" i="21"/>
  <c r="J16" i="21"/>
  <c r="J17" i="21"/>
  <c r="J18" i="21"/>
  <c r="J19" i="21"/>
  <c r="J20" i="21"/>
  <c r="H76" i="21" l="1"/>
  <c r="P52" i="21" l="1"/>
  <c r="P53" i="21"/>
  <c r="P54" i="21"/>
  <c r="P56" i="21"/>
  <c r="P57" i="21"/>
  <c r="P58" i="21"/>
  <c r="P59" i="21"/>
  <c r="P60" i="21"/>
  <c r="P63" i="21"/>
  <c r="P64" i="21"/>
  <c r="P65" i="21"/>
  <c r="P66" i="21"/>
  <c r="P67" i="21"/>
  <c r="P70" i="21"/>
  <c r="P10" i="21"/>
  <c r="P11" i="21"/>
  <c r="P13" i="21"/>
  <c r="P14" i="21"/>
  <c r="P15" i="21"/>
  <c r="P16" i="21"/>
  <c r="P17" i="21"/>
  <c r="P18" i="21"/>
  <c r="P19" i="21"/>
  <c r="P20" i="21"/>
  <c r="P21" i="21"/>
  <c r="P22" i="21"/>
  <c r="P25" i="21"/>
  <c r="P26" i="21"/>
  <c r="P27" i="21"/>
  <c r="P28" i="21"/>
  <c r="P29" i="21"/>
  <c r="P30" i="21"/>
  <c r="P31" i="21"/>
  <c r="P33" i="21"/>
  <c r="P34" i="21"/>
  <c r="P37" i="21"/>
  <c r="P40" i="21"/>
  <c r="P41" i="21"/>
  <c r="P42" i="21"/>
  <c r="P43" i="21"/>
  <c r="P44" i="21"/>
  <c r="P45" i="21"/>
  <c r="P46" i="21"/>
  <c r="P47" i="21"/>
  <c r="P48" i="21"/>
  <c r="P49" i="21"/>
  <c r="P5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6" i="21"/>
  <c r="P87" i="21"/>
  <c r="P88" i="21"/>
  <c r="P90" i="21"/>
  <c r="P91" i="21"/>
  <c r="P93" i="21"/>
  <c r="P94" i="21"/>
  <c r="P95" i="21"/>
  <c r="P98" i="21"/>
  <c r="P99" i="21"/>
  <c r="P100" i="21"/>
  <c r="P102" i="21"/>
  <c r="P105" i="21"/>
  <c r="P106" i="21"/>
  <c r="P107" i="21"/>
  <c r="P108" i="21"/>
  <c r="P109" i="21"/>
  <c r="P111" i="21"/>
  <c r="P114" i="21"/>
  <c r="P117" i="21"/>
  <c r="P118" i="21"/>
  <c r="P119" i="21"/>
  <c r="P120" i="21"/>
  <c r="P121" i="21"/>
  <c r="P122" i="21"/>
  <c r="P123" i="21"/>
  <c r="P124" i="21"/>
  <c r="P125" i="21"/>
  <c r="P126" i="21"/>
  <c r="P127" i="21"/>
  <c r="P130" i="21"/>
  <c r="P135" i="21"/>
  <c r="P139" i="21"/>
  <c r="P140" i="21"/>
  <c r="P142" i="21"/>
  <c r="P143" i="21"/>
  <c r="P144" i="21"/>
  <c r="P145" i="21"/>
  <c r="P150" i="21"/>
  <c r="P151" i="2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T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S33" i="21"/>
  <c r="T33" i="21"/>
  <c r="R34" i="21"/>
  <c r="S34" i="21"/>
  <c r="T34" i="21"/>
  <c r="W34" i="21" s="1"/>
  <c r="R37" i="21"/>
  <c r="S37" i="21"/>
  <c r="T37" i="21"/>
  <c r="W37" i="21" s="1"/>
  <c r="R40" i="21"/>
  <c r="S40" i="21"/>
  <c r="T40" i="21"/>
  <c r="W40" i="21" s="1"/>
  <c r="R41" i="21"/>
  <c r="S41" i="21"/>
  <c r="T41" i="21"/>
  <c r="R42" i="21"/>
  <c r="S42" i="21"/>
  <c r="T42" i="21"/>
  <c r="W42" i="21" s="1"/>
  <c r="R43" i="21"/>
  <c r="S43" i="21"/>
  <c r="T43" i="21"/>
  <c r="W43" i="21" s="1"/>
  <c r="R44" i="21"/>
  <c r="S44" i="21"/>
  <c r="T44" i="21"/>
  <c r="W44" i="21" s="1"/>
  <c r="R45" i="21"/>
  <c r="S45" i="21"/>
  <c r="T45" i="21"/>
  <c r="R46" i="21"/>
  <c r="S46" i="21"/>
  <c r="T46" i="21"/>
  <c r="W46" i="21" s="1"/>
  <c r="R47" i="21"/>
  <c r="S47" i="21"/>
  <c r="T47" i="21"/>
  <c r="W47" i="21" s="1"/>
  <c r="R48" i="21"/>
  <c r="S48" i="21"/>
  <c r="T48" i="21"/>
  <c r="W48" i="21" s="1"/>
  <c r="R49" i="21"/>
  <c r="S49" i="21"/>
  <c r="T49" i="21"/>
  <c r="W49" i="21" s="1"/>
  <c r="R50" i="21"/>
  <c r="S50" i="21"/>
  <c r="T50" i="21"/>
  <c r="W50" i="21" s="1"/>
  <c r="R72" i="21"/>
  <c r="S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S95" i="21"/>
  <c r="T95" i="21"/>
  <c r="R98" i="21"/>
  <c r="S98" i="21"/>
  <c r="T98" i="21"/>
  <c r="W98" i="21" s="1"/>
  <c r="R99" i="21"/>
  <c r="S99" i="21"/>
  <c r="T99" i="21"/>
  <c r="W99" i="21" s="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6" i="21"/>
  <c r="S116" i="21"/>
  <c r="T116" i="21"/>
  <c r="W116" i="21" s="1"/>
  <c r="R117" i="21"/>
  <c r="S117" i="21"/>
  <c r="T117" i="21"/>
  <c r="W117" i="21" s="1"/>
  <c r="R118" i="21"/>
  <c r="S118" i="21"/>
  <c r="T118" i="21"/>
  <c r="W118" i="21" s="1"/>
  <c r="R119" i="21"/>
  <c r="S119" i="21"/>
  <c r="T119" i="21"/>
  <c r="W119" i="21" s="1"/>
  <c r="R120" i="21"/>
  <c r="S120" i="21"/>
  <c r="T120" i="21"/>
  <c r="W120" i="21" s="1"/>
  <c r="R121" i="21"/>
  <c r="S121" i="21"/>
  <c r="T121" i="21"/>
  <c r="W121" i="21" s="1"/>
  <c r="R122" i="21"/>
  <c r="S122" i="21"/>
  <c r="T122" i="21"/>
  <c r="W122" i="21" s="1"/>
  <c r="R123" i="21"/>
  <c r="S123" i="21"/>
  <c r="T123" i="21"/>
  <c r="W123" i="21" s="1"/>
  <c r="R124" i="21"/>
  <c r="S124" i="21"/>
  <c r="T124" i="21"/>
  <c r="W124" i="21" s="1"/>
  <c r="R125" i="21"/>
  <c r="S125" i="21"/>
  <c r="T125" i="21"/>
  <c r="W125" i="21" s="1"/>
  <c r="R126" i="21"/>
  <c r="S126" i="21"/>
  <c r="T126" i="21"/>
  <c r="W126" i="21" s="1"/>
  <c r="R127" i="21"/>
  <c r="S127" i="21"/>
  <c r="T127" i="21"/>
  <c r="W127" i="21" s="1"/>
  <c r="R130" i="21"/>
  <c r="S130" i="21"/>
  <c r="T130" i="21"/>
  <c r="W130" i="21" s="1"/>
  <c r="R135" i="21"/>
  <c r="S135" i="21"/>
  <c r="T135" i="21"/>
  <c r="W135" i="21" s="1"/>
  <c r="R139" i="21"/>
  <c r="S139" i="21"/>
  <c r="R140" i="21"/>
  <c r="S140" i="21"/>
  <c r="T140" i="21"/>
  <c r="W140" i="21" s="1"/>
  <c r="R142" i="21"/>
  <c r="S142" i="21"/>
  <c r="T142" i="21"/>
  <c r="W142" i="21" s="1"/>
  <c r="R143" i="21"/>
  <c r="S143" i="21"/>
  <c r="T143" i="21"/>
  <c r="W143" i="21" s="1"/>
  <c r="R144" i="21"/>
  <c r="S144" i="21"/>
  <c r="T144" i="21"/>
  <c r="W144" i="21" s="1"/>
  <c r="R145" i="21"/>
  <c r="S145" i="21"/>
  <c r="T145" i="21"/>
  <c r="W145" i="21" s="1"/>
  <c r="R150" i="21"/>
  <c r="S150" i="21"/>
  <c r="T150" i="21"/>
  <c r="W150" i="21" s="1"/>
  <c r="R151" i="21"/>
  <c r="S151" i="21"/>
  <c r="T151" i="21"/>
  <c r="W151" i="21" s="1"/>
  <c r="J111" i="21"/>
  <c r="O76" i="21"/>
  <c r="N76" i="21"/>
  <c r="L76" i="21"/>
  <c r="G76" i="21"/>
  <c r="F76" i="21"/>
  <c r="J80" i="21"/>
  <c r="W41" i="21" l="1"/>
  <c r="W45" i="21"/>
  <c r="Q76" i="21"/>
  <c r="U76" i="21"/>
  <c r="K76" i="21"/>
  <c r="W95" i="21"/>
  <c r="W33" i="21"/>
  <c r="T7" i="21"/>
  <c r="W7" i="21" s="1"/>
  <c r="W22" i="21"/>
  <c r="T9" i="21"/>
  <c r="W9" i="21" s="1"/>
  <c r="W10" i="21"/>
  <c r="T97" i="21"/>
  <c r="W97" i="21" s="1"/>
  <c r="R97" i="21"/>
  <c r="S97" i="21"/>
  <c r="T85" i="21"/>
  <c r="W85" i="21" s="1"/>
  <c r="R85" i="21"/>
  <c r="S85" i="21"/>
  <c r="V135" i="21"/>
  <c r="R7" i="21"/>
  <c r="S7" i="21"/>
  <c r="T132" i="21"/>
  <c r="W132" i="21" s="1"/>
  <c r="R132" i="21"/>
  <c r="S132" i="21"/>
  <c r="S76" i="21"/>
  <c r="S71" i="21"/>
  <c r="S39" i="21"/>
  <c r="S9" i="21"/>
  <c r="R76" i="21"/>
  <c r="T76" i="21"/>
  <c r="W76" i="21" s="1"/>
  <c r="T71" i="21"/>
  <c r="R71" i="21"/>
  <c r="T39" i="21"/>
  <c r="R39" i="21"/>
  <c r="R9" i="21"/>
  <c r="V80" i="21"/>
  <c r="V150" i="21"/>
  <c r="V145" i="21"/>
  <c r="P76" i="21"/>
  <c r="P85" i="21"/>
  <c r="V111" i="21"/>
  <c r="V97" i="21" l="1"/>
  <c r="V132" i="21"/>
  <c r="J130" i="21"/>
  <c r="V130" i="21" l="1"/>
  <c r="P7" i="21" l="1"/>
  <c r="J37" i="21"/>
  <c r="J34" i="21"/>
  <c r="J9" i="21" l="1"/>
  <c r="P9" i="21"/>
  <c r="V37" i="21"/>
  <c r="V34" i="21"/>
  <c r="J143" i="21"/>
  <c r="J144" i="21"/>
  <c r="J145" i="21"/>
  <c r="J33" i="21"/>
  <c r="V33" i="21"/>
  <c r="O3" i="21" l="1"/>
  <c r="U154" i="21" l="1"/>
  <c r="T154" i="21"/>
  <c r="R154" i="21"/>
  <c r="P154" i="21"/>
  <c r="J151" i="21"/>
  <c r="J150" i="21"/>
  <c r="J142" i="21"/>
  <c r="J140" i="21"/>
  <c r="J139" i="21"/>
  <c r="J135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4" i="21"/>
  <c r="J109" i="21"/>
  <c r="J108" i="21"/>
  <c r="J107" i="21"/>
  <c r="J106" i="21"/>
  <c r="J105" i="21"/>
  <c r="J102" i="21"/>
  <c r="J100" i="21"/>
  <c r="J99" i="21"/>
  <c r="J98" i="21"/>
  <c r="J84" i="21"/>
  <c r="J83" i="21"/>
  <c r="J82" i="21"/>
  <c r="J81" i="21"/>
  <c r="J79" i="21"/>
  <c r="J78" i="21"/>
  <c r="J77" i="21"/>
  <c r="J75" i="21"/>
  <c r="J74" i="21"/>
  <c r="J73" i="21"/>
  <c r="J72" i="21"/>
  <c r="O71" i="21"/>
  <c r="N71" i="21"/>
  <c r="L71" i="21"/>
  <c r="H71" i="21"/>
  <c r="G71" i="21"/>
  <c r="G8" i="21" s="1"/>
  <c r="F71" i="21"/>
  <c r="J50" i="21"/>
  <c r="J49" i="21"/>
  <c r="J48" i="21"/>
  <c r="J47" i="21"/>
  <c r="J46" i="21"/>
  <c r="J45" i="21"/>
  <c r="J44" i="21"/>
  <c r="J43" i="21"/>
  <c r="J42" i="21"/>
  <c r="J41" i="21"/>
  <c r="J40" i="21"/>
  <c r="O39" i="21"/>
  <c r="N39" i="21"/>
  <c r="L39" i="21"/>
  <c r="H39" i="21"/>
  <c r="G39" i="21"/>
  <c r="F39" i="21"/>
  <c r="J31" i="21"/>
  <c r="J30" i="21"/>
  <c r="J29" i="21"/>
  <c r="J28" i="21"/>
  <c r="J27" i="21"/>
  <c r="J26" i="21"/>
  <c r="J25" i="21"/>
  <c r="J22" i="21"/>
  <c r="J21" i="21"/>
  <c r="T52" i="21"/>
  <c r="S52" i="21"/>
  <c r="S51" i="21" s="1"/>
  <c r="R52" i="21"/>
  <c r="R51" i="21" s="1"/>
  <c r="J7" i="21"/>
  <c r="U3" i="21"/>
  <c r="T3" i="21"/>
  <c r="N3" i="21"/>
  <c r="W154" i="21" l="1"/>
  <c r="F8" i="21"/>
  <c r="U71" i="21"/>
  <c r="W71" i="21" s="1"/>
  <c r="H8" i="21"/>
  <c r="L8" i="21"/>
  <c r="N8" i="21"/>
  <c r="Q71" i="21"/>
  <c r="O8" i="21"/>
  <c r="Q39" i="21"/>
  <c r="U39" i="21"/>
  <c r="W39" i="21" s="1"/>
  <c r="K71" i="21"/>
  <c r="K39" i="21"/>
  <c r="T51" i="21"/>
  <c r="W51" i="21" s="1"/>
  <c r="W52" i="21"/>
  <c r="F152" i="21"/>
  <c r="F155" i="21" s="1"/>
  <c r="L152" i="21"/>
  <c r="L155" i="21" s="1"/>
  <c r="N152" i="21"/>
  <c r="G152" i="21"/>
  <c r="O152" i="21"/>
  <c r="H152" i="21"/>
  <c r="P39" i="21"/>
  <c r="J51" i="21"/>
  <c r="P51" i="21"/>
  <c r="P71" i="21"/>
  <c r="S152" i="21"/>
  <c r="R152" i="21"/>
  <c r="V87" i="21"/>
  <c r="V94" i="21"/>
  <c r="V95" i="21"/>
  <c r="V98" i="21"/>
  <c r="V99" i="21"/>
  <c r="V105" i="21"/>
  <c r="V107" i="21"/>
  <c r="V11" i="21"/>
  <c r="V27" i="21"/>
  <c r="V41" i="21"/>
  <c r="V83" i="21"/>
  <c r="V85" i="21"/>
  <c r="V82" i="21"/>
  <c r="V114" i="21"/>
  <c r="V119" i="21"/>
  <c r="V120" i="21"/>
  <c r="V122" i="21"/>
  <c r="V124" i="21"/>
  <c r="V142" i="21"/>
  <c r="V26" i="21"/>
  <c r="V100" i="21"/>
  <c r="V106" i="21"/>
  <c r="V108" i="21"/>
  <c r="V109" i="21"/>
  <c r="V116" i="21"/>
  <c r="V117" i="21"/>
  <c r="V118" i="21"/>
  <c r="V123" i="21"/>
  <c r="V139" i="21"/>
  <c r="V140" i="21"/>
  <c r="V143" i="21"/>
  <c r="V53" i="21"/>
  <c r="V59" i="21"/>
  <c r="V63" i="21"/>
  <c r="V64" i="21"/>
  <c r="V67" i="21"/>
  <c r="V70" i="21"/>
  <c r="V43" i="21"/>
  <c r="V46" i="21"/>
  <c r="V48" i="21"/>
  <c r="V81" i="21"/>
  <c r="V86" i="21"/>
  <c r="V88" i="21"/>
  <c r="V93" i="21"/>
  <c r="V56" i="21"/>
  <c r="V47" i="21"/>
  <c r="V66" i="21"/>
  <c r="V77" i="21"/>
  <c r="V73" i="21"/>
  <c r="V50" i="21"/>
  <c r="V42" i="21"/>
  <c r="V30" i="21"/>
  <c r="V13" i="21"/>
  <c r="V65" i="21"/>
  <c r="V102" i="21"/>
  <c r="V74" i="21"/>
  <c r="V22" i="21"/>
  <c r="V79" i="21"/>
  <c r="V60" i="21"/>
  <c r="V31" i="21"/>
  <c r="V29" i="21"/>
  <c r="V154" i="21"/>
  <c r="V21" i="21"/>
  <c r="V17" i="21"/>
  <c r="V19" i="21"/>
  <c r="V16" i="21"/>
  <c r="V14" i="21"/>
  <c r="V18" i="21"/>
  <c r="V90" i="21"/>
  <c r="J76" i="21"/>
  <c r="V78" i="21"/>
  <c r="V75" i="21"/>
  <c r="V57" i="21"/>
  <c r="J39" i="21"/>
  <c r="V44" i="21"/>
  <c r="V28" i="21"/>
  <c r="V84" i="21"/>
  <c r="V55" i="21"/>
  <c r="V54" i="21"/>
  <c r="V58" i="21"/>
  <c r="V52" i="21"/>
  <c r="V25" i="21"/>
  <c r="V45" i="21"/>
  <c r="V49" i="21"/>
  <c r="V72" i="21"/>
  <c r="V121" i="21"/>
  <c r="V125" i="21"/>
  <c r="V127" i="21"/>
  <c r="V10" i="21"/>
  <c r="V12" i="21"/>
  <c r="V15" i="21"/>
  <c r="V20" i="21"/>
  <c r="V40" i="21"/>
  <c r="J71" i="21"/>
  <c r="J85" i="21"/>
  <c r="V91" i="21"/>
  <c r="V126" i="21"/>
  <c r="V144" i="21"/>
  <c r="Q8" i="21" l="1"/>
  <c r="U8" i="21"/>
  <c r="Q152" i="21"/>
  <c r="U152" i="21"/>
  <c r="T152" i="21"/>
  <c r="G155" i="21"/>
  <c r="K152" i="21"/>
  <c r="T8" i="21"/>
  <c r="K8" i="21"/>
  <c r="P152" i="21"/>
  <c r="P155" i="21" s="1"/>
  <c r="J152" i="21"/>
  <c r="S6" i="21"/>
  <c r="R6" i="21"/>
  <c r="J8" i="21"/>
  <c r="P8" i="21"/>
  <c r="R8" i="21"/>
  <c r="S8" i="21"/>
  <c r="V71" i="21"/>
  <c r="N155" i="21"/>
  <c r="N6" i="21"/>
  <c r="L6" i="21"/>
  <c r="F6" i="21"/>
  <c r="G6" i="21"/>
  <c r="M155" i="21"/>
  <c r="S155" i="21" s="1"/>
  <c r="M6" i="21"/>
  <c r="V76" i="21"/>
  <c r="V7" i="21"/>
  <c r="V9" i="21"/>
  <c r="V51" i="21"/>
  <c r="H155" i="21"/>
  <c r="H6" i="21"/>
  <c r="I138" i="21" s="1"/>
  <c r="R155" i="21"/>
  <c r="O155" i="21"/>
  <c r="O6" i="21"/>
  <c r="V39" i="21"/>
  <c r="W152" i="21" l="1"/>
  <c r="W8" i="21"/>
  <c r="Q6" i="21"/>
  <c r="Q155" i="21"/>
  <c r="K155" i="21"/>
  <c r="K6" i="21"/>
  <c r="T6" i="21"/>
  <c r="I92" i="21"/>
  <c r="I137" i="21"/>
  <c r="I136" i="21"/>
  <c r="I133" i="21"/>
  <c r="I147" i="21"/>
  <c r="I148" i="21"/>
  <c r="I141" i="21"/>
  <c r="I94" i="21"/>
  <c r="I95" i="21"/>
  <c r="I93" i="21"/>
  <c r="I89" i="21"/>
  <c r="I149" i="21"/>
  <c r="I101" i="21"/>
  <c r="I110" i="21"/>
  <c r="I129" i="21"/>
  <c r="I62" i="21"/>
  <c r="I69" i="21"/>
  <c r="I104" i="21"/>
  <c r="I134" i="21"/>
  <c r="I68" i="21"/>
  <c r="I128" i="21"/>
  <c r="I131" i="21"/>
  <c r="I115" i="21"/>
  <c r="I96" i="21"/>
  <c r="I146" i="21"/>
  <c r="I61" i="21"/>
  <c r="V152" i="21"/>
  <c r="I97" i="21"/>
  <c r="I132" i="21"/>
  <c r="I112" i="21"/>
  <c r="I113" i="21"/>
  <c r="I36" i="21"/>
  <c r="I35" i="21"/>
  <c r="T155" i="21"/>
  <c r="I38" i="21"/>
  <c r="I32" i="21"/>
  <c r="I23" i="21"/>
  <c r="I24" i="21"/>
  <c r="I111" i="21"/>
  <c r="I103" i="21"/>
  <c r="I80" i="21"/>
  <c r="I37" i="21"/>
  <c r="I130" i="21"/>
  <c r="I34" i="21"/>
  <c r="I33" i="21"/>
  <c r="V8" i="21"/>
  <c r="P6" i="21"/>
  <c r="I150" i="21"/>
  <c r="I145" i="21"/>
  <c r="I144" i="21"/>
  <c r="I142" i="21"/>
  <c r="I140" i="21"/>
  <c r="I135" i="21"/>
  <c r="I127" i="21"/>
  <c r="I126" i="21"/>
  <c r="I125" i="21"/>
  <c r="I151" i="21"/>
  <c r="I143" i="21"/>
  <c r="I139" i="21"/>
  <c r="I124" i="21"/>
  <c r="I123" i="21"/>
  <c r="I121" i="21"/>
  <c r="I119" i="21"/>
  <c r="I117" i="21"/>
  <c r="I106" i="21"/>
  <c r="I102" i="21"/>
  <c r="I99" i="21"/>
  <c r="I98" i="21"/>
  <c r="I91" i="21"/>
  <c r="I87" i="21"/>
  <c r="I86" i="21"/>
  <c r="I83" i="21"/>
  <c r="I81" i="21"/>
  <c r="I79" i="21"/>
  <c r="I77" i="21"/>
  <c r="I74" i="21"/>
  <c r="I72" i="21"/>
  <c r="I49" i="21"/>
  <c r="I47" i="21"/>
  <c r="I45" i="21"/>
  <c r="I43" i="21"/>
  <c r="I40" i="21"/>
  <c r="I31" i="21"/>
  <c r="I29" i="21"/>
  <c r="I27" i="21"/>
  <c r="I25" i="21"/>
  <c r="I21" i="21"/>
  <c r="I19" i="21"/>
  <c r="I17" i="21"/>
  <c r="I16" i="21"/>
  <c r="I14" i="21"/>
  <c r="I12" i="21"/>
  <c r="I11" i="21"/>
  <c r="I70" i="21"/>
  <c r="I66" i="21"/>
  <c r="I64" i="21"/>
  <c r="I60" i="21"/>
  <c r="I58" i="21"/>
  <c r="I56" i="21"/>
  <c r="I55" i="21"/>
  <c r="I53" i="21"/>
  <c r="I122" i="21"/>
  <c r="I118" i="21"/>
  <c r="I114" i="21"/>
  <c r="I109" i="21"/>
  <c r="I107" i="21"/>
  <c r="I100" i="21"/>
  <c r="I90" i="21"/>
  <c r="I88" i="21"/>
  <c r="I84" i="21"/>
  <c r="I76" i="21"/>
  <c r="I73" i="21"/>
  <c r="I50" i="21"/>
  <c r="I46" i="21"/>
  <c r="I42" i="21"/>
  <c r="I39" i="21"/>
  <c r="I30" i="21"/>
  <c r="I26" i="21"/>
  <c r="I20" i="21"/>
  <c r="I15" i="21"/>
  <c r="I10" i="21"/>
  <c r="I120" i="21"/>
  <c r="I116" i="21"/>
  <c r="I108" i="21"/>
  <c r="I105" i="21"/>
  <c r="I85" i="21"/>
  <c r="I82" i="21"/>
  <c r="I78" i="21"/>
  <c r="I75" i="21"/>
  <c r="I71" i="21"/>
  <c r="I48" i="21"/>
  <c r="I44" i="21"/>
  <c r="I41" i="21"/>
  <c r="I28" i="21"/>
  <c r="I22" i="21"/>
  <c r="I18" i="21"/>
  <c r="I13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55" i="21"/>
  <c r="J155" i="21"/>
  <c r="U6" i="21"/>
  <c r="W6" i="21" l="1"/>
  <c r="W155" i="21"/>
  <c r="V6" i="21"/>
  <c r="V155" i="21"/>
  <c r="V151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4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<sst xmlns="http://schemas.openxmlformats.org/spreadsheetml/2006/main" count="438" uniqueCount="335">
  <si>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</si>
  <si>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</si>
  <si>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</si>
  <si>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</si>
  <si>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</si>
  <si>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</si>
  <si>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</si>
  <si>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</si>
  <si>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</si>
  <si>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</si>
  <si>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</si>
  <si>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</si>
  <si>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</si>
  <si>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</si>
  <si>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</si>
  <si>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</si>
  <si>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</si>
  <si>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</si>
  <si>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</si>
  <si>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</si>
  <si>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</si>
  <si>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</si>
  <si>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</si>
  <si>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</si>
  <si>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</si>
  <si>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</si>
  <si>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</si>
  <si>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</si>
  <si>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</si>
  <si>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</si>
  <si>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</si>
  <si>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</si>
  <si>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</si>
  <si>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</si>
  <si>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</si>
  <si>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</si>
  <si>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</si>
  <si>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</si>
  <si>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</si>
  <si>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</si>
  <si>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</si>
  <si>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</si>
  <si>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</si>
  <si>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</si>
  <si>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</si>
  <si>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</si>
  <si>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</si>
  <si>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</si>
  <si>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</si>
  <si>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</si>
  <si>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</si>
  <si>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</si>
  <si>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</si>
  <si>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</si>
  <si>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</si>
  <si>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</si>
  <si>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</si>
  <si>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</si>
  <si>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</si>
  <si>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</si>
  <si>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</si>
  <si>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</si>
  <si>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</si>
  <si>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</si>
  <si>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</si>
  <si>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</si>
  <si>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</si>
  <si>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</si>
  <si>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</si>
  <si>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</si>
  <si>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</si>
  <si>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</si>
  <si>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</si>
  <si>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</si>
  <si>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</si>
  <si>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</si>
  <si>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</si>
  <si>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</si>
  <si>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</si>
  <si>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</si>
  <si>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</si>
  <si>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</si>
  <si>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</si>
  <si>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</si>
  <si>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</si>
  <si>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</si>
  <si>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</si>
  <si>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</si>
  <si>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</si>
  <si>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</si>
  <si>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</si>
  <si>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</si>
  <si>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</si>
  <si>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</si>
  <si>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</si>
  <si>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</si>
  <si>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</si>
  <si>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</si>
  <si>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</si>
  <si>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</si>
  <si>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</si>
  <si>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</si>
  <si>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</si>
  <si>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</si>
  <si>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</si>
  <si>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</si>
  <si>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</si>
  <si>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</si>
  <si>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</si>
  <si>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</si>
  <si>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</si>
  <si>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</si>
  <si>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</si>
  <si>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</si>
  <si>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</si>
  <si>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</si>
  <si>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</si>
  <si>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</si>
  <si>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</si>
  <si>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</si>
  <si>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</si>
  <si>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</si>
  <si>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</si>
  <si>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</si>
  <si>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</si>
  <si>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</si>
  <si>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</si>
  <si>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</si>
  <si>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</si>
  <si>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</si>
  <si>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</si>
  <si>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</si>
  <si>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</si>
  <si>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</si>
  <si>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</si>
  <si>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</si>
  <si>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</si>
  <si>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</si>
  <si>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</si>
  <si>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</si>
  <si>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</si>
  <si>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</si>
  <si>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</si>
  <si>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</si>
  <si>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</si>
  <si>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</si>
  <si>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</si>
  <si>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</si>
  <si>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</si>
  <si>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</si>
  <si>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</si>
  <si>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</si>
  <si>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</si>
  <si>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</si>
  <si>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</si>
  <si>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</si>
  <si>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</si>
  <si>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</si>
  <si>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</si>
  <si>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</si>
  <si>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</si>
  <si>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</si>
  <si>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</si>
  <si>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</si>
  <si>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</si>
  <si>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</si>
  <si>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</si>
  <si>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</si>
  <si>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</si>
  <si>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</si>
  <si>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</si>
  <si>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</si>
  <si>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</si>
  <si>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</si>
  <si>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</si>
  <si>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</si>
  <si>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</si>
  <si>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</si>
  <si>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</si>
  <si>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</si>
  <si>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</si>
  <si>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</si>
  <si>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</si>
  <si>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</si>
  <si>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</si>
  <si>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</si>
  <si>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</si>
  <si>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</si>
  <si>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</si>
  <si>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</si>
  <si>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</si>
  <si>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</si>
  <si>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</si>
  <si>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</si>
  <si>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</si>
  <si>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</si>
  <si>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</si>
  <si>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</si>
  <si>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</si>
  <si>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</si>
  <si>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</si>
  <si>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</si>
  <si>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</si>
  <si>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</si>
  <si>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</si>
  <si>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</si>
  <si>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</si>
  <si>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</si>
  <si>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</si>
  <si>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</si>
  <si>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</si>
  <si>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</si>
  <si>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</si>
  <si>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</si>
  <si>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</si>
  <si>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</si>
  <si>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</si>
  <si>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</si>
  <si>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</si>
  <si>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</si>
  <si>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</si>
  <si>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</si>
  <si>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</si>
  <si>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</si>
  <si>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</si>
  <si>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</si>
  <si>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</si>
  <si>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</si>
  <si>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</si>
  <si>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</si>
  <si>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</si>
  <si>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</si>
  <si>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</si>
  <si>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</si>
  <si>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</si>
  <si>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</si>
  <si>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</si>
  <si>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</si>
  <si>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</si>
  <si>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</si>
  <si>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</si>
  <si>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</si>
  <si>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</si>
  <si>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</si>
  <si>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</si>
  <si>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</si>
  <si>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</si>
  <si>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</si>
  <si>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</si>
  <si>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</si>
  <si>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</si>
  <si>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</si>
  <si>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</si>
  <si>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</si>
  <si>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</si>
  <si>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</si>
  <si>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</si>
  <si>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</si>
  <si>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</si>
  <si>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</si>
  <si>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</si>
  <si>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</si>
  <si>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</si>
  <si>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</si>
  <si>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</si>
  <si>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</si>
  <si>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</si>
  <si>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</si>
  <si>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</si>
  <si>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</si>
  <si>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</si>
  <si>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</si>
  <si>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</si>
  <si>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</si>
  <si>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</si>
  <si>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</si>
  <si>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</si>
  <si>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</si>
  <si>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</si>
  <si>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</si>
  <si>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</si>
  <si>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</si>
  <si>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</si>
  <si>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</si>
  <si>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</si>
  <si>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</si>
  <si>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</si>
  <si>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</si>
  <si>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</si>
  <si>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</si>
  <si>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</si>
  <si>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</si>
  <si>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</si>
  <si>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</si>
  <si>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</si>
  <si>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</si>
  <si>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Сарненській міській ТГ на реконструкцію дитячого терапевтичного корпусу КНП "Сарненська ЦРЛ"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</si>
  <si>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</si>
  <si>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співфінансування обласному бюджету (50%) для надання субвенції на придбання 2-х автобусів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</si>
  <si>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</si>
  <si>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</si>
  <si>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</si>
  <si>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</si>
  <si>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</si>
  <si>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</si>
  <si>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</si>
  <si>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</si>
  <si>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</si>
  <si>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</si>
  <si>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</si>
  <si>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</si>
  <si>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</si>
  <si>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</si>
  <si>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</si>
  <si>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</si>
  <si>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</si>
  <si>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</si>
  <si>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</si>
  <si>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</si>
  <si>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</si>
  <si>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</si>
  <si>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</si>
  <si>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</si>
  <si>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</si>
  <si>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</si>
  <si>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</si>
  <si>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</si>
  <si>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</si>
  <si>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</si>
  <si>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Освіта</t>
  </si>
  <si>
    <t>Фізична культура і спорт</t>
  </si>
  <si>
    <t>Культура і мистецтво</t>
  </si>
  <si>
    <t>затверджено на 01.04.2022</t>
  </si>
  <si>
    <t>виконано станом на 01.04.2022</t>
  </si>
  <si>
    <t xml:space="preserve">                Аналіз виконання бюджету Вараської міської територіальної громади по видатках та кредитуванню станом на 01.04.2022 року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</si>
</sst>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</borders>
  <cellStyleXfs count="4">
    <xf numFmtId="0" fontId="0" fillId="0" borderId="0"/>
    <xf numFmtId="0" fontId="16" fillId="0" borderId="0"/>
    <xf numFmtId="0" fontId="29" fillId="0" borderId="0"/>
    <xf numFmtId="9" fontId="30" fillId="0" borderId="0" applyFont="0" applyFill="0" applyBorder="0" applyAlignment="0" applyProtection="0"/>
  </cellStyleXfs>
  <cellXfs count="207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25" fillId="2" borderId="17" xfId="0" applyNumberFormat="1" applyFont="1" applyFill="1" applyBorder="1" applyAlignment="1">
      <alignment horizontal="center" wrapText="1"/>
    </xf>
    <xf numFmtId="167" fontId="25" fillId="2" borderId="18" xfId="0" applyNumberFormat="1" applyFont="1" applyFill="1" applyBorder="1" applyAlignment="1">
      <alignment horizontal="center" wrapText="1"/>
    </xf>
    <xf numFmtId="167" fontId="25" fillId="2" borderId="19" xfId="0" applyNumberFormat="1" applyFont="1" applyFill="1" applyBorder="1" applyAlignment="1">
      <alignment horizontal="center" wrapText="1"/>
    </xf>
    <xf numFmtId="167" fontId="25" fillId="2" borderId="5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>
      <alignment horizontal="center" wrapText="1"/>
    </xf>
    <xf numFmtId="167" fontId="26" fillId="2" borderId="19" xfId="0" applyNumberFormat="1" applyFont="1" applyFill="1" applyBorder="1" applyAlignment="1">
      <alignment horizontal="center" wrapText="1"/>
    </xf>
    <xf numFmtId="165" fontId="25" fillId="2" borderId="20" xfId="0" applyNumberFormat="1" applyFont="1" applyFill="1" applyBorder="1" applyAlignment="1">
      <alignment horizontal="center" wrapText="1"/>
    </xf>
    <xf numFmtId="165" fontId="26" fillId="2" borderId="20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 applyProtection="1">
      <alignment horizontal="center" wrapText="1"/>
    </xf>
    <xf numFmtId="165" fontId="25" fillId="2" borderId="18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 applyProtection="1">
      <alignment horizontal="center" wrapText="1"/>
    </xf>
    <xf numFmtId="0" fontId="21" fillId="2" borderId="17" xfId="0" applyFont="1" applyFill="1" applyBorder="1" applyAlignment="1"/>
    <xf numFmtId="0" fontId="21" fillId="2" borderId="18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 wrapText="1"/>
    </xf>
    <xf numFmtId="165" fontId="26" fillId="2" borderId="5" xfId="0" applyNumberFormat="1" applyFont="1" applyFill="1" applyBorder="1" applyAlignment="1">
      <alignment horizontal="center" wrapText="1"/>
    </xf>
    <xf numFmtId="167" fontId="25" fillId="2" borderId="2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</xf>
    <xf numFmtId="167" fontId="26" fillId="2" borderId="26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165" fontId="25" fillId="2" borderId="5" xfId="0" applyNumberFormat="1" applyFont="1" applyFill="1" applyBorder="1" applyAlignment="1">
      <alignment horizontal="center" wrapText="1"/>
    </xf>
    <xf numFmtId="167" fontId="27" fillId="2" borderId="26" xfId="0" applyNumberFormat="1" applyFont="1" applyFill="1" applyBorder="1" applyAlignment="1" applyProtection="1">
      <alignment horizontal="center" wrapText="1"/>
    </xf>
    <xf numFmtId="167" fontId="27" fillId="2" borderId="5" xfId="0" applyNumberFormat="1" applyFont="1" applyFill="1" applyBorder="1" applyAlignment="1" applyProtection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  <protection locked="0"/>
    </xf>
    <xf numFmtId="167" fontId="26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6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0" fontId="27" fillId="2" borderId="26" xfId="0" applyFont="1" applyFill="1" applyBorder="1" applyAlignment="1">
      <alignment horizontal="center" wrapText="1"/>
    </xf>
    <xf numFmtId="164" fontId="27" fillId="2" borderId="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 applyProtection="1">
      <alignment horizontal="center" wrapText="1"/>
      <protection locked="0"/>
    </xf>
    <xf numFmtId="167" fontId="25" fillId="2" borderId="5" xfId="0" applyNumberFormat="1" applyFont="1" applyFill="1" applyBorder="1" applyAlignment="1" applyProtection="1">
      <alignment horizontal="center" wrapText="1"/>
      <protection locked="0"/>
    </xf>
    <xf numFmtId="167" fontId="31" fillId="2" borderId="26" xfId="0" applyNumberFormat="1" applyFont="1" applyFill="1" applyBorder="1" applyAlignment="1" applyProtection="1">
      <alignment horizontal="center" wrapText="1"/>
      <protection locked="0"/>
    </xf>
    <xf numFmtId="167" fontId="31" fillId="2" borderId="5" xfId="0" applyNumberFormat="1" applyFont="1" applyFill="1" applyBorder="1" applyAlignment="1" applyProtection="1">
      <alignment horizontal="center" wrapText="1"/>
      <protection locked="0"/>
    </xf>
    <xf numFmtId="167" fontId="36" fillId="2" borderId="26" xfId="0" applyNumberFormat="1" applyFont="1" applyFill="1" applyBorder="1" applyAlignment="1" applyProtection="1">
      <alignment horizontal="center" wrapText="1"/>
      <protection locked="0"/>
    </xf>
    <xf numFmtId="167" fontId="36" fillId="2" borderId="5" xfId="0" applyNumberFormat="1" applyFont="1" applyFill="1" applyBorder="1" applyAlignment="1" applyProtection="1">
      <alignment horizontal="center" wrapText="1"/>
      <protection locked="0"/>
    </xf>
    <xf numFmtId="167" fontId="25" fillId="2" borderId="27" xfId="0" applyNumberFormat="1" applyFont="1" applyFill="1" applyBorder="1" applyAlignment="1" applyProtection="1">
      <alignment horizontal="center" wrapText="1"/>
    </xf>
    <xf numFmtId="168" fontId="26" fillId="2" borderId="5" xfId="0" applyNumberFormat="1" applyFont="1" applyFill="1" applyBorder="1" applyAlignment="1">
      <alignment horizontal="center" wrapText="1"/>
    </xf>
    <xf numFmtId="10" fontId="26" fillId="2" borderId="5" xfId="0" applyNumberFormat="1" applyFont="1" applyFill="1" applyBorder="1" applyAlignment="1">
      <alignment horizont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9" fontId="26" fillId="2" borderId="5" xfId="0" applyNumberFormat="1" applyFont="1" applyFill="1" applyBorder="1" applyAlignment="1">
      <alignment horizontal="center" wrapText="1"/>
    </xf>
    <xf numFmtId="10" fontId="27" fillId="2" borderId="5" xfId="0" applyNumberFormat="1" applyFont="1" applyFill="1" applyBorder="1" applyAlignment="1">
      <alignment horizontal="center" wrapText="1"/>
    </xf>
    <xf numFmtId="167" fontId="31" fillId="2" borderId="19" xfId="0" applyNumberFormat="1" applyFont="1" applyFill="1" applyBorder="1" applyAlignment="1">
      <alignment horizontal="center" wrapText="1"/>
    </xf>
    <xf numFmtId="167" fontId="31" fillId="2" borderId="5" xfId="0" applyNumberFormat="1" applyFont="1" applyFill="1" applyBorder="1" applyAlignment="1">
      <alignment horizontal="center" wrapText="1"/>
    </xf>
    <xf numFmtId="10" fontId="25" fillId="2" borderId="5" xfId="0" applyNumberFormat="1" applyFont="1" applyFill="1" applyBorder="1" applyAlignment="1">
      <alignment horizontal="center" wrapText="1"/>
    </xf>
    <xf numFmtId="10" fontId="27" fillId="2" borderId="5" xfId="3" applyNumberFormat="1" applyFont="1" applyFill="1" applyBorder="1" applyAlignment="1">
      <alignment horizontal="center" wrapText="1"/>
    </xf>
    <xf numFmtId="167" fontId="27" fillId="2" borderId="29" xfId="0" applyNumberFormat="1" applyFont="1" applyFill="1" applyBorder="1" applyAlignment="1">
      <alignment horizontal="center" wrapText="1"/>
    </xf>
    <xf numFmtId="167" fontId="31" fillId="2" borderId="29" xfId="0" applyNumberFormat="1" applyFont="1" applyFill="1" applyBorder="1" applyAlignment="1">
      <alignment horizontal="center" wrapText="1"/>
    </xf>
    <xf numFmtId="167" fontId="25" fillId="2" borderId="31" xfId="0" applyNumberFormat="1" applyFont="1" applyFill="1" applyBorder="1" applyAlignment="1" applyProtection="1">
      <alignment horizontal="center" wrapText="1"/>
      <protection locked="0"/>
    </xf>
    <xf numFmtId="165" fontId="25" fillId="2" borderId="22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 applyProtection="1">
      <alignment horizontal="center" wrapText="1"/>
    </xf>
    <xf numFmtId="168" fontId="27" fillId="2" borderId="5" xfId="0" applyNumberFormat="1" applyFont="1" applyFill="1" applyBorder="1" applyAlignment="1">
      <alignment horizontal="center" wrapText="1"/>
    </xf>
    <xf numFmtId="0" fontId="27" fillId="2" borderId="19" xfId="0" applyFont="1" applyFill="1" applyBorder="1" applyAlignment="1">
      <alignment horizontal="center" wrapText="1"/>
    </xf>
    <xf numFmtId="0" fontId="27" fillId="2" borderId="5" xfId="0" applyFont="1" applyFill="1" applyBorder="1" applyAlignment="1">
      <alignment horizontal="center" wrapText="1"/>
    </xf>
    <xf numFmtId="164" fontId="27" fillId="2" borderId="19" xfId="0" applyNumberFormat="1" applyFont="1" applyFill="1" applyBorder="1" applyAlignment="1">
      <alignment horizontal="center" wrapText="1"/>
    </xf>
    <xf numFmtId="164" fontId="26" fillId="2" borderId="5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5" fontId="26" fillId="2" borderId="34" xfId="0" applyNumberFormat="1" applyFont="1" applyFill="1" applyBorder="1" applyAlignment="1">
      <alignment horizontal="center" wrapText="1"/>
    </xf>
    <xf numFmtId="165" fontId="25" fillId="2" borderId="33" xfId="0" applyNumberFormat="1" applyFont="1" applyFill="1" applyBorder="1" applyAlignment="1">
      <alignment horizontal="center" wrapText="1"/>
    </xf>
    <xf numFmtId="165" fontId="25" fillId="2" borderId="35" xfId="0" applyNumberFormat="1" applyFont="1" applyFill="1" applyBorder="1" applyAlignment="1">
      <alignment horizontal="center" wrapText="1"/>
    </xf>
    <xf numFmtId="0" fontId="19" fillId="2" borderId="0" xfId="0" applyFont="1" applyFill="1" applyBorder="1" applyAlignment="1">
      <alignment wrapText="1"/>
    </xf>
    <xf numFmtId="0" fontId="22" fillId="2" borderId="19" xfId="0" applyFont="1" applyFill="1" applyBorder="1" applyAlignment="1"/>
    <xf numFmtId="49" fontId="22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1" fillId="2" borderId="19" xfId="0" applyFont="1" applyFill="1" applyBorder="1" applyAlignment="1"/>
    <xf numFmtId="49" fontId="21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>
      <alignment horizontal="justify" wrapText="1"/>
    </xf>
    <xf numFmtId="0" fontId="38" fillId="2" borderId="6" xfId="0" applyFont="1" applyFill="1" applyBorder="1" applyAlignment="1" applyProtection="1">
      <alignment horizontal="justify" wrapText="1"/>
      <protection locked="0"/>
    </xf>
    <xf numFmtId="166" fontId="21" fillId="2" borderId="5" xfId="0" applyNumberFormat="1" applyFont="1" applyFill="1" applyBorder="1" applyAlignment="1">
      <alignment horizontal="center"/>
    </xf>
    <xf numFmtId="1" fontId="21" fillId="2" borderId="5" xfId="0" applyNumberFormat="1" applyFont="1" applyFill="1" applyBorder="1" applyAlignment="1">
      <alignment horizontal="center"/>
    </xf>
    <xf numFmtId="49" fontId="21" fillId="2" borderId="6" xfId="0" applyNumberFormat="1" applyFont="1" applyFill="1" applyBorder="1" applyAlignment="1" applyProtection="1">
      <alignment horizontal="justify" wrapText="1"/>
      <protection locked="0"/>
    </xf>
    <xf numFmtId="0" fontId="23" fillId="2" borderId="19" xfId="0" applyFont="1" applyFill="1" applyBorder="1" applyAlignment="1"/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5" xfId="0" applyNumberFormat="1" applyFont="1" applyFill="1" applyBorder="1" applyAlignment="1">
      <alignment horizontal="center"/>
    </xf>
    <xf numFmtId="0" fontId="19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1" fillId="2" borderId="5" xfId="0" applyNumberFormat="1" applyFont="1" applyFill="1" applyBorder="1" applyAlignment="1" applyProtection="1">
      <alignment horizontal="center" wrapText="1"/>
      <protection locked="0"/>
    </xf>
    <xf numFmtId="1" fontId="21" fillId="2" borderId="5" xfId="0" applyNumberFormat="1" applyFont="1" applyFill="1" applyBorder="1" applyAlignment="1" applyProtection="1">
      <alignment horizontal="center" wrapText="1"/>
      <protection locked="0"/>
    </xf>
    <xf numFmtId="49" fontId="21" fillId="2" borderId="6" xfId="0" applyNumberFormat="1" applyFont="1" applyFill="1" applyBorder="1" applyAlignment="1" applyProtection="1">
      <alignment horizontal="left" wrapText="1"/>
      <protection locked="0"/>
    </xf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3" fillId="2" borderId="19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/>
    </xf>
    <xf numFmtId="164" fontId="27" fillId="2" borderId="26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49" fontId="21" fillId="2" borderId="6" xfId="0" applyNumberFormat="1" applyFont="1" applyFill="1" applyBorder="1" applyAlignment="1" applyProtection="1">
      <alignment horizontal="right" wrapText="1"/>
      <protection locked="0"/>
    </xf>
    <xf numFmtId="49" fontId="21" fillId="2" borderId="5" xfId="0" applyNumberFormat="1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justify" wrapText="1"/>
    </xf>
    <xf numFmtId="49" fontId="23" fillId="2" borderId="5" xfId="0" applyNumberFormat="1" applyFont="1" applyFill="1" applyBorder="1" applyAlignment="1">
      <alignment horizontal="center" wrapText="1"/>
    </xf>
    <xf numFmtId="0" fontId="38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1" fillId="2" borderId="6" xfId="0" applyNumberFormat="1" applyFont="1" applyFill="1" applyBorder="1" applyAlignment="1">
      <alignment horizontal="justify" wrapText="1"/>
    </xf>
    <xf numFmtId="49" fontId="19" fillId="2" borderId="6" xfId="0" applyNumberFormat="1" applyFont="1" applyFill="1" applyBorder="1" applyAlignment="1">
      <alignment horizontal="justify" wrapText="1"/>
    </xf>
    <xf numFmtId="0" fontId="38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6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33" fillId="2" borderId="6" xfId="0" applyFont="1" applyFill="1" applyBorder="1" applyAlignment="1">
      <alignment horizontal="justify" wrapText="1"/>
    </xf>
    <xf numFmtId="0" fontId="34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0" fillId="2" borderId="6" xfId="0" applyFont="1" applyFill="1" applyBorder="1" applyAlignment="1" applyProtection="1">
      <alignment horizontal="justify" wrapText="1"/>
      <protection locked="0"/>
    </xf>
    <xf numFmtId="0" fontId="21" fillId="2" borderId="6" xfId="1" applyFont="1" applyFill="1" applyBorder="1" applyAlignment="1" applyProtection="1">
      <alignment horizontal="justify" wrapText="1"/>
    </xf>
    <xf numFmtId="3" fontId="21" fillId="2" borderId="6" xfId="0" applyNumberFormat="1" applyFont="1" applyFill="1" applyBorder="1" applyAlignment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167" fontId="25" fillId="2" borderId="28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3" fillId="2" borderId="6" xfId="0" applyFont="1" applyFill="1" applyBorder="1" applyAlignment="1" applyProtection="1">
      <alignment horizontal="justify" wrapText="1"/>
      <protection locked="0"/>
    </xf>
    <xf numFmtId="49" fontId="22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25" fillId="2" borderId="28" xfId="0" applyNumberFormat="1" applyFont="1" applyFill="1" applyBorder="1" applyAlignment="1" applyProtection="1">
      <alignment horizontal="center" wrapText="1"/>
      <protection locked="0"/>
    </xf>
    <xf numFmtId="167" fontId="31" fillId="2" borderId="30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/>
    </xf>
    <xf numFmtId="0" fontId="35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2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6" fillId="2" borderId="30" xfId="0" applyNumberFormat="1" applyFont="1" applyFill="1" applyBorder="1" applyAlignment="1" applyProtection="1">
      <alignment horizontal="center" wrapText="1"/>
      <protection locked="0"/>
    </xf>
    <xf numFmtId="167" fontId="39" fillId="2" borderId="5" xfId="0" applyNumberFormat="1" applyFont="1" applyFill="1" applyBorder="1" applyAlignment="1" applyProtection="1">
      <alignment horizontal="center" wrapText="1"/>
      <protection locked="0"/>
    </xf>
    <xf numFmtId="165" fontId="27" fillId="2" borderId="20" xfId="0" applyNumberFormat="1" applyFont="1" applyFill="1" applyBorder="1" applyAlignment="1">
      <alignment horizontal="center" wrapText="1"/>
    </xf>
    <xf numFmtId="0" fontId="18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wrapText="1"/>
    </xf>
    <xf numFmtId="0" fontId="37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1995"/>
  <sheetViews>
    <sheetView showZeros="0" tabSelected="1" showOutlineSymbols="0" view="pageBreakPreview" topLeftCell="A115" zoomScale="91" zoomScaleNormal="80" zoomScaleSheetLayoutView="91" workbookViewId="0">
      <selection activeCell="F164" sqref="F164"/>
    </sheetView>
  </sheetViews>
  <sheetFormatPr defaultColWidth="9.140625" defaultRowHeight="12.75" x14ac:dyDescent="0.2"/>
  <cols>
    <col min="1" max="1" width="4.28515625" style="3" customWidth="1"/>
    <col min="2" max="2" width="8" style="169" hidden="1" customWidth="1"/>
    <col min="3" max="3" width="7.140625" style="169" customWidth="1"/>
    <col min="4" max="4" width="7.7109375" style="169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3.42578125" style="8" customWidth="1"/>
    <col min="11" max="11" width="11.7109375" style="177" customWidth="1"/>
    <col min="12" max="15" width="13.28515625" style="8" customWidth="1"/>
    <col min="16" max="16" width="14.28515625" style="178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182" t="s">
        <v>334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80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183" t="s">
        <v>0</v>
      </c>
      <c r="B2" s="185" t="s">
        <v>104</v>
      </c>
      <c r="C2" s="187" t="s">
        <v>326</v>
      </c>
      <c r="D2" s="185" t="s">
        <v>48</v>
      </c>
      <c r="E2" s="185" t="s">
        <v>52</v>
      </c>
      <c r="F2" s="189" t="s">
        <v>1</v>
      </c>
      <c r="G2" s="189"/>
      <c r="H2" s="189"/>
      <c r="I2" s="189"/>
      <c r="J2" s="189"/>
      <c r="K2" s="190"/>
      <c r="L2" s="191" t="s">
        <v>2</v>
      </c>
      <c r="M2" s="192"/>
      <c r="N2" s="192"/>
      <c r="O2" s="192"/>
      <c r="P2" s="192"/>
      <c r="Q2" s="193"/>
      <c r="R2" s="194" t="s">
        <v>3</v>
      </c>
      <c r="S2" s="189"/>
      <c r="T2" s="189"/>
      <c r="U2" s="189"/>
      <c r="V2" s="189"/>
      <c r="W2" s="195"/>
    </row>
    <row r="3" spans="1:196" s="2" customFormat="1" ht="12.75" customHeight="1" x14ac:dyDescent="0.2">
      <c r="A3" s="184"/>
      <c r="B3" s="186"/>
      <c r="C3" s="188"/>
      <c r="D3" s="186"/>
      <c r="E3" s="186"/>
      <c r="F3" s="196" t="s">
        <v>185</v>
      </c>
      <c r="G3" s="196" t="s">
        <v>332</v>
      </c>
      <c r="H3" s="196" t="s">
        <v>333</v>
      </c>
      <c r="I3" s="196" t="s">
        <v>4</v>
      </c>
      <c r="J3" s="196" t="s">
        <v>218</v>
      </c>
      <c r="K3" s="204" t="s">
        <v>36</v>
      </c>
      <c r="L3" s="206" t="s">
        <v>185</v>
      </c>
      <c r="M3" s="196" t="s">
        <v>302</v>
      </c>
      <c r="N3" s="196" t="str">
        <f>G3</f>
        <v>затверджено на 01.04.2022</v>
      </c>
      <c r="O3" s="196" t="str">
        <f>H3</f>
        <v>виконано станом на 01.04.2022</v>
      </c>
      <c r="P3" s="196" t="s">
        <v>219</v>
      </c>
      <c r="Q3" s="197" t="s">
        <v>36</v>
      </c>
      <c r="R3" s="199" t="s">
        <v>185</v>
      </c>
      <c r="S3" s="196" t="s">
        <v>302</v>
      </c>
      <c r="T3" s="196" t="str">
        <f>G3</f>
        <v>затверджено на 01.04.2022</v>
      </c>
      <c r="U3" s="196" t="str">
        <f>H3</f>
        <v>виконано станом на 01.04.2022</v>
      </c>
      <c r="V3" s="196" t="s">
        <v>220</v>
      </c>
      <c r="W3" s="197" t="s">
        <v>36</v>
      </c>
    </row>
    <row r="4" spans="1:196" s="2" customFormat="1" ht="57" customHeight="1" x14ac:dyDescent="0.2">
      <c r="A4" s="184"/>
      <c r="B4" s="186"/>
      <c r="C4" s="188"/>
      <c r="D4" s="186"/>
      <c r="E4" s="186"/>
      <c r="F4" s="196"/>
      <c r="G4" s="196"/>
      <c r="H4" s="196"/>
      <c r="I4" s="196"/>
      <c r="J4" s="196"/>
      <c r="K4" s="205"/>
      <c r="L4" s="206"/>
      <c r="M4" s="196"/>
      <c r="N4" s="196"/>
      <c r="O4" s="196"/>
      <c r="P4" s="196"/>
      <c r="Q4" s="198"/>
      <c r="R4" s="199"/>
      <c r="S4" s="196"/>
      <c r="T4" s="196"/>
      <c r="U4" s="196"/>
      <c r="V4" s="196"/>
      <c r="W4" s="198"/>
    </row>
    <row r="5" spans="1:196" s="4" customFormat="1" ht="18.75" customHeight="1" x14ac:dyDescent="0.25">
      <c r="A5" s="33">
        <v>1</v>
      </c>
      <c r="B5" s="34">
        <v>2</v>
      </c>
      <c r="C5" s="34">
        <v>2</v>
      </c>
      <c r="D5" s="34">
        <v>3</v>
      </c>
      <c r="E5" s="34">
        <v>4</v>
      </c>
      <c r="F5" s="34">
        <v>5</v>
      </c>
      <c r="G5" s="34">
        <v>6</v>
      </c>
      <c r="H5" s="34">
        <v>7</v>
      </c>
      <c r="I5" s="34">
        <v>8</v>
      </c>
      <c r="J5" s="34">
        <v>9</v>
      </c>
      <c r="K5" s="12">
        <v>10</v>
      </c>
      <c r="L5" s="33">
        <v>11</v>
      </c>
      <c r="M5" s="34">
        <v>12</v>
      </c>
      <c r="N5" s="34">
        <v>13</v>
      </c>
      <c r="O5" s="34">
        <v>14</v>
      </c>
      <c r="P5" s="34">
        <v>15</v>
      </c>
      <c r="Q5" s="11">
        <v>16</v>
      </c>
      <c r="R5" s="13">
        <v>17</v>
      </c>
      <c r="S5" s="34">
        <v>18</v>
      </c>
      <c r="T5" s="34">
        <v>19</v>
      </c>
      <c r="U5" s="34">
        <v>20</v>
      </c>
      <c r="V5" s="34">
        <v>21</v>
      </c>
      <c r="W5" s="35">
        <v>22</v>
      </c>
    </row>
    <row r="6" spans="1:196" s="1" customFormat="1" ht="29.25" customHeight="1" x14ac:dyDescent="0.25">
      <c r="A6" s="25"/>
      <c r="B6" s="26"/>
      <c r="C6" s="26"/>
      <c r="D6" s="26"/>
      <c r="E6" s="27" t="s">
        <v>5</v>
      </c>
      <c r="F6" s="29">
        <f>SUM(F152)</f>
        <v>800048.7</v>
      </c>
      <c r="G6" s="15">
        <f>SUM(G152)</f>
        <v>215463.89999999997</v>
      </c>
      <c r="H6" s="15">
        <f>SUM(H152)</f>
        <v>158147.90000000002</v>
      </c>
      <c r="I6" s="23">
        <v>1</v>
      </c>
      <c r="J6" s="15">
        <f>H6-G6</f>
        <v>-57315.999999999942</v>
      </c>
      <c r="K6" s="20">
        <f>IFERROR(100%*(H6/G6),"")</f>
        <v>0.7339879209463861</v>
      </c>
      <c r="L6" s="14">
        <f>SUM(L152)</f>
        <v>104862.90000000001</v>
      </c>
      <c r="M6" s="15">
        <f>SUM(M152)</f>
        <v>105946.89999999998</v>
      </c>
      <c r="N6" s="15">
        <f>SUM(N152)</f>
        <v>39655.300000000003</v>
      </c>
      <c r="O6" s="15">
        <f>SUM(O152)</f>
        <v>5097.3</v>
      </c>
      <c r="P6" s="15">
        <f>O6-N6</f>
        <v>-34558</v>
      </c>
      <c r="Q6" s="20">
        <f>IFERROR(100%*(O6/N6),"")</f>
        <v>0.1285401951315461</v>
      </c>
      <c r="R6" s="14">
        <f>SUM(R152)</f>
        <v>904911.60000000021</v>
      </c>
      <c r="S6" s="15">
        <f>SUM(S152)</f>
        <v>905995.60000000021</v>
      </c>
      <c r="T6" s="15">
        <f>SUM(T152)</f>
        <v>255119.19999999998</v>
      </c>
      <c r="U6" s="15">
        <f>SUM(U152)</f>
        <v>163245.20000000001</v>
      </c>
      <c r="V6" s="15">
        <f>U6-T6</f>
        <v>-91873.999999999971</v>
      </c>
      <c r="W6" s="20">
        <f>IFERROR(100%*(U6/T6),"")</f>
        <v>0.63987814323657344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6" customFormat="1" ht="37.15" customHeight="1" x14ac:dyDescent="0.25">
      <c r="A7" s="81"/>
      <c r="B7" s="82"/>
      <c r="C7" s="82"/>
      <c r="D7" s="82"/>
      <c r="E7" s="83" t="s">
        <v>211</v>
      </c>
      <c r="F7" s="30">
        <f>SUM(F62,F68,F69,F20,F22,F24,F32,F33,F36,F37,F38,F41,F45,F92,F93,F95,F101,F109,F110,F113,F129)</f>
        <v>178981.8</v>
      </c>
      <c r="G7" s="17">
        <f>SUM(G62,G68,G69,G20,G22,G24,G32,G33,G36,G37,G38,G41,G45,G92,G93,G95,G101,G109,G110,G113,G129)</f>
        <v>41344.800000000003</v>
      </c>
      <c r="H7" s="17">
        <f>SUM(H62,H68,H69,H20,H22,H24,H32,H33,H36,H37,H38,H41,H45,H92,H93,H95,H101,H109,H110,H113,H129)</f>
        <v>40691.200000000004</v>
      </c>
      <c r="I7" s="36">
        <f>H7/$H$6</f>
        <v>0.25729838967194629</v>
      </c>
      <c r="J7" s="17">
        <f>H7-G7</f>
        <v>-653.59999999999854</v>
      </c>
      <c r="K7" s="20">
        <f t="shared" ref="K7:K8" si="0">IFERROR(100%*(H7/G7),"")</f>
        <v>0.98419148236295739</v>
      </c>
      <c r="L7" s="16">
        <f>SUM(L62,L68,L69,L20,L22,L24,L32,L33,L36,L37,L38,L41,L45,L92,L93,L95,L101,L109,L110,L113,L129)</f>
        <v>0</v>
      </c>
      <c r="M7" s="17">
        <f>SUM(M62,M68,M69,M20,M22,M24,M32,M33,M36,M37,M38,M41,M45,M92,M93,M95,M101,M109,M110,M113,M129)</f>
        <v>0</v>
      </c>
      <c r="N7" s="17">
        <f>SUM(N62,N68,N69,N20,N22,N24,N32,N33,N36,N37,N38,N41,N45,N92,N93,N95,N101,N109,N110,N113,N129)</f>
        <v>0</v>
      </c>
      <c r="O7" s="17">
        <f>SUM(O62,O68,O69,O20,O22,O24,O32,O33,O36,O37,O38,O41,O45,O92,O93,O95,O101,O109,O110,O113,O129)</f>
        <v>0</v>
      </c>
      <c r="P7" s="17">
        <f>O7-N7</f>
        <v>0</v>
      </c>
      <c r="Q7" s="20" t="str">
        <f t="shared" ref="Q7:Q70" si="1">IFERROR(100%*(O7/N7),"")</f>
        <v/>
      </c>
      <c r="R7" s="16">
        <f>SUM(R62,R68,R69,R20,R22,R24,R32,R33,R36,R37,R38,R41,R45,R92,R93,R95,R101,R109,R110,R113,R129)</f>
        <v>178981.8</v>
      </c>
      <c r="S7" s="17">
        <f>SUM(S62,S68,S69,S20,S22,S24,S32,S33,S36,S37,S38,S41,S45,S92,S93,S95,S101,S109,S110,S113,S129)</f>
        <v>178981.8</v>
      </c>
      <c r="T7" s="17">
        <f>SUM(T62,T68,T69,T20,T22,T24,T32,T33,T36,T37,T38,T41,T45,T92,T93,T95,T101,T109,T110,T113,T129)</f>
        <v>41344.800000000003</v>
      </c>
      <c r="U7" s="17">
        <f>SUM(U62,U68,U69,U20,U22,U24,U32,U33,U36,U37,U38,U41,U45,U92,U93,U95,U101,U109,U110,U113,U129)</f>
        <v>40691.200000000004</v>
      </c>
      <c r="V7" s="17">
        <f>U7-T7</f>
        <v>-653.59999999999854</v>
      </c>
      <c r="W7" s="20">
        <f t="shared" ref="W7:W70" si="2">IFERROR(100%*(U7/T7),"")</f>
        <v>0.98419148236295739</v>
      </c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</row>
    <row r="8" spans="1:196" s="1" customFormat="1" ht="27.75" customHeight="1" x14ac:dyDescent="0.25">
      <c r="A8" s="87"/>
      <c r="B8" s="88"/>
      <c r="C8" s="88"/>
      <c r="D8" s="88"/>
      <c r="E8" s="89" t="s">
        <v>38</v>
      </c>
      <c r="F8" s="30">
        <f>SUM(F76,F71,F51,F39,F9)</f>
        <v>515845.5</v>
      </c>
      <c r="G8" s="30">
        <f t="shared" ref="G8:H8" si="3">SUM(G76,G71,G51,G39,G9)</f>
        <v>128300.49999999999</v>
      </c>
      <c r="H8" s="30">
        <f t="shared" si="3"/>
        <v>103863</v>
      </c>
      <c r="I8" s="36">
        <f t="shared" ref="I8:I82" si="4">H8/$H$6</f>
        <v>0.65674599536256872</v>
      </c>
      <c r="J8" s="17">
        <f t="shared" ref="J8:J20" si="5">H8-G8</f>
        <v>-24437.499999999985</v>
      </c>
      <c r="K8" s="20">
        <f t="shared" si="0"/>
        <v>0.80952919123464062</v>
      </c>
      <c r="L8" s="30">
        <f t="shared" ref="L8:O8" si="6">SUM(L76,L71,L51,L39,L9)</f>
        <v>42096.6</v>
      </c>
      <c r="M8" s="30">
        <f t="shared" si="6"/>
        <v>42293.2</v>
      </c>
      <c r="N8" s="30">
        <f t="shared" si="6"/>
        <v>23781.600000000002</v>
      </c>
      <c r="O8" s="30">
        <f t="shared" si="6"/>
        <v>3443.3</v>
      </c>
      <c r="P8" s="17">
        <f t="shared" ref="P8:P82" si="7">O8-N8</f>
        <v>-20338.300000000003</v>
      </c>
      <c r="Q8" s="20">
        <f t="shared" si="1"/>
        <v>0.14478840784472027</v>
      </c>
      <c r="R8" s="16">
        <f t="shared" ref="R8:R82" si="8">SUM(F8,L8)</f>
        <v>557942.1</v>
      </c>
      <c r="S8" s="17">
        <f t="shared" ref="S8:S82" si="9">SUM(F8,M8)</f>
        <v>558138.69999999995</v>
      </c>
      <c r="T8" s="17">
        <f t="shared" ref="T8:U82" si="10">SUM(G8,N8)</f>
        <v>152082.09999999998</v>
      </c>
      <c r="U8" s="17">
        <f t="shared" ref="U8" si="11">SUM(H8,O8)</f>
        <v>107306.3</v>
      </c>
      <c r="V8" s="17">
        <f t="shared" ref="V8:V82" si="12">U8-T8</f>
        <v>-44775.799999999974</v>
      </c>
      <c r="W8" s="20">
        <f t="shared" si="2"/>
        <v>0.70558139320801083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81">
        <v>1</v>
      </c>
      <c r="B9" s="82" t="s">
        <v>13</v>
      </c>
      <c r="C9" s="82" t="s">
        <v>53</v>
      </c>
      <c r="D9" s="82"/>
      <c r="E9" s="90" t="s">
        <v>329</v>
      </c>
      <c r="F9" s="30">
        <f>F10+F14+F21+F23+F25+F28+F29+F30+F31+F33+F34+F35+F36+F37+F38</f>
        <v>446095.8</v>
      </c>
      <c r="G9" s="17">
        <f>G10+G14+G21+G23+G25+G28+G29+G30+G31+G33+G34+G35+G36+G37+G38</f>
        <v>110280.19999999998</v>
      </c>
      <c r="H9" s="17">
        <f>H10+H14+H21+H23+H25+H28+H29+H30+H31+H33+H34+H35+H36+H37+H38</f>
        <v>90387.400000000009</v>
      </c>
      <c r="I9" s="36">
        <f t="shared" si="4"/>
        <v>0.57153714971871261</v>
      </c>
      <c r="J9" s="17">
        <f t="shared" si="5"/>
        <v>-19892.799999999974</v>
      </c>
      <c r="K9" s="20">
        <f>IFERROR(100%*(H9/G9),"")</f>
        <v>0.81961585125888436</v>
      </c>
      <c r="L9" s="16">
        <f>L10+L14+L21+L23+L25+L28+L29+L30+L31+L33+L34+L35+L36+L37+L38</f>
        <v>19273</v>
      </c>
      <c r="M9" s="17">
        <f>M10+M14+M21+M23+M25+M28+M29+M30+M31+M33+M34+M35+M36+M37+M38</f>
        <v>19414.699999999997</v>
      </c>
      <c r="N9" s="17">
        <f>N10+N14+N21+N23+N25+N28+N29+N30+N31+N33+N34+N35+N36+N37+N38</f>
        <v>3496.9</v>
      </c>
      <c r="O9" s="17">
        <f>O10+O14+O21+O23+O25+O28+O29+O30+O31+O33+O34+O35+O36+O37+O38</f>
        <v>127.10000000000001</v>
      </c>
      <c r="P9" s="17">
        <f t="shared" si="7"/>
        <v>-3369.8</v>
      </c>
      <c r="Q9" s="20">
        <f t="shared" si="1"/>
        <v>3.634647830935972E-2</v>
      </c>
      <c r="R9" s="16">
        <f>R10+R13+R21+R23+R25+R28+R29+R30+R31+R33+R34+R35+R36+R37+R38</f>
        <v>465368.80000000005</v>
      </c>
      <c r="S9" s="17">
        <f>S10+S13+S21+S23+S25+S28+S29+S30+S31+S33+S34+S35+S36+S37+S38</f>
        <v>465510.50000000006</v>
      </c>
      <c r="T9" s="17">
        <f t="shared" ref="T9" si="13">T10+T13+T21+T23+T25+T28+T29+T30+T31+T33+T34+T35+T36+T37+T38</f>
        <v>113777.09999999999</v>
      </c>
      <c r="U9" s="17">
        <f>SUM(H9,O9)</f>
        <v>90514.500000000015</v>
      </c>
      <c r="V9" s="17">
        <f t="shared" si="12"/>
        <v>-23262.599999999977</v>
      </c>
      <c r="W9" s="20">
        <f t="shared" si="2"/>
        <v>0.79554233672681074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87"/>
      <c r="B10" s="91">
        <v>70101</v>
      </c>
      <c r="C10" s="92">
        <v>1010</v>
      </c>
      <c r="D10" s="88" t="s">
        <v>54</v>
      </c>
      <c r="E10" s="93" t="s">
        <v>126</v>
      </c>
      <c r="F10" s="31">
        <v>145549.20000000001</v>
      </c>
      <c r="G10" s="24">
        <v>35896.1</v>
      </c>
      <c r="H10" s="24">
        <v>28930.7</v>
      </c>
      <c r="I10" s="28">
        <f t="shared" si="4"/>
        <v>0.18293445565827934</v>
      </c>
      <c r="J10" s="18">
        <f t="shared" si="5"/>
        <v>-6965.3999999999978</v>
      </c>
      <c r="K10" s="21">
        <f t="shared" ref="K10:K73" si="14">IFERROR(100%*(H10/G10),"")</f>
        <v>0.80595663595766676</v>
      </c>
      <c r="L10" s="19">
        <v>8583.9</v>
      </c>
      <c r="M10" s="18">
        <v>8590.6</v>
      </c>
      <c r="N10" s="18">
        <v>69.3</v>
      </c>
      <c r="O10" s="18">
        <v>24.3</v>
      </c>
      <c r="P10" s="18">
        <f t="shared" si="7"/>
        <v>-45</v>
      </c>
      <c r="Q10" s="21">
        <f t="shared" si="1"/>
        <v>0.35064935064935066</v>
      </c>
      <c r="R10" s="19">
        <f t="shared" si="8"/>
        <v>154133.1</v>
      </c>
      <c r="S10" s="18">
        <f t="shared" si="9"/>
        <v>154139.80000000002</v>
      </c>
      <c r="T10" s="18">
        <f t="shared" si="10"/>
        <v>35965.4</v>
      </c>
      <c r="U10" s="18">
        <f>SUM(H10,O10)</f>
        <v>28955</v>
      </c>
      <c r="V10" s="18">
        <f t="shared" si="12"/>
        <v>-7010.4000000000015</v>
      </c>
      <c r="W10" s="21">
        <f t="shared" si="2"/>
        <v>0.80507932624133194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02" customFormat="1" ht="78.599999999999994" hidden="1" customHeight="1" x14ac:dyDescent="0.3">
      <c r="A11" s="94"/>
      <c r="B11" s="95"/>
      <c r="C11" s="96"/>
      <c r="D11" s="97"/>
      <c r="E11" s="98" t="s">
        <v>197</v>
      </c>
      <c r="F11" s="37"/>
      <c r="G11" s="38"/>
      <c r="H11" s="38"/>
      <c r="I11" s="59">
        <f t="shared" si="4"/>
        <v>0</v>
      </c>
      <c r="J11" s="18">
        <f t="shared" si="5"/>
        <v>0</v>
      </c>
      <c r="K11" s="21" t="str">
        <f t="shared" si="14"/>
        <v/>
      </c>
      <c r="L11" s="57"/>
      <c r="M11" s="40"/>
      <c r="N11" s="40"/>
      <c r="O11" s="40"/>
      <c r="P11" s="40">
        <f t="shared" si="7"/>
        <v>0</v>
      </c>
      <c r="Q11" s="21" t="str">
        <f t="shared" si="1"/>
        <v/>
      </c>
      <c r="R11" s="57">
        <f t="shared" si="8"/>
        <v>0</v>
      </c>
      <c r="S11" s="40">
        <f t="shared" si="9"/>
        <v>0</v>
      </c>
      <c r="T11" s="40">
        <f t="shared" si="10"/>
        <v>0</v>
      </c>
      <c r="U11" s="18">
        <f t="shared" ref="U11:U74" si="15">SUM(H11,O11)</f>
        <v>0</v>
      </c>
      <c r="V11" s="40">
        <f t="shared" si="12"/>
        <v>0</v>
      </c>
      <c r="W11" s="21" t="str">
        <f t="shared" si="2"/>
        <v/>
      </c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</row>
    <row r="12" spans="1:196" s="102" customFormat="1" ht="79.150000000000006" hidden="1" customHeight="1" x14ac:dyDescent="0.3">
      <c r="A12" s="94"/>
      <c r="B12" s="95"/>
      <c r="C12" s="96"/>
      <c r="D12" s="97"/>
      <c r="E12" s="98" t="s">
        <v>212</v>
      </c>
      <c r="F12" s="37"/>
      <c r="G12" s="38"/>
      <c r="H12" s="38"/>
      <c r="I12" s="70">
        <f t="shared" si="4"/>
        <v>0</v>
      </c>
      <c r="J12" s="18">
        <f t="shared" si="5"/>
        <v>0</v>
      </c>
      <c r="K12" s="21" t="str">
        <f t="shared" si="14"/>
        <v/>
      </c>
      <c r="L12" s="57"/>
      <c r="M12" s="40"/>
      <c r="N12" s="40"/>
      <c r="O12" s="40"/>
      <c r="P12" s="40"/>
      <c r="Q12" s="21" t="str">
        <f t="shared" si="1"/>
        <v/>
      </c>
      <c r="R12" s="57">
        <f t="shared" si="8"/>
        <v>0</v>
      </c>
      <c r="S12" s="40">
        <f t="shared" si="9"/>
        <v>0</v>
      </c>
      <c r="T12" s="40">
        <f t="shared" si="10"/>
        <v>0</v>
      </c>
      <c r="U12" s="18">
        <f t="shared" si="15"/>
        <v>0</v>
      </c>
      <c r="V12" s="40">
        <f t="shared" si="12"/>
        <v>0</v>
      </c>
      <c r="W12" s="21" t="str">
        <f t="shared" si="2"/>
        <v/>
      </c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</row>
    <row r="13" spans="1:196" ht="37.5" customHeight="1" x14ac:dyDescent="0.3">
      <c r="A13" s="87"/>
      <c r="B13" s="103" t="s">
        <v>22</v>
      </c>
      <c r="C13" s="104">
        <v>1020</v>
      </c>
      <c r="D13" s="103"/>
      <c r="E13" s="105" t="s">
        <v>323</v>
      </c>
      <c r="F13" s="31">
        <v>90535.1</v>
      </c>
      <c r="G13" s="24">
        <v>25122.3</v>
      </c>
      <c r="H13" s="24">
        <v>14904.1</v>
      </c>
      <c r="I13" s="28">
        <f t="shared" si="4"/>
        <v>9.4241529606147151E-2</v>
      </c>
      <c r="J13" s="18">
        <f t="shared" si="5"/>
        <v>-10218.199999999999</v>
      </c>
      <c r="K13" s="21">
        <f t="shared" si="14"/>
        <v>0.59326176345318704</v>
      </c>
      <c r="L13" s="19">
        <v>10242</v>
      </c>
      <c r="M13" s="18">
        <v>10377</v>
      </c>
      <c r="N13" s="18">
        <v>3227.2</v>
      </c>
      <c r="O13" s="18">
        <v>38.4</v>
      </c>
      <c r="P13" s="18">
        <f t="shared" si="7"/>
        <v>-3188.7999999999997</v>
      </c>
      <c r="Q13" s="21">
        <f t="shared" si="1"/>
        <v>1.1898859692612791E-2</v>
      </c>
      <c r="R13" s="19">
        <f t="shared" si="8"/>
        <v>100777.1</v>
      </c>
      <c r="S13" s="18">
        <f t="shared" si="9"/>
        <v>100912.1</v>
      </c>
      <c r="T13" s="18">
        <f t="shared" si="10"/>
        <v>28349.5</v>
      </c>
      <c r="U13" s="18">
        <f t="shared" si="15"/>
        <v>14942.5</v>
      </c>
      <c r="V13" s="40">
        <f t="shared" si="12"/>
        <v>-13407</v>
      </c>
      <c r="W13" s="21">
        <f t="shared" si="2"/>
        <v>0.52708160637753754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6" customHeight="1" x14ac:dyDescent="0.25">
      <c r="A14" s="87"/>
      <c r="B14" s="103" t="s">
        <v>22</v>
      </c>
      <c r="C14" s="104">
        <v>1021</v>
      </c>
      <c r="D14" s="103" t="s">
        <v>55</v>
      </c>
      <c r="E14" s="93" t="s">
        <v>234</v>
      </c>
      <c r="F14" s="31">
        <v>90535.1</v>
      </c>
      <c r="G14" s="24">
        <v>25122.3</v>
      </c>
      <c r="H14" s="24">
        <v>14904.1</v>
      </c>
      <c r="I14" s="28">
        <f t="shared" si="4"/>
        <v>9.4241529606147151E-2</v>
      </c>
      <c r="J14" s="18">
        <f t="shared" si="5"/>
        <v>-10218.199999999999</v>
      </c>
      <c r="K14" s="21">
        <f t="shared" si="14"/>
        <v>0.59326176345318704</v>
      </c>
      <c r="L14" s="19">
        <v>10242</v>
      </c>
      <c r="M14" s="18">
        <v>10377</v>
      </c>
      <c r="N14" s="18">
        <v>3227.2</v>
      </c>
      <c r="O14" s="18">
        <v>38.4</v>
      </c>
      <c r="P14" s="18">
        <f t="shared" si="7"/>
        <v>-3188.7999999999997</v>
      </c>
      <c r="Q14" s="21">
        <f t="shared" si="1"/>
        <v>1.1898859692612791E-2</v>
      </c>
      <c r="R14" s="19">
        <f t="shared" si="8"/>
        <v>100777.1</v>
      </c>
      <c r="S14" s="18">
        <f t="shared" si="9"/>
        <v>100912.1</v>
      </c>
      <c r="T14" s="18">
        <f t="shared" si="10"/>
        <v>28349.5</v>
      </c>
      <c r="U14" s="18">
        <f t="shared" si="15"/>
        <v>14942.5</v>
      </c>
      <c r="V14" s="18">
        <f t="shared" si="12"/>
        <v>-13407</v>
      </c>
      <c r="W14" s="21">
        <f t="shared" si="2"/>
        <v>0.52708160637753754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1" customFormat="1" ht="67.150000000000006" hidden="1" customHeight="1" x14ac:dyDescent="0.3">
      <c r="A15" s="94"/>
      <c r="B15" s="106"/>
      <c r="C15" s="107"/>
      <c r="D15" s="106"/>
      <c r="E15" s="98" t="s">
        <v>217</v>
      </c>
      <c r="F15" s="37"/>
      <c r="G15" s="38"/>
      <c r="H15" s="38"/>
      <c r="I15" s="56">
        <f t="shared" si="4"/>
        <v>0</v>
      </c>
      <c r="J15" s="17">
        <f t="shared" si="5"/>
        <v>0</v>
      </c>
      <c r="K15" s="21" t="str">
        <f t="shared" si="14"/>
        <v/>
      </c>
      <c r="L15" s="57"/>
      <c r="M15" s="40"/>
      <c r="N15" s="40"/>
      <c r="O15" s="40"/>
      <c r="P15" s="40">
        <f t="shared" si="7"/>
        <v>0</v>
      </c>
      <c r="Q15" s="21" t="str">
        <f t="shared" si="1"/>
        <v/>
      </c>
      <c r="R15" s="57">
        <f t="shared" si="8"/>
        <v>0</v>
      </c>
      <c r="S15" s="40">
        <f t="shared" si="9"/>
        <v>0</v>
      </c>
      <c r="T15" s="40">
        <f t="shared" si="10"/>
        <v>0</v>
      </c>
      <c r="U15" s="18">
        <f t="shared" si="15"/>
        <v>0</v>
      </c>
      <c r="V15" s="40">
        <f t="shared" si="12"/>
        <v>0</v>
      </c>
      <c r="W15" s="21" t="str">
        <f t="shared" si="2"/>
        <v/>
      </c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</row>
    <row r="16" spans="1:196" s="111" customFormat="1" ht="81.599999999999994" hidden="1" customHeight="1" x14ac:dyDescent="0.3">
      <c r="A16" s="94"/>
      <c r="B16" s="106"/>
      <c r="C16" s="107"/>
      <c r="D16" s="106"/>
      <c r="E16" s="98" t="s">
        <v>216</v>
      </c>
      <c r="F16" s="37"/>
      <c r="G16" s="38"/>
      <c r="H16" s="38"/>
      <c r="I16" s="56">
        <f t="shared" si="4"/>
        <v>0</v>
      </c>
      <c r="J16" s="17">
        <f t="shared" si="5"/>
        <v>0</v>
      </c>
      <c r="K16" s="21" t="str">
        <f t="shared" si="14"/>
        <v/>
      </c>
      <c r="L16" s="57"/>
      <c r="M16" s="40"/>
      <c r="N16" s="40"/>
      <c r="O16" s="40"/>
      <c r="P16" s="40">
        <f t="shared" si="7"/>
        <v>0</v>
      </c>
      <c r="Q16" s="21" t="str">
        <f t="shared" si="1"/>
        <v/>
      </c>
      <c r="R16" s="57">
        <f t="shared" si="8"/>
        <v>0</v>
      </c>
      <c r="S16" s="40">
        <f t="shared" si="9"/>
        <v>0</v>
      </c>
      <c r="T16" s="40">
        <f t="shared" si="10"/>
        <v>0</v>
      </c>
      <c r="U16" s="18">
        <f t="shared" si="15"/>
        <v>0</v>
      </c>
      <c r="V16" s="40">
        <f t="shared" si="12"/>
        <v>0</v>
      </c>
      <c r="W16" s="21" t="str">
        <f t="shared" si="2"/>
        <v/>
      </c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</row>
    <row r="17" spans="1:196" s="115" customFormat="1" ht="66" hidden="1" customHeight="1" x14ac:dyDescent="0.3">
      <c r="A17" s="112"/>
      <c r="B17" s="106"/>
      <c r="C17" s="107"/>
      <c r="D17" s="106"/>
      <c r="E17" s="98" t="s">
        <v>194</v>
      </c>
      <c r="F17" s="39"/>
      <c r="G17" s="46"/>
      <c r="H17" s="46"/>
      <c r="I17" s="56">
        <f t="shared" si="4"/>
        <v>0</v>
      </c>
      <c r="J17" s="17">
        <f t="shared" si="5"/>
        <v>0</v>
      </c>
      <c r="K17" s="21" t="str">
        <f t="shared" si="14"/>
        <v/>
      </c>
      <c r="L17" s="71"/>
      <c r="M17" s="72"/>
      <c r="N17" s="72"/>
      <c r="O17" s="72"/>
      <c r="P17" s="40">
        <f t="shared" si="7"/>
        <v>0</v>
      </c>
      <c r="Q17" s="21" t="str">
        <f t="shared" si="1"/>
        <v/>
      </c>
      <c r="R17" s="57">
        <f t="shared" si="8"/>
        <v>0</v>
      </c>
      <c r="S17" s="40">
        <f t="shared" si="9"/>
        <v>0</v>
      </c>
      <c r="T17" s="40">
        <f t="shared" si="10"/>
        <v>0</v>
      </c>
      <c r="U17" s="18">
        <f t="shared" si="15"/>
        <v>0</v>
      </c>
      <c r="V17" s="40">
        <f t="shared" si="12"/>
        <v>0</v>
      </c>
      <c r="W17" s="21" t="str">
        <f t="shared" si="2"/>
        <v/>
      </c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</row>
    <row r="18" spans="1:196" s="115" customFormat="1" ht="81" hidden="1" customHeight="1" x14ac:dyDescent="0.3">
      <c r="A18" s="112"/>
      <c r="B18" s="106"/>
      <c r="C18" s="107"/>
      <c r="D18" s="106"/>
      <c r="E18" s="98" t="s">
        <v>213</v>
      </c>
      <c r="F18" s="116"/>
      <c r="G18" s="72"/>
      <c r="H18" s="46"/>
      <c r="I18" s="56">
        <f t="shared" si="4"/>
        <v>0</v>
      </c>
      <c r="J18" s="17">
        <f t="shared" si="5"/>
        <v>0</v>
      </c>
      <c r="K18" s="21" t="str">
        <f t="shared" si="14"/>
        <v/>
      </c>
      <c r="L18" s="73"/>
      <c r="M18" s="46"/>
      <c r="N18" s="46"/>
      <c r="O18" s="46"/>
      <c r="P18" s="40">
        <f t="shared" si="7"/>
        <v>0</v>
      </c>
      <c r="Q18" s="21" t="str">
        <f t="shared" si="1"/>
        <v/>
      </c>
      <c r="R18" s="73">
        <f t="shared" si="8"/>
        <v>0</v>
      </c>
      <c r="S18" s="46">
        <f t="shared" si="9"/>
        <v>0</v>
      </c>
      <c r="T18" s="46">
        <f t="shared" si="10"/>
        <v>0</v>
      </c>
      <c r="U18" s="18">
        <f t="shared" si="15"/>
        <v>0</v>
      </c>
      <c r="V18" s="40">
        <f t="shared" si="12"/>
        <v>0</v>
      </c>
      <c r="W18" s="21" t="str">
        <f t="shared" si="2"/>
        <v/>
      </c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</row>
    <row r="19" spans="1:196" s="115" customFormat="1" ht="81.599999999999994" hidden="1" customHeight="1" x14ac:dyDescent="0.3">
      <c r="A19" s="112"/>
      <c r="B19" s="106"/>
      <c r="C19" s="107"/>
      <c r="D19" s="106"/>
      <c r="E19" s="98" t="s">
        <v>212</v>
      </c>
      <c r="F19" s="45"/>
      <c r="G19" s="72"/>
      <c r="H19" s="72"/>
      <c r="I19" s="59">
        <f t="shared" si="4"/>
        <v>0</v>
      </c>
      <c r="J19" s="17">
        <f t="shared" si="5"/>
        <v>0</v>
      </c>
      <c r="K19" s="21" t="str">
        <f t="shared" si="14"/>
        <v/>
      </c>
      <c r="L19" s="73"/>
      <c r="M19" s="46"/>
      <c r="N19" s="46"/>
      <c r="O19" s="46"/>
      <c r="P19" s="40">
        <f t="shared" si="7"/>
        <v>0</v>
      </c>
      <c r="Q19" s="21" t="str">
        <f t="shared" si="1"/>
        <v/>
      </c>
      <c r="R19" s="73">
        <f t="shared" si="8"/>
        <v>0</v>
      </c>
      <c r="S19" s="46">
        <f t="shared" si="9"/>
        <v>0</v>
      </c>
      <c r="T19" s="46">
        <f t="shared" si="10"/>
        <v>0</v>
      </c>
      <c r="U19" s="18">
        <f t="shared" si="15"/>
        <v>0</v>
      </c>
      <c r="V19" s="40">
        <f t="shared" si="12"/>
        <v>0</v>
      </c>
      <c r="W19" s="21" t="str">
        <f t="shared" si="2"/>
        <v/>
      </c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</row>
    <row r="20" spans="1:196" s="115" customFormat="1" ht="78" hidden="1" customHeight="1" x14ac:dyDescent="0.3">
      <c r="A20" s="112"/>
      <c r="B20" s="106"/>
      <c r="C20" s="107"/>
      <c r="D20" s="106"/>
      <c r="E20" s="98" t="s">
        <v>251</v>
      </c>
      <c r="F20" s="39"/>
      <c r="G20" s="40"/>
      <c r="H20" s="40"/>
      <c r="I20" s="56">
        <f t="shared" si="4"/>
        <v>0</v>
      </c>
      <c r="J20" s="18">
        <f t="shared" si="5"/>
        <v>0</v>
      </c>
      <c r="K20" s="21" t="str">
        <f t="shared" si="14"/>
        <v/>
      </c>
      <c r="L20" s="73"/>
      <c r="M20" s="46"/>
      <c r="N20" s="46"/>
      <c r="O20" s="46"/>
      <c r="P20" s="74">
        <f t="shared" si="7"/>
        <v>0</v>
      </c>
      <c r="Q20" s="21" t="str">
        <f t="shared" si="1"/>
        <v/>
      </c>
      <c r="R20" s="57">
        <f t="shared" si="8"/>
        <v>0</v>
      </c>
      <c r="S20" s="40">
        <f t="shared" si="9"/>
        <v>0</v>
      </c>
      <c r="T20" s="40">
        <f t="shared" si="10"/>
        <v>0</v>
      </c>
      <c r="U20" s="18">
        <f t="shared" si="15"/>
        <v>0</v>
      </c>
      <c r="V20" s="40">
        <f t="shared" si="12"/>
        <v>0</v>
      </c>
      <c r="W20" s="21" t="str">
        <f t="shared" si="2"/>
        <v/>
      </c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</row>
    <row r="21" spans="1:196" ht="37.5" customHeight="1" x14ac:dyDescent="0.25">
      <c r="A21" s="87"/>
      <c r="B21" s="103" t="s">
        <v>22</v>
      </c>
      <c r="C21" s="104">
        <v>1030</v>
      </c>
      <c r="D21" s="103"/>
      <c r="E21" s="105" t="s">
        <v>322</v>
      </c>
      <c r="F21" s="31">
        <v>177029.8</v>
      </c>
      <c r="G21" s="24">
        <v>40893.9</v>
      </c>
      <c r="H21" s="24">
        <v>40347.9</v>
      </c>
      <c r="I21" s="28">
        <f t="shared" si="4"/>
        <v>0.25512763685132711</v>
      </c>
      <c r="J21" s="18">
        <f t="shared" ref="J21:J82" si="16">H21-G21</f>
        <v>-546</v>
      </c>
      <c r="K21" s="21">
        <f t="shared" si="14"/>
        <v>0.98664837543007633</v>
      </c>
      <c r="L21" s="19"/>
      <c r="M21" s="18"/>
      <c r="N21" s="18"/>
      <c r="O21" s="18"/>
      <c r="P21" s="18">
        <f t="shared" si="7"/>
        <v>0</v>
      </c>
      <c r="Q21" s="21" t="str">
        <f t="shared" si="1"/>
        <v/>
      </c>
      <c r="R21" s="19">
        <f t="shared" si="8"/>
        <v>177029.8</v>
      </c>
      <c r="S21" s="18">
        <f t="shared" si="9"/>
        <v>177029.8</v>
      </c>
      <c r="T21" s="18">
        <f t="shared" si="10"/>
        <v>40893.9</v>
      </c>
      <c r="U21" s="18">
        <f t="shared" si="15"/>
        <v>40347.9</v>
      </c>
      <c r="V21" s="18">
        <f t="shared" si="12"/>
        <v>-546</v>
      </c>
      <c r="W21" s="21">
        <f t="shared" si="2"/>
        <v>0.98664837543007633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102" customFormat="1" ht="45.75" customHeight="1" x14ac:dyDescent="0.3">
      <c r="A22" s="94"/>
      <c r="B22" s="106" t="s">
        <v>22</v>
      </c>
      <c r="C22" s="107">
        <v>1031</v>
      </c>
      <c r="D22" s="106" t="s">
        <v>55</v>
      </c>
      <c r="E22" s="117" t="s">
        <v>244</v>
      </c>
      <c r="F22" s="37">
        <v>177029.8</v>
      </c>
      <c r="G22" s="38">
        <v>40893.9</v>
      </c>
      <c r="H22" s="38">
        <v>40347.9</v>
      </c>
      <c r="I22" s="56">
        <f t="shared" si="4"/>
        <v>0.25512763685132711</v>
      </c>
      <c r="J22" s="40">
        <f t="shared" si="16"/>
        <v>-546</v>
      </c>
      <c r="K22" s="21">
        <f t="shared" si="14"/>
        <v>0.98664837543007633</v>
      </c>
      <c r="L22" s="57"/>
      <c r="M22" s="40"/>
      <c r="N22" s="40"/>
      <c r="O22" s="40"/>
      <c r="P22" s="40">
        <f t="shared" si="7"/>
        <v>0</v>
      </c>
      <c r="Q22" s="21" t="str">
        <f t="shared" si="1"/>
        <v/>
      </c>
      <c r="R22" s="57">
        <f t="shared" si="8"/>
        <v>177029.8</v>
      </c>
      <c r="S22" s="40">
        <f t="shared" si="9"/>
        <v>177029.8</v>
      </c>
      <c r="T22" s="40">
        <f t="shared" si="10"/>
        <v>40893.9</v>
      </c>
      <c r="U22" s="18">
        <f t="shared" si="15"/>
        <v>40347.9</v>
      </c>
      <c r="V22" s="40">
        <f t="shared" si="12"/>
        <v>-546</v>
      </c>
      <c r="W22" s="21">
        <f t="shared" si="2"/>
        <v>0.98664837543007633</v>
      </c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</row>
    <row r="23" spans="1:196" ht="136.9" hidden="1" customHeight="1" x14ac:dyDescent="0.25">
      <c r="A23" s="87"/>
      <c r="B23" s="103" t="s">
        <v>22</v>
      </c>
      <c r="C23" s="104">
        <v>1060</v>
      </c>
      <c r="D23" s="103"/>
      <c r="E23" s="118" t="s">
        <v>262</v>
      </c>
      <c r="F23" s="31"/>
      <c r="G23" s="24"/>
      <c r="H23" s="24"/>
      <c r="I23" s="28">
        <f t="shared" ref="I23" si="17">H23/$H$6</f>
        <v>0</v>
      </c>
      <c r="J23" s="18">
        <f t="shared" ref="J23" si="18">H23-G23</f>
        <v>0</v>
      </c>
      <c r="K23" s="21" t="str">
        <f t="shared" si="14"/>
        <v/>
      </c>
      <c r="L23" s="19"/>
      <c r="M23" s="18"/>
      <c r="N23" s="18"/>
      <c r="O23" s="18"/>
      <c r="P23" s="18">
        <f t="shared" ref="P23" si="19">O23-N23</f>
        <v>0</v>
      </c>
      <c r="Q23" s="21" t="str">
        <f t="shared" si="1"/>
        <v/>
      </c>
      <c r="R23" s="19">
        <f t="shared" ref="R23" si="20">SUM(F23,L23)</f>
        <v>0</v>
      </c>
      <c r="S23" s="18">
        <f t="shared" ref="S23" si="21">SUM(F23,M23)</f>
        <v>0</v>
      </c>
      <c r="T23" s="18">
        <f t="shared" ref="T23" si="22">SUM(G23,N23)</f>
        <v>0</v>
      </c>
      <c r="U23" s="18">
        <f t="shared" si="15"/>
        <v>0</v>
      </c>
      <c r="V23" s="18">
        <f t="shared" ref="V23" si="23">U23-T23</f>
        <v>0</v>
      </c>
      <c r="W23" s="21" t="str">
        <f t="shared" si="2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102" customFormat="1" ht="37.9" hidden="1" customHeight="1" x14ac:dyDescent="0.3">
      <c r="A24" s="94"/>
      <c r="B24" s="106" t="s">
        <v>22</v>
      </c>
      <c r="C24" s="107">
        <v>1061</v>
      </c>
      <c r="D24" s="106" t="s">
        <v>55</v>
      </c>
      <c r="E24" s="117" t="s">
        <v>263</v>
      </c>
      <c r="F24" s="37"/>
      <c r="G24" s="38"/>
      <c r="H24" s="38"/>
      <c r="I24" s="56">
        <f t="shared" ref="I24" si="24">H24/$H$6</f>
        <v>0</v>
      </c>
      <c r="J24" s="40">
        <f t="shared" ref="J24" si="25">H24-G24</f>
        <v>0</v>
      </c>
      <c r="K24" s="21" t="str">
        <f t="shared" si="14"/>
        <v/>
      </c>
      <c r="L24" s="57"/>
      <c r="M24" s="40"/>
      <c r="N24" s="40"/>
      <c r="O24" s="40"/>
      <c r="P24" s="40">
        <f t="shared" ref="P24" si="26">O24-N24</f>
        <v>0</v>
      </c>
      <c r="Q24" s="21" t="str">
        <f t="shared" si="1"/>
        <v/>
      </c>
      <c r="R24" s="57">
        <f t="shared" ref="R24" si="27">SUM(F24,L24)</f>
        <v>0</v>
      </c>
      <c r="S24" s="40">
        <f t="shared" ref="S24" si="28">SUM(F24,M24)</f>
        <v>0</v>
      </c>
      <c r="T24" s="40">
        <f t="shared" ref="T24" si="29">SUM(G24,N24)</f>
        <v>0</v>
      </c>
      <c r="U24" s="18">
        <f t="shared" si="15"/>
        <v>0</v>
      </c>
      <c r="V24" s="40">
        <f t="shared" ref="V24" si="30">U24-T24</f>
        <v>0</v>
      </c>
      <c r="W24" s="21" t="str">
        <f t="shared" si="2"/>
        <v/>
      </c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</row>
    <row r="25" spans="1:196" ht="54.6" customHeight="1" x14ac:dyDescent="0.25">
      <c r="A25" s="87"/>
      <c r="B25" s="103" t="s">
        <v>23</v>
      </c>
      <c r="C25" s="104">
        <v>1070</v>
      </c>
      <c r="D25" s="103" t="s">
        <v>59</v>
      </c>
      <c r="E25" s="93" t="s">
        <v>226</v>
      </c>
      <c r="F25" s="31">
        <v>6876.6</v>
      </c>
      <c r="G25" s="24">
        <v>1836.7</v>
      </c>
      <c r="H25" s="24">
        <v>1269.8</v>
      </c>
      <c r="I25" s="28">
        <f t="shared" si="4"/>
        <v>8.0291929263682903E-3</v>
      </c>
      <c r="J25" s="18">
        <f t="shared" si="16"/>
        <v>-566.90000000000009</v>
      </c>
      <c r="K25" s="21">
        <f t="shared" si="14"/>
        <v>0.69134861436271566</v>
      </c>
      <c r="L25" s="19"/>
      <c r="M25" s="18"/>
      <c r="N25" s="18"/>
      <c r="O25" s="18"/>
      <c r="P25" s="18">
        <f t="shared" si="7"/>
        <v>0</v>
      </c>
      <c r="Q25" s="21" t="str">
        <f t="shared" si="1"/>
        <v/>
      </c>
      <c r="R25" s="19">
        <f t="shared" si="8"/>
        <v>6876.6</v>
      </c>
      <c r="S25" s="18">
        <f t="shared" si="9"/>
        <v>6876.6</v>
      </c>
      <c r="T25" s="18">
        <f t="shared" si="10"/>
        <v>1836.7</v>
      </c>
      <c r="U25" s="18">
        <f t="shared" si="15"/>
        <v>1269.8</v>
      </c>
      <c r="V25" s="18">
        <f t="shared" si="12"/>
        <v>-566.90000000000009</v>
      </c>
      <c r="W25" s="21">
        <f t="shared" si="2"/>
        <v>0.69134861436271566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102" customFormat="1" ht="49.9" hidden="1" customHeight="1" x14ac:dyDescent="0.3">
      <c r="A26" s="94"/>
      <c r="B26" s="106"/>
      <c r="C26" s="107"/>
      <c r="D26" s="106"/>
      <c r="E26" s="98" t="s">
        <v>208</v>
      </c>
      <c r="F26" s="37"/>
      <c r="G26" s="38"/>
      <c r="H26" s="38"/>
      <c r="I26" s="56">
        <f t="shared" si="4"/>
        <v>0</v>
      </c>
      <c r="J26" s="40">
        <f t="shared" si="16"/>
        <v>0</v>
      </c>
      <c r="K26" s="21" t="str">
        <f t="shared" si="14"/>
        <v/>
      </c>
      <c r="L26" s="57"/>
      <c r="M26" s="40"/>
      <c r="N26" s="40"/>
      <c r="O26" s="40"/>
      <c r="P26" s="40">
        <f t="shared" si="7"/>
        <v>0</v>
      </c>
      <c r="Q26" s="21" t="str">
        <f t="shared" si="1"/>
        <v/>
      </c>
      <c r="R26" s="57">
        <f t="shared" si="8"/>
        <v>0</v>
      </c>
      <c r="S26" s="40">
        <f t="shared" si="9"/>
        <v>0</v>
      </c>
      <c r="T26" s="40">
        <f t="shared" si="10"/>
        <v>0</v>
      </c>
      <c r="U26" s="18">
        <f t="shared" si="15"/>
        <v>0</v>
      </c>
      <c r="V26" s="40">
        <f t="shared" si="12"/>
        <v>0</v>
      </c>
      <c r="W26" s="21" t="str">
        <f t="shared" si="2"/>
        <v/>
      </c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</row>
    <row r="27" spans="1:196" s="102" customFormat="1" ht="80.45" hidden="1" customHeight="1" x14ac:dyDescent="0.3">
      <c r="A27" s="94"/>
      <c r="B27" s="106"/>
      <c r="C27" s="107"/>
      <c r="D27" s="106"/>
      <c r="E27" s="98" t="s">
        <v>198</v>
      </c>
      <c r="F27" s="37"/>
      <c r="G27" s="38"/>
      <c r="H27" s="38"/>
      <c r="I27" s="56">
        <f t="shared" si="4"/>
        <v>0</v>
      </c>
      <c r="J27" s="40">
        <f t="shared" si="16"/>
        <v>0</v>
      </c>
      <c r="K27" s="21" t="str">
        <f t="shared" si="14"/>
        <v/>
      </c>
      <c r="L27" s="57"/>
      <c r="M27" s="40"/>
      <c r="N27" s="40"/>
      <c r="O27" s="40"/>
      <c r="P27" s="40">
        <f t="shared" si="7"/>
        <v>0</v>
      </c>
      <c r="Q27" s="21" t="str">
        <f t="shared" si="1"/>
        <v/>
      </c>
      <c r="R27" s="57">
        <f t="shared" si="8"/>
        <v>0</v>
      </c>
      <c r="S27" s="40">
        <f t="shared" si="9"/>
        <v>0</v>
      </c>
      <c r="T27" s="40">
        <f t="shared" si="10"/>
        <v>0</v>
      </c>
      <c r="U27" s="18">
        <f t="shared" si="15"/>
        <v>0</v>
      </c>
      <c r="V27" s="40">
        <f t="shared" si="12"/>
        <v>0</v>
      </c>
      <c r="W27" s="21" t="str">
        <f t="shared" si="2"/>
        <v/>
      </c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</row>
    <row r="28" spans="1:196" ht="37.5" customHeight="1" x14ac:dyDescent="0.25">
      <c r="A28" s="87"/>
      <c r="B28" s="103" t="s">
        <v>23</v>
      </c>
      <c r="C28" s="104">
        <v>1080</v>
      </c>
      <c r="D28" s="103" t="s">
        <v>58</v>
      </c>
      <c r="E28" s="93" t="s">
        <v>324</v>
      </c>
      <c r="F28" s="31">
        <v>10774.6</v>
      </c>
      <c r="G28" s="24">
        <v>2604</v>
      </c>
      <c r="H28" s="24">
        <v>2402.9</v>
      </c>
      <c r="I28" s="28">
        <f t="shared" si="4"/>
        <v>1.5194005105347588E-2</v>
      </c>
      <c r="J28" s="18">
        <f t="shared" si="16"/>
        <v>-201.09999999999991</v>
      </c>
      <c r="K28" s="21">
        <f t="shared" si="14"/>
        <v>0.92277265745007686</v>
      </c>
      <c r="L28" s="19">
        <v>311.10000000000002</v>
      </c>
      <c r="M28" s="18">
        <v>311.10000000000002</v>
      </c>
      <c r="N28" s="18">
        <v>64.400000000000006</v>
      </c>
      <c r="O28" s="18">
        <v>64.400000000000006</v>
      </c>
      <c r="P28" s="18">
        <f t="shared" si="7"/>
        <v>0</v>
      </c>
      <c r="Q28" s="21">
        <f t="shared" si="1"/>
        <v>1</v>
      </c>
      <c r="R28" s="19">
        <f t="shared" si="8"/>
        <v>11085.7</v>
      </c>
      <c r="S28" s="18">
        <f t="shared" si="9"/>
        <v>11085.7</v>
      </c>
      <c r="T28" s="18">
        <f t="shared" si="10"/>
        <v>2668.4</v>
      </c>
      <c r="U28" s="18">
        <f t="shared" si="15"/>
        <v>2467.3000000000002</v>
      </c>
      <c r="V28" s="18">
        <f t="shared" si="12"/>
        <v>-201.09999999999991</v>
      </c>
      <c r="W28" s="21">
        <f t="shared" si="2"/>
        <v>0.92463648628391548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5.25" customHeight="1" x14ac:dyDescent="0.25">
      <c r="A29" s="87"/>
      <c r="B29" s="103" t="s">
        <v>24</v>
      </c>
      <c r="C29" s="119" t="s">
        <v>235</v>
      </c>
      <c r="D29" s="119" t="s">
        <v>56</v>
      </c>
      <c r="E29" s="93" t="s">
        <v>236</v>
      </c>
      <c r="F29" s="31">
        <v>8881.9</v>
      </c>
      <c r="G29" s="24">
        <v>2296.5</v>
      </c>
      <c r="H29" s="24">
        <v>1660.2</v>
      </c>
      <c r="I29" s="28">
        <f t="shared" si="4"/>
        <v>1.0497768228348272E-2</v>
      </c>
      <c r="J29" s="18">
        <f t="shared" si="16"/>
        <v>-636.29999999999995</v>
      </c>
      <c r="K29" s="21">
        <f t="shared" si="14"/>
        <v>0.72292619203135211</v>
      </c>
      <c r="L29" s="19"/>
      <c r="M29" s="18"/>
      <c r="N29" s="18"/>
      <c r="O29" s="18"/>
      <c r="P29" s="18">
        <f t="shared" ref="P29:P33" si="31">O29-N29</f>
        <v>0</v>
      </c>
      <c r="Q29" s="21" t="str">
        <f t="shared" si="1"/>
        <v/>
      </c>
      <c r="R29" s="19">
        <f t="shared" si="8"/>
        <v>8881.9</v>
      </c>
      <c r="S29" s="18">
        <f t="shared" si="9"/>
        <v>8881.9</v>
      </c>
      <c r="T29" s="18">
        <f t="shared" si="10"/>
        <v>2296.5</v>
      </c>
      <c r="U29" s="18">
        <f t="shared" si="15"/>
        <v>1660.2</v>
      </c>
      <c r="V29" s="18">
        <f t="shared" si="12"/>
        <v>-636.29999999999995</v>
      </c>
      <c r="W29" s="21">
        <f t="shared" si="2"/>
        <v>0.72292619203135211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87"/>
      <c r="B30" s="103"/>
      <c r="C30" s="119" t="s">
        <v>237</v>
      </c>
      <c r="D30" s="119" t="s">
        <v>56</v>
      </c>
      <c r="E30" s="120" t="s">
        <v>151</v>
      </c>
      <c r="F30" s="31">
        <v>1057.7</v>
      </c>
      <c r="G30" s="24">
        <v>421.8</v>
      </c>
      <c r="H30" s="24"/>
      <c r="I30" s="55">
        <f t="shared" si="4"/>
        <v>0</v>
      </c>
      <c r="J30" s="18">
        <f t="shared" si="16"/>
        <v>-421.8</v>
      </c>
      <c r="K30" s="21">
        <f t="shared" si="14"/>
        <v>0</v>
      </c>
      <c r="L30" s="19">
        <v>136</v>
      </c>
      <c r="M30" s="18">
        <v>136</v>
      </c>
      <c r="N30" s="18">
        <v>136</v>
      </c>
      <c r="O30" s="18"/>
      <c r="P30" s="18">
        <f t="shared" si="31"/>
        <v>-136</v>
      </c>
      <c r="Q30" s="21">
        <f t="shared" si="1"/>
        <v>0</v>
      </c>
      <c r="R30" s="19">
        <f t="shared" si="8"/>
        <v>1193.7</v>
      </c>
      <c r="S30" s="18">
        <f t="shared" si="9"/>
        <v>1193.7</v>
      </c>
      <c r="T30" s="18">
        <f t="shared" si="10"/>
        <v>557.79999999999995</v>
      </c>
      <c r="U30" s="18">
        <f t="shared" si="15"/>
        <v>0</v>
      </c>
      <c r="V30" s="18">
        <f t="shared" si="12"/>
        <v>-557.79999999999995</v>
      </c>
      <c r="W30" s="21">
        <f t="shared" si="2"/>
        <v>0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87"/>
      <c r="B31" s="103" t="s">
        <v>25</v>
      </c>
      <c r="C31" s="119" t="s">
        <v>238</v>
      </c>
      <c r="D31" s="119" t="s">
        <v>56</v>
      </c>
      <c r="E31" s="93" t="s">
        <v>239</v>
      </c>
      <c r="F31" s="31">
        <v>657.2</v>
      </c>
      <c r="G31" s="24">
        <v>96.4</v>
      </c>
      <c r="H31" s="24">
        <v>39</v>
      </c>
      <c r="I31" s="55">
        <f t="shared" si="4"/>
        <v>2.4660460240066417E-4</v>
      </c>
      <c r="J31" s="18">
        <f t="shared" si="16"/>
        <v>-57.400000000000006</v>
      </c>
      <c r="K31" s="21">
        <f t="shared" si="14"/>
        <v>0.40456431535269705</v>
      </c>
      <c r="L31" s="19"/>
      <c r="M31" s="18"/>
      <c r="N31" s="18"/>
      <c r="O31" s="18"/>
      <c r="P31" s="18">
        <f t="shared" si="31"/>
        <v>0</v>
      </c>
      <c r="Q31" s="21" t="str">
        <f t="shared" si="1"/>
        <v/>
      </c>
      <c r="R31" s="19">
        <f t="shared" si="8"/>
        <v>657.2</v>
      </c>
      <c r="S31" s="18">
        <f t="shared" si="9"/>
        <v>657.2</v>
      </c>
      <c r="T31" s="18">
        <f t="shared" si="10"/>
        <v>96.4</v>
      </c>
      <c r="U31" s="18">
        <f t="shared" si="15"/>
        <v>39</v>
      </c>
      <c r="V31" s="18">
        <f t="shared" si="12"/>
        <v>-57.400000000000006</v>
      </c>
      <c r="W31" s="21">
        <f t="shared" si="2"/>
        <v>0.40456431535269705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102" customFormat="1" ht="101.45" hidden="1" customHeight="1" x14ac:dyDescent="0.3">
      <c r="A32" s="94"/>
      <c r="B32" s="106"/>
      <c r="C32" s="121"/>
      <c r="D32" s="121"/>
      <c r="E32" s="117" t="s">
        <v>260</v>
      </c>
      <c r="F32" s="37"/>
      <c r="G32" s="38"/>
      <c r="H32" s="38"/>
      <c r="I32" s="59">
        <f t="shared" ref="I32" si="32">H32/$H$6</f>
        <v>0</v>
      </c>
      <c r="J32" s="40">
        <f t="shared" si="16"/>
        <v>0</v>
      </c>
      <c r="K32" s="21" t="str">
        <f t="shared" si="14"/>
        <v/>
      </c>
      <c r="L32" s="57"/>
      <c r="M32" s="40"/>
      <c r="N32" s="40"/>
      <c r="O32" s="40"/>
      <c r="P32" s="40">
        <f t="shared" ref="P32" si="33">O32-N32</f>
        <v>0</v>
      </c>
      <c r="Q32" s="21" t="str">
        <f t="shared" si="1"/>
        <v/>
      </c>
      <c r="R32" s="57">
        <f t="shared" ref="R32" si="34">SUM(F32,L32)</f>
        <v>0</v>
      </c>
      <c r="S32" s="40">
        <f t="shared" ref="S32" si="35">SUM(F32,M32)</f>
        <v>0</v>
      </c>
      <c r="T32" s="40">
        <f t="shared" ref="T32" si="36">SUM(G32,N32)</f>
        <v>0</v>
      </c>
      <c r="U32" s="18">
        <f t="shared" si="15"/>
        <v>0</v>
      </c>
      <c r="V32" s="40">
        <f t="shared" si="12"/>
        <v>0</v>
      </c>
      <c r="W32" s="21" t="str">
        <f t="shared" si="2"/>
        <v/>
      </c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</row>
    <row r="33" spans="1:196" s="102" customFormat="1" ht="54" customHeight="1" x14ac:dyDescent="0.3">
      <c r="A33" s="94"/>
      <c r="B33" s="106"/>
      <c r="C33" s="121" t="s">
        <v>247</v>
      </c>
      <c r="D33" s="121" t="s">
        <v>56</v>
      </c>
      <c r="E33" s="117" t="s">
        <v>266</v>
      </c>
      <c r="F33" s="37">
        <v>1952</v>
      </c>
      <c r="G33" s="38">
        <v>450.9</v>
      </c>
      <c r="H33" s="38">
        <v>343.3</v>
      </c>
      <c r="I33" s="56">
        <f t="shared" si="4"/>
        <v>2.1707528206191796E-3</v>
      </c>
      <c r="J33" s="40">
        <f t="shared" ref="J33" si="37">H33-G33</f>
        <v>-107.59999999999997</v>
      </c>
      <c r="K33" s="21">
        <f t="shared" si="14"/>
        <v>0.76136615657573747</v>
      </c>
      <c r="L33" s="57"/>
      <c r="M33" s="40"/>
      <c r="N33" s="40"/>
      <c r="O33" s="40"/>
      <c r="P33" s="40">
        <f t="shared" si="31"/>
        <v>0</v>
      </c>
      <c r="Q33" s="21" t="str">
        <f t="shared" si="1"/>
        <v/>
      </c>
      <c r="R33" s="57">
        <f t="shared" si="8"/>
        <v>1952</v>
      </c>
      <c r="S33" s="40">
        <f t="shared" si="9"/>
        <v>1952</v>
      </c>
      <c r="T33" s="40">
        <f t="shared" si="10"/>
        <v>450.9</v>
      </c>
      <c r="U33" s="18">
        <f t="shared" si="15"/>
        <v>343.3</v>
      </c>
      <c r="V33" s="40">
        <f t="shared" ref="V33" si="38">U33-T33</f>
        <v>-107.59999999999997</v>
      </c>
      <c r="W33" s="21">
        <f t="shared" si="2"/>
        <v>0.76136615657573747</v>
      </c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</row>
    <row r="34" spans="1:196" ht="36" customHeight="1" x14ac:dyDescent="0.25">
      <c r="A34" s="87"/>
      <c r="B34" s="103" t="s">
        <v>26</v>
      </c>
      <c r="C34" s="119" t="s">
        <v>240</v>
      </c>
      <c r="D34" s="119" t="s">
        <v>56</v>
      </c>
      <c r="E34" s="93" t="s">
        <v>241</v>
      </c>
      <c r="F34" s="31">
        <v>2781.7</v>
      </c>
      <c r="G34" s="24">
        <v>661.6</v>
      </c>
      <c r="H34" s="24">
        <v>489.5</v>
      </c>
      <c r="I34" s="28">
        <f t="shared" si="4"/>
        <v>3.0952039198750025E-3</v>
      </c>
      <c r="J34" s="18">
        <f t="shared" si="16"/>
        <v>-172.10000000000002</v>
      </c>
      <c r="K34" s="21">
        <f t="shared" si="14"/>
        <v>0.73987303506650537</v>
      </c>
      <c r="L34" s="19"/>
      <c r="M34" s="18"/>
      <c r="N34" s="18"/>
      <c r="O34" s="18"/>
      <c r="P34" s="18">
        <f t="shared" ref="P34:P37" si="39">O34-N34</f>
        <v>0</v>
      </c>
      <c r="Q34" s="21" t="str">
        <f t="shared" si="1"/>
        <v/>
      </c>
      <c r="R34" s="19">
        <f t="shared" si="8"/>
        <v>2781.7</v>
      </c>
      <c r="S34" s="18">
        <f t="shared" si="9"/>
        <v>2781.7</v>
      </c>
      <c r="T34" s="18">
        <f t="shared" si="10"/>
        <v>661.6</v>
      </c>
      <c r="U34" s="18">
        <f t="shared" si="15"/>
        <v>489.5</v>
      </c>
      <c r="V34" s="18">
        <f t="shared" si="12"/>
        <v>-172.10000000000002</v>
      </c>
      <c r="W34" s="21">
        <f t="shared" si="2"/>
        <v>0.73987303506650537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1.15" hidden="1" customHeight="1" x14ac:dyDescent="0.25">
      <c r="A35" s="87"/>
      <c r="B35" s="103"/>
      <c r="C35" s="119" t="s">
        <v>267</v>
      </c>
      <c r="D35" s="119" t="s">
        <v>56</v>
      </c>
      <c r="E35" s="93" t="s">
        <v>269</v>
      </c>
      <c r="F35" s="31"/>
      <c r="G35" s="24"/>
      <c r="H35" s="24"/>
      <c r="I35" s="55">
        <f t="shared" si="4"/>
        <v>0</v>
      </c>
      <c r="J35" s="18">
        <f t="shared" si="16"/>
        <v>0</v>
      </c>
      <c r="K35" s="21" t="str">
        <f t="shared" si="14"/>
        <v/>
      </c>
      <c r="L35" s="19"/>
      <c r="M35" s="18"/>
      <c r="N35" s="18"/>
      <c r="O35" s="18"/>
      <c r="P35" s="18">
        <f t="shared" si="39"/>
        <v>0</v>
      </c>
      <c r="Q35" s="21" t="str">
        <f t="shared" si="1"/>
        <v/>
      </c>
      <c r="R35" s="19">
        <f t="shared" si="8"/>
        <v>0</v>
      </c>
      <c r="S35" s="18">
        <f t="shared" si="9"/>
        <v>0</v>
      </c>
      <c r="T35" s="18">
        <f t="shared" si="10"/>
        <v>0</v>
      </c>
      <c r="U35" s="18">
        <f t="shared" si="15"/>
        <v>0</v>
      </c>
      <c r="V35" s="18">
        <f t="shared" si="12"/>
        <v>0</v>
      </c>
      <c r="W35" s="21" t="str">
        <f t="shared" si="2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102" customFormat="1" ht="91.9" hidden="1" customHeight="1" x14ac:dyDescent="0.3">
      <c r="A36" s="94"/>
      <c r="B36" s="106"/>
      <c r="C36" s="121" t="s">
        <v>268</v>
      </c>
      <c r="D36" s="121" t="s">
        <v>56</v>
      </c>
      <c r="E36" s="117" t="s">
        <v>273</v>
      </c>
      <c r="F36" s="37"/>
      <c r="G36" s="38"/>
      <c r="H36" s="38"/>
      <c r="I36" s="56">
        <f t="shared" si="4"/>
        <v>0</v>
      </c>
      <c r="J36" s="40">
        <f t="shared" si="16"/>
        <v>0</v>
      </c>
      <c r="K36" s="21" t="str">
        <f t="shared" si="14"/>
        <v/>
      </c>
      <c r="L36" s="57"/>
      <c r="M36" s="40"/>
      <c r="N36" s="40"/>
      <c r="O36" s="40"/>
      <c r="P36" s="40">
        <f t="shared" si="39"/>
        <v>0</v>
      </c>
      <c r="Q36" s="21" t="str">
        <f t="shared" si="1"/>
        <v/>
      </c>
      <c r="R36" s="57">
        <f t="shared" si="8"/>
        <v>0</v>
      </c>
      <c r="S36" s="40">
        <f t="shared" si="9"/>
        <v>0</v>
      </c>
      <c r="T36" s="40">
        <f t="shared" si="10"/>
        <v>0</v>
      </c>
      <c r="U36" s="18">
        <f t="shared" si="15"/>
        <v>0</v>
      </c>
      <c r="V36" s="40">
        <f t="shared" si="12"/>
        <v>0</v>
      </c>
      <c r="W36" s="21" t="str">
        <f t="shared" si="2"/>
        <v/>
      </c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</row>
    <row r="37" spans="1:196" s="102" customFormat="1" ht="71.25" hidden="1" customHeight="1" x14ac:dyDescent="0.3">
      <c r="A37" s="94"/>
      <c r="B37" s="106"/>
      <c r="C37" s="121" t="s">
        <v>248</v>
      </c>
      <c r="D37" s="121" t="s">
        <v>56</v>
      </c>
      <c r="E37" s="117" t="s">
        <v>264</v>
      </c>
      <c r="F37" s="37"/>
      <c r="G37" s="38"/>
      <c r="H37" s="38"/>
      <c r="I37" s="56">
        <f t="shared" si="4"/>
        <v>0</v>
      </c>
      <c r="J37" s="40">
        <f t="shared" si="16"/>
        <v>0</v>
      </c>
      <c r="K37" s="21" t="str">
        <f t="shared" si="14"/>
        <v/>
      </c>
      <c r="L37" s="57"/>
      <c r="M37" s="40"/>
      <c r="N37" s="40"/>
      <c r="O37" s="40"/>
      <c r="P37" s="40">
        <f t="shared" si="39"/>
        <v>0</v>
      </c>
      <c r="Q37" s="21" t="str">
        <f t="shared" si="1"/>
        <v/>
      </c>
      <c r="R37" s="57">
        <f t="shared" si="8"/>
        <v>0</v>
      </c>
      <c r="S37" s="40">
        <f t="shared" si="9"/>
        <v>0</v>
      </c>
      <c r="T37" s="40">
        <f t="shared" si="10"/>
        <v>0</v>
      </c>
      <c r="U37" s="18">
        <f t="shared" si="15"/>
        <v>0</v>
      </c>
      <c r="V37" s="40">
        <f t="shared" si="12"/>
        <v>0</v>
      </c>
      <c r="W37" s="21" t="str">
        <f t="shared" si="2"/>
        <v/>
      </c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</row>
    <row r="38" spans="1:196" s="102" customFormat="1" ht="87" hidden="1" customHeight="1" x14ac:dyDescent="0.3">
      <c r="A38" s="94"/>
      <c r="B38" s="106"/>
      <c r="C38" s="121" t="s">
        <v>259</v>
      </c>
      <c r="D38" s="121" t="s">
        <v>56</v>
      </c>
      <c r="E38" s="117" t="s">
        <v>265</v>
      </c>
      <c r="F38" s="37"/>
      <c r="G38" s="38"/>
      <c r="H38" s="38"/>
      <c r="I38" s="56">
        <f t="shared" ref="I38" si="40">H38/$H$6</f>
        <v>0</v>
      </c>
      <c r="J38" s="40">
        <f t="shared" ref="J38" si="41">H38-G38</f>
        <v>0</v>
      </c>
      <c r="K38" s="21" t="str">
        <f t="shared" si="14"/>
        <v/>
      </c>
      <c r="L38" s="57"/>
      <c r="M38" s="40"/>
      <c r="N38" s="40"/>
      <c r="O38" s="40"/>
      <c r="P38" s="40">
        <f t="shared" ref="P38" si="42">O38-N38</f>
        <v>0</v>
      </c>
      <c r="Q38" s="21" t="str">
        <f t="shared" si="1"/>
        <v/>
      </c>
      <c r="R38" s="57">
        <f t="shared" ref="R38" si="43">SUM(F38,L38)</f>
        <v>0</v>
      </c>
      <c r="S38" s="40">
        <f t="shared" ref="S38" si="44">SUM(F38,M38)</f>
        <v>0</v>
      </c>
      <c r="T38" s="40">
        <f t="shared" ref="T38" si="45">SUM(G38,N38)</f>
        <v>0</v>
      </c>
      <c r="U38" s="18">
        <f t="shared" si="15"/>
        <v>0</v>
      </c>
      <c r="V38" s="40">
        <f t="shared" ref="V38" si="46">U38-T38</f>
        <v>0</v>
      </c>
      <c r="W38" s="21" t="str">
        <f t="shared" si="2"/>
        <v/>
      </c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</row>
    <row r="39" spans="1:196" s="124" customFormat="1" ht="34.5" customHeight="1" x14ac:dyDescent="0.3">
      <c r="A39" s="81">
        <v>2</v>
      </c>
      <c r="B39" s="82" t="s">
        <v>39</v>
      </c>
      <c r="C39" s="82" t="s">
        <v>107</v>
      </c>
      <c r="D39" s="82"/>
      <c r="E39" s="122" t="s">
        <v>40</v>
      </c>
      <c r="F39" s="30">
        <f>F40+F42+F43+F44+F47+F50</f>
        <v>11856.400000000001</v>
      </c>
      <c r="G39" s="17">
        <f>G40+G42+G43+G44+G47+G50</f>
        <v>3274.3</v>
      </c>
      <c r="H39" s="17">
        <f>H40+H42+H43+H44+H47+H50</f>
        <v>2557.9</v>
      </c>
      <c r="I39" s="36">
        <f t="shared" si="4"/>
        <v>1.6174100320016895E-2</v>
      </c>
      <c r="J39" s="17">
        <f t="shared" si="16"/>
        <v>-716.40000000000009</v>
      </c>
      <c r="K39" s="20">
        <f t="shared" si="14"/>
        <v>0.78120514308401789</v>
      </c>
      <c r="L39" s="16">
        <f>L40+L42+L43+L44+L47+L50</f>
        <v>20000</v>
      </c>
      <c r="M39" s="17">
        <f>M40+M42+M43+M44+M47+M50</f>
        <v>20000</v>
      </c>
      <c r="N39" s="17">
        <f>N40+N42+N43+N44+N47+N50</f>
        <v>20000</v>
      </c>
      <c r="O39" s="17">
        <f>O40+O42+O43+O44+O47+O50</f>
        <v>3271.8</v>
      </c>
      <c r="P39" s="17">
        <f t="shared" si="7"/>
        <v>-16728.2</v>
      </c>
      <c r="Q39" s="20">
        <f t="shared" si="1"/>
        <v>0.16359000000000001</v>
      </c>
      <c r="R39" s="16">
        <f>R40+R42+R43+R44+R47+R50</f>
        <v>31856.399999999998</v>
      </c>
      <c r="S39" s="17">
        <f t="shared" ref="S39:T39" si="47">S40+S42+S43+S44+S47+S50</f>
        <v>31856.399999999998</v>
      </c>
      <c r="T39" s="17">
        <f t="shared" si="47"/>
        <v>23274.3</v>
      </c>
      <c r="U39" s="17">
        <f t="shared" si="15"/>
        <v>5829.7000000000007</v>
      </c>
      <c r="V39" s="17">
        <f t="shared" si="12"/>
        <v>-17444.599999999999</v>
      </c>
      <c r="W39" s="20">
        <f t="shared" si="2"/>
        <v>0.25047799504174134</v>
      </c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</row>
    <row r="40" spans="1:196" ht="37.15" customHeight="1" x14ac:dyDescent="0.25">
      <c r="A40" s="87"/>
      <c r="B40" s="88" t="s">
        <v>41</v>
      </c>
      <c r="C40" s="119" t="s">
        <v>222</v>
      </c>
      <c r="D40" s="119" t="s">
        <v>229</v>
      </c>
      <c r="E40" s="125" t="s">
        <v>223</v>
      </c>
      <c r="F40" s="32">
        <v>5915.3</v>
      </c>
      <c r="G40" s="18">
        <v>1478.1</v>
      </c>
      <c r="H40" s="18">
        <v>1313.6</v>
      </c>
      <c r="I40" s="28">
        <f t="shared" si="4"/>
        <v>8.306148864449036E-3</v>
      </c>
      <c r="J40" s="18">
        <f t="shared" si="16"/>
        <v>-164.5</v>
      </c>
      <c r="K40" s="21">
        <f t="shared" si="14"/>
        <v>0.88870847709897838</v>
      </c>
      <c r="L40" s="19">
        <v>20000</v>
      </c>
      <c r="M40" s="18">
        <v>20000</v>
      </c>
      <c r="N40" s="18">
        <v>20000</v>
      </c>
      <c r="O40" s="18">
        <v>3271.8</v>
      </c>
      <c r="P40" s="18">
        <f t="shared" si="7"/>
        <v>-16728.2</v>
      </c>
      <c r="Q40" s="21">
        <f t="shared" si="1"/>
        <v>0.16359000000000001</v>
      </c>
      <c r="R40" s="19">
        <f t="shared" si="8"/>
        <v>25915.3</v>
      </c>
      <c r="S40" s="18">
        <f t="shared" si="9"/>
        <v>25915.3</v>
      </c>
      <c r="T40" s="18">
        <f t="shared" si="10"/>
        <v>21478.1</v>
      </c>
      <c r="U40" s="18">
        <f t="shared" si="15"/>
        <v>4585.3999999999996</v>
      </c>
      <c r="V40" s="18">
        <f t="shared" si="12"/>
        <v>-16892.699999999997</v>
      </c>
      <c r="W40" s="21">
        <f t="shared" si="2"/>
        <v>0.21349188242907893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11" customFormat="1" ht="84" hidden="1" customHeight="1" x14ac:dyDescent="0.3">
      <c r="A41" s="94"/>
      <c r="B41" s="97"/>
      <c r="C41" s="121"/>
      <c r="D41" s="121"/>
      <c r="E41" s="126" t="s">
        <v>310</v>
      </c>
      <c r="F41" s="39"/>
      <c r="G41" s="40"/>
      <c r="H41" s="40"/>
      <c r="I41" s="56">
        <f t="shared" si="4"/>
        <v>0</v>
      </c>
      <c r="J41" s="40">
        <f t="shared" si="16"/>
        <v>0</v>
      </c>
      <c r="K41" s="21" t="str">
        <f t="shared" si="14"/>
        <v/>
      </c>
      <c r="L41" s="57"/>
      <c r="M41" s="40"/>
      <c r="N41" s="40"/>
      <c r="O41" s="40"/>
      <c r="P41" s="18">
        <f t="shared" si="7"/>
        <v>0</v>
      </c>
      <c r="Q41" s="21" t="str">
        <f t="shared" si="1"/>
        <v/>
      </c>
      <c r="R41" s="57">
        <f t="shared" si="8"/>
        <v>0</v>
      </c>
      <c r="S41" s="40">
        <f t="shared" si="9"/>
        <v>0</v>
      </c>
      <c r="T41" s="40">
        <f t="shared" si="10"/>
        <v>0</v>
      </c>
      <c r="U41" s="18">
        <f t="shared" si="15"/>
        <v>0</v>
      </c>
      <c r="V41" s="40">
        <f t="shared" si="12"/>
        <v>0</v>
      </c>
      <c r="W41" s="21" t="str">
        <f t="shared" si="2"/>
        <v/>
      </c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</row>
    <row r="42" spans="1:196" ht="49.9" customHeight="1" x14ac:dyDescent="0.25">
      <c r="A42" s="87"/>
      <c r="B42" s="88" t="s">
        <v>43</v>
      </c>
      <c r="C42" s="88" t="s">
        <v>172</v>
      </c>
      <c r="D42" s="88" t="s">
        <v>173</v>
      </c>
      <c r="E42" s="125" t="s">
        <v>171</v>
      </c>
      <c r="F42" s="32">
        <v>400</v>
      </c>
      <c r="G42" s="18">
        <v>137</v>
      </c>
      <c r="H42" s="18">
        <v>136.5</v>
      </c>
      <c r="I42" s="55">
        <f t="shared" si="4"/>
        <v>8.6311610840232448E-4</v>
      </c>
      <c r="J42" s="18">
        <f t="shared" si="16"/>
        <v>-0.5</v>
      </c>
      <c r="K42" s="21">
        <f t="shared" si="14"/>
        <v>0.9963503649635036</v>
      </c>
      <c r="L42" s="19"/>
      <c r="M42" s="18"/>
      <c r="N42" s="18"/>
      <c r="O42" s="18"/>
      <c r="P42" s="18">
        <f t="shared" si="7"/>
        <v>0</v>
      </c>
      <c r="Q42" s="21" t="str">
        <f t="shared" si="1"/>
        <v/>
      </c>
      <c r="R42" s="19">
        <f t="shared" si="8"/>
        <v>400</v>
      </c>
      <c r="S42" s="18">
        <f t="shared" si="9"/>
        <v>400</v>
      </c>
      <c r="T42" s="18">
        <f t="shared" si="10"/>
        <v>137</v>
      </c>
      <c r="U42" s="18">
        <f t="shared" si="15"/>
        <v>136.5</v>
      </c>
      <c r="V42" s="18">
        <f t="shared" si="12"/>
        <v>-0.5</v>
      </c>
      <c r="W42" s="21">
        <f t="shared" si="2"/>
        <v>0.9963503649635036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.75" customHeight="1" x14ac:dyDescent="0.25">
      <c r="A43" s="87"/>
      <c r="B43" s="88" t="s">
        <v>43</v>
      </c>
      <c r="C43" s="88" t="s">
        <v>127</v>
      </c>
      <c r="D43" s="88" t="s">
        <v>60</v>
      </c>
      <c r="E43" s="125" t="s">
        <v>47</v>
      </c>
      <c r="F43" s="32">
        <v>50</v>
      </c>
      <c r="G43" s="18"/>
      <c r="H43" s="18"/>
      <c r="I43" s="55">
        <f t="shared" si="4"/>
        <v>0</v>
      </c>
      <c r="J43" s="18">
        <f t="shared" si="16"/>
        <v>0</v>
      </c>
      <c r="K43" s="21" t="str">
        <f t="shared" si="14"/>
        <v/>
      </c>
      <c r="L43" s="19"/>
      <c r="M43" s="18"/>
      <c r="N43" s="18"/>
      <c r="O43" s="18"/>
      <c r="P43" s="18">
        <f t="shared" si="7"/>
        <v>0</v>
      </c>
      <c r="Q43" s="21" t="str">
        <f t="shared" si="1"/>
        <v/>
      </c>
      <c r="R43" s="19">
        <f t="shared" si="8"/>
        <v>50</v>
      </c>
      <c r="S43" s="18">
        <f t="shared" si="9"/>
        <v>50</v>
      </c>
      <c r="T43" s="18">
        <f t="shared" si="10"/>
        <v>0</v>
      </c>
      <c r="U43" s="18">
        <f t="shared" si="15"/>
        <v>0</v>
      </c>
      <c r="V43" s="18">
        <f t="shared" si="12"/>
        <v>0</v>
      </c>
      <c r="W43" s="21" t="str">
        <f t="shared" si="2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3" hidden="1" customHeight="1" x14ac:dyDescent="0.25">
      <c r="A44" s="87"/>
      <c r="B44" s="88" t="s">
        <v>44</v>
      </c>
      <c r="C44" s="88" t="s">
        <v>128</v>
      </c>
      <c r="D44" s="88" t="s">
        <v>60</v>
      </c>
      <c r="E44" s="125" t="s">
        <v>129</v>
      </c>
      <c r="F44" s="32"/>
      <c r="G44" s="18"/>
      <c r="H44" s="18"/>
      <c r="I44" s="28">
        <f t="shared" si="4"/>
        <v>0</v>
      </c>
      <c r="J44" s="18">
        <f t="shared" si="16"/>
        <v>0</v>
      </c>
      <c r="K44" s="21" t="str">
        <f t="shared" si="14"/>
        <v/>
      </c>
      <c r="L44" s="19"/>
      <c r="M44" s="18"/>
      <c r="N44" s="18"/>
      <c r="O44" s="18"/>
      <c r="P44" s="18">
        <f t="shared" si="7"/>
        <v>0</v>
      </c>
      <c r="Q44" s="21" t="str">
        <f t="shared" si="1"/>
        <v/>
      </c>
      <c r="R44" s="19">
        <f t="shared" si="8"/>
        <v>0</v>
      </c>
      <c r="S44" s="18">
        <f t="shared" si="9"/>
        <v>0</v>
      </c>
      <c r="T44" s="18">
        <f t="shared" si="10"/>
        <v>0</v>
      </c>
      <c r="U44" s="18">
        <f t="shared" si="15"/>
        <v>0</v>
      </c>
      <c r="V44" s="18">
        <f t="shared" si="12"/>
        <v>0</v>
      </c>
      <c r="W44" s="21" t="str">
        <f t="shared" si="2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102" customFormat="1" ht="79.900000000000006" hidden="1" customHeight="1" x14ac:dyDescent="0.3">
      <c r="A45" s="94"/>
      <c r="B45" s="97"/>
      <c r="C45" s="97"/>
      <c r="D45" s="97"/>
      <c r="E45" s="98" t="s">
        <v>261</v>
      </c>
      <c r="F45" s="39"/>
      <c r="G45" s="40"/>
      <c r="H45" s="40"/>
      <c r="I45" s="56">
        <f t="shared" si="4"/>
        <v>0</v>
      </c>
      <c r="J45" s="40">
        <f t="shared" si="16"/>
        <v>0</v>
      </c>
      <c r="K45" s="21" t="str">
        <f t="shared" si="14"/>
        <v/>
      </c>
      <c r="L45" s="57"/>
      <c r="M45" s="40"/>
      <c r="N45" s="40"/>
      <c r="O45" s="40"/>
      <c r="P45" s="17">
        <f t="shared" si="7"/>
        <v>0</v>
      </c>
      <c r="Q45" s="21" t="str">
        <f t="shared" si="1"/>
        <v/>
      </c>
      <c r="R45" s="57">
        <f t="shared" si="8"/>
        <v>0</v>
      </c>
      <c r="S45" s="40">
        <f t="shared" si="9"/>
        <v>0</v>
      </c>
      <c r="T45" s="40">
        <f t="shared" si="10"/>
        <v>0</v>
      </c>
      <c r="U45" s="18">
        <f t="shared" si="15"/>
        <v>0</v>
      </c>
      <c r="V45" s="18">
        <f t="shared" si="12"/>
        <v>0</v>
      </c>
      <c r="W45" s="21" t="str">
        <f t="shared" si="2"/>
        <v/>
      </c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</row>
    <row r="46" spans="1:196" s="102" customFormat="1" ht="115.5" hidden="1" customHeight="1" x14ac:dyDescent="0.3">
      <c r="A46" s="94"/>
      <c r="B46" s="97"/>
      <c r="C46" s="97"/>
      <c r="D46" s="97"/>
      <c r="E46" s="98" t="s">
        <v>214</v>
      </c>
      <c r="F46" s="39"/>
      <c r="G46" s="40"/>
      <c r="H46" s="40"/>
      <c r="I46" s="56">
        <f t="shared" si="4"/>
        <v>0</v>
      </c>
      <c r="J46" s="40">
        <f t="shared" si="16"/>
        <v>0</v>
      </c>
      <c r="K46" s="21" t="str">
        <f t="shared" si="14"/>
        <v/>
      </c>
      <c r="L46" s="57"/>
      <c r="M46" s="40"/>
      <c r="N46" s="40"/>
      <c r="O46" s="40"/>
      <c r="P46" s="17">
        <f t="shared" si="7"/>
        <v>0</v>
      </c>
      <c r="Q46" s="21" t="str">
        <f t="shared" si="1"/>
        <v/>
      </c>
      <c r="R46" s="57">
        <f t="shared" si="8"/>
        <v>0</v>
      </c>
      <c r="S46" s="40">
        <f t="shared" si="9"/>
        <v>0</v>
      </c>
      <c r="T46" s="40">
        <f t="shared" si="10"/>
        <v>0</v>
      </c>
      <c r="U46" s="18">
        <f t="shared" si="15"/>
        <v>0</v>
      </c>
      <c r="V46" s="40">
        <f t="shared" si="12"/>
        <v>0</v>
      </c>
      <c r="W46" s="21" t="str">
        <f t="shared" si="2"/>
        <v/>
      </c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</row>
    <row r="47" spans="1:196" ht="34.5" customHeight="1" x14ac:dyDescent="0.25">
      <c r="A47" s="87"/>
      <c r="B47" s="88" t="s">
        <v>45</v>
      </c>
      <c r="C47" s="88" t="s">
        <v>130</v>
      </c>
      <c r="D47" s="88" t="s">
        <v>60</v>
      </c>
      <c r="E47" s="125" t="s">
        <v>46</v>
      </c>
      <c r="F47" s="32">
        <v>2099.3000000000002</v>
      </c>
      <c r="G47" s="18">
        <v>608.20000000000005</v>
      </c>
      <c r="H47" s="18">
        <v>302.2</v>
      </c>
      <c r="I47" s="28">
        <f t="shared" si="4"/>
        <v>1.9108695088584796E-3</v>
      </c>
      <c r="J47" s="18">
        <f t="shared" si="16"/>
        <v>-306.00000000000006</v>
      </c>
      <c r="K47" s="21">
        <f t="shared" si="14"/>
        <v>0.49687602762249256</v>
      </c>
      <c r="L47" s="19"/>
      <c r="M47" s="18"/>
      <c r="N47" s="18"/>
      <c r="O47" s="18"/>
      <c r="P47" s="17">
        <f t="shared" si="7"/>
        <v>0</v>
      </c>
      <c r="Q47" s="21" t="str">
        <f t="shared" si="1"/>
        <v/>
      </c>
      <c r="R47" s="19">
        <f t="shared" si="8"/>
        <v>2099.3000000000002</v>
      </c>
      <c r="S47" s="18">
        <f t="shared" si="9"/>
        <v>2099.3000000000002</v>
      </c>
      <c r="T47" s="18">
        <f t="shared" si="10"/>
        <v>608.20000000000005</v>
      </c>
      <c r="U47" s="18">
        <f t="shared" si="15"/>
        <v>302.2</v>
      </c>
      <c r="V47" s="18">
        <f t="shared" si="12"/>
        <v>-306.00000000000006</v>
      </c>
      <c r="W47" s="21">
        <f t="shared" si="2"/>
        <v>0.49687602762249256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0.75" hidden="1" customHeight="1" x14ac:dyDescent="0.25">
      <c r="A48" s="87"/>
      <c r="B48" s="88"/>
      <c r="C48" s="88" t="s">
        <v>146</v>
      </c>
      <c r="D48" s="88" t="s">
        <v>60</v>
      </c>
      <c r="E48" s="125" t="s">
        <v>145</v>
      </c>
      <c r="F48" s="32"/>
      <c r="G48" s="18"/>
      <c r="H48" s="18"/>
      <c r="I48" s="55">
        <f t="shared" si="4"/>
        <v>0</v>
      </c>
      <c r="J48" s="18">
        <f t="shared" si="16"/>
        <v>0</v>
      </c>
      <c r="K48" s="21" t="str">
        <f t="shared" si="14"/>
        <v/>
      </c>
      <c r="L48" s="19"/>
      <c r="M48" s="18"/>
      <c r="N48" s="18"/>
      <c r="O48" s="18"/>
      <c r="P48" s="17">
        <f t="shared" si="7"/>
        <v>0</v>
      </c>
      <c r="Q48" s="21" t="str">
        <f t="shared" si="1"/>
        <v/>
      </c>
      <c r="R48" s="19">
        <f t="shared" si="8"/>
        <v>0</v>
      </c>
      <c r="S48" s="18">
        <f t="shared" si="9"/>
        <v>0</v>
      </c>
      <c r="T48" s="18">
        <f t="shared" si="10"/>
        <v>0</v>
      </c>
      <c r="U48" s="18">
        <f t="shared" si="15"/>
        <v>0</v>
      </c>
      <c r="V48" s="18">
        <f t="shared" si="12"/>
        <v>0</v>
      </c>
      <c r="W48" s="21" t="str">
        <f t="shared" si="2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02" customFormat="1" ht="82.15" hidden="1" customHeight="1" x14ac:dyDescent="0.3">
      <c r="A49" s="94"/>
      <c r="B49" s="97"/>
      <c r="C49" s="97"/>
      <c r="D49" s="97"/>
      <c r="E49" s="98" t="s">
        <v>195</v>
      </c>
      <c r="F49" s="39"/>
      <c r="G49" s="40"/>
      <c r="H49" s="40"/>
      <c r="I49" s="59">
        <f t="shared" si="4"/>
        <v>0</v>
      </c>
      <c r="J49" s="40">
        <f t="shared" si="16"/>
        <v>0</v>
      </c>
      <c r="K49" s="21" t="str">
        <f t="shared" si="14"/>
        <v/>
      </c>
      <c r="L49" s="57"/>
      <c r="M49" s="40"/>
      <c r="N49" s="40"/>
      <c r="O49" s="40"/>
      <c r="P49" s="17">
        <f t="shared" si="7"/>
        <v>0</v>
      </c>
      <c r="Q49" s="21" t="str">
        <f t="shared" si="1"/>
        <v/>
      </c>
      <c r="R49" s="57">
        <f t="shared" si="8"/>
        <v>0</v>
      </c>
      <c r="S49" s="40">
        <f t="shared" si="9"/>
        <v>0</v>
      </c>
      <c r="T49" s="40">
        <f t="shared" si="10"/>
        <v>0</v>
      </c>
      <c r="U49" s="18">
        <f t="shared" si="15"/>
        <v>0</v>
      </c>
      <c r="V49" s="40">
        <f t="shared" si="12"/>
        <v>0</v>
      </c>
      <c r="W49" s="21" t="str">
        <f t="shared" si="2"/>
        <v/>
      </c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</row>
    <row r="50" spans="1:196" ht="24.75" customHeight="1" x14ac:dyDescent="0.25">
      <c r="A50" s="87"/>
      <c r="B50" s="88" t="s">
        <v>42</v>
      </c>
      <c r="C50" s="119" t="s">
        <v>131</v>
      </c>
      <c r="D50" s="119" t="s">
        <v>60</v>
      </c>
      <c r="E50" s="120" t="s">
        <v>132</v>
      </c>
      <c r="F50" s="32">
        <v>3391.8</v>
      </c>
      <c r="G50" s="18">
        <v>1051</v>
      </c>
      <c r="H50" s="18">
        <v>805.6</v>
      </c>
      <c r="I50" s="28">
        <f t="shared" si="4"/>
        <v>5.0939658383070529E-3</v>
      </c>
      <c r="J50" s="18">
        <f t="shared" si="16"/>
        <v>-245.39999999999998</v>
      </c>
      <c r="K50" s="21">
        <f t="shared" si="14"/>
        <v>0.76650808753568034</v>
      </c>
      <c r="L50" s="19"/>
      <c r="M50" s="18"/>
      <c r="N50" s="18"/>
      <c r="O50" s="18"/>
      <c r="P50" s="17">
        <f t="shared" si="7"/>
        <v>0</v>
      </c>
      <c r="Q50" s="21" t="str">
        <f t="shared" si="1"/>
        <v/>
      </c>
      <c r="R50" s="19">
        <f t="shared" si="8"/>
        <v>3391.8</v>
      </c>
      <c r="S50" s="18">
        <f t="shared" si="9"/>
        <v>3391.8</v>
      </c>
      <c r="T50" s="18">
        <f t="shared" si="10"/>
        <v>1051</v>
      </c>
      <c r="U50" s="18">
        <f t="shared" si="15"/>
        <v>805.6</v>
      </c>
      <c r="V50" s="18">
        <f t="shared" si="12"/>
        <v>-245.39999999999998</v>
      </c>
      <c r="W50" s="21">
        <f t="shared" si="2"/>
        <v>0.76650808753568034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45" customHeight="1" x14ac:dyDescent="0.3">
      <c r="A51" s="81">
        <v>3</v>
      </c>
      <c r="B51" s="82" t="s">
        <v>6</v>
      </c>
      <c r="C51" s="82" t="s">
        <v>106</v>
      </c>
      <c r="D51" s="82"/>
      <c r="E51" s="127" t="s">
        <v>91</v>
      </c>
      <c r="F51" s="30">
        <f>SUM(F52:F61,F63:F70)</f>
        <v>36917</v>
      </c>
      <c r="G51" s="17">
        <f>SUM(G52:G61,G63:G70)</f>
        <v>9212.3999999999978</v>
      </c>
      <c r="H51" s="17">
        <f>SUM(H52:H61,H63:H70)</f>
        <v>7198.7999999999993</v>
      </c>
      <c r="I51" s="36">
        <f t="shared" ref="I51:I60" si="48">H51/$H$6</f>
        <v>4.5519415686202588E-2</v>
      </c>
      <c r="J51" s="17">
        <f t="shared" ref="J51:J60" si="49">H51-G51</f>
        <v>-2013.5999999999985</v>
      </c>
      <c r="K51" s="20">
        <f t="shared" si="14"/>
        <v>0.78142503582128442</v>
      </c>
      <c r="L51" s="16">
        <f>SUM(L52:L61,L63:L70)</f>
        <v>329.8</v>
      </c>
      <c r="M51" s="17">
        <f>SUM(M52:M61,M63:M70)</f>
        <v>384.7</v>
      </c>
      <c r="N51" s="17">
        <f>SUM(N52:N61,N63:N70)</f>
        <v>144.30000000000001</v>
      </c>
      <c r="O51" s="17">
        <f>SUM(O52:O61,O63:O70)</f>
        <v>21.6</v>
      </c>
      <c r="P51" s="17">
        <f>O51-N51</f>
        <v>-122.70000000000002</v>
      </c>
      <c r="Q51" s="20">
        <f t="shared" si="1"/>
        <v>0.1496881496881497</v>
      </c>
      <c r="R51" s="16">
        <f>SUM(R52:R61,R63:R70)</f>
        <v>37246.800000000003</v>
      </c>
      <c r="S51" s="17">
        <f>SUM(S52:S61,S63:S70)</f>
        <v>37301.699999999997</v>
      </c>
      <c r="T51" s="17">
        <f>SUM(T52:T61,T63:T70)</f>
        <v>9356.7000000000007</v>
      </c>
      <c r="U51" s="17">
        <f t="shared" si="15"/>
        <v>7220.4</v>
      </c>
      <c r="V51" s="17">
        <f t="shared" ref="V51:V60" si="50">U51-T51</f>
        <v>-2136.3000000000011</v>
      </c>
      <c r="W51" s="20">
        <f t="shared" si="2"/>
        <v>0.77168232389624536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38.25" customHeight="1" x14ac:dyDescent="0.25">
      <c r="A52" s="87"/>
      <c r="B52" s="88" t="s">
        <v>112</v>
      </c>
      <c r="C52" s="88" t="s">
        <v>113</v>
      </c>
      <c r="D52" s="119" t="s">
        <v>89</v>
      </c>
      <c r="E52" s="120" t="s">
        <v>118</v>
      </c>
      <c r="F52" s="41">
        <v>224</v>
      </c>
      <c r="G52" s="42">
        <v>12</v>
      </c>
      <c r="H52" s="42">
        <v>3.2</v>
      </c>
      <c r="I52" s="55">
        <f t="shared" si="48"/>
        <v>2.0234223786721162E-5</v>
      </c>
      <c r="J52" s="18">
        <f t="shared" si="49"/>
        <v>-8.8000000000000007</v>
      </c>
      <c r="K52" s="21">
        <f t="shared" si="14"/>
        <v>0.26666666666666666</v>
      </c>
      <c r="L52" s="19"/>
      <c r="M52" s="18"/>
      <c r="N52" s="18"/>
      <c r="O52" s="42"/>
      <c r="P52" s="17">
        <f>O52-N52</f>
        <v>0</v>
      </c>
      <c r="Q52" s="21" t="str">
        <f t="shared" si="1"/>
        <v/>
      </c>
      <c r="R52" s="19">
        <f t="shared" ref="R52:R60" si="51">SUM(F52,L52)</f>
        <v>224</v>
      </c>
      <c r="S52" s="18">
        <f t="shared" ref="S52:T52" si="52">SUM(F52,M52)</f>
        <v>224</v>
      </c>
      <c r="T52" s="18">
        <f t="shared" si="52"/>
        <v>12</v>
      </c>
      <c r="U52" s="18">
        <f t="shared" si="15"/>
        <v>3.2</v>
      </c>
      <c r="V52" s="18">
        <f t="shared" si="50"/>
        <v>-8.8000000000000007</v>
      </c>
      <c r="W52" s="21">
        <f t="shared" si="2"/>
        <v>0.26666666666666666</v>
      </c>
      <c r="X52" s="7"/>
      <c r="Y52" s="7"/>
      <c r="Z52" s="128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7.5" customHeight="1" x14ac:dyDescent="0.25">
      <c r="A53" s="87"/>
      <c r="B53" s="88" t="s">
        <v>116</v>
      </c>
      <c r="C53" s="88" t="s">
        <v>119</v>
      </c>
      <c r="D53" s="119" t="s">
        <v>90</v>
      </c>
      <c r="E53" s="120" t="s">
        <v>115</v>
      </c>
      <c r="F53" s="41">
        <v>38.4</v>
      </c>
      <c r="G53" s="42">
        <v>10.8</v>
      </c>
      <c r="H53" s="42">
        <v>2.9</v>
      </c>
      <c r="I53" s="54">
        <f t="shared" si="48"/>
        <v>1.833726530671605E-5</v>
      </c>
      <c r="J53" s="18">
        <f t="shared" si="49"/>
        <v>-7.9</v>
      </c>
      <c r="K53" s="21">
        <f t="shared" si="14"/>
        <v>0.26851851851851849</v>
      </c>
      <c r="L53" s="19"/>
      <c r="M53" s="18"/>
      <c r="N53" s="18"/>
      <c r="O53" s="42"/>
      <c r="P53" s="17">
        <f>O53-N53</f>
        <v>0</v>
      </c>
      <c r="Q53" s="21" t="str">
        <f t="shared" si="1"/>
        <v/>
      </c>
      <c r="R53" s="19">
        <f t="shared" si="51"/>
        <v>38.4</v>
      </c>
      <c r="S53" s="18">
        <f t="shared" ref="S53:T60" si="53">SUM(F53,M53)</f>
        <v>38.4</v>
      </c>
      <c r="T53" s="18">
        <f t="shared" si="53"/>
        <v>10.8</v>
      </c>
      <c r="U53" s="18">
        <f t="shared" si="15"/>
        <v>2.9</v>
      </c>
      <c r="V53" s="18">
        <f t="shared" si="50"/>
        <v>-7.9</v>
      </c>
      <c r="W53" s="21">
        <f t="shared" si="2"/>
        <v>0.26851851851851849</v>
      </c>
      <c r="X53" s="7"/>
      <c r="Y53" s="7"/>
      <c r="Z53" s="128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52.5" customHeight="1" x14ac:dyDescent="0.25">
      <c r="A54" s="87"/>
      <c r="B54" s="88" t="s">
        <v>18</v>
      </c>
      <c r="C54" s="88" t="s">
        <v>114</v>
      </c>
      <c r="D54" s="119" t="s">
        <v>90</v>
      </c>
      <c r="E54" s="120" t="s">
        <v>93</v>
      </c>
      <c r="F54" s="41">
        <v>2960.6</v>
      </c>
      <c r="G54" s="42">
        <v>903</v>
      </c>
      <c r="H54" s="42">
        <v>556.4</v>
      </c>
      <c r="I54" s="28">
        <f t="shared" si="48"/>
        <v>3.518225660916142E-3</v>
      </c>
      <c r="J54" s="18">
        <f t="shared" si="49"/>
        <v>-346.6</v>
      </c>
      <c r="K54" s="21">
        <f t="shared" si="14"/>
        <v>0.61616832779623476</v>
      </c>
      <c r="L54" s="19"/>
      <c r="M54" s="18"/>
      <c r="N54" s="18"/>
      <c r="O54" s="42"/>
      <c r="P54" s="17">
        <f>O54-N54</f>
        <v>0</v>
      </c>
      <c r="Q54" s="21" t="str">
        <f t="shared" si="1"/>
        <v/>
      </c>
      <c r="R54" s="19">
        <f t="shared" si="51"/>
        <v>2960.6</v>
      </c>
      <c r="S54" s="18">
        <f t="shared" si="53"/>
        <v>2960.6</v>
      </c>
      <c r="T54" s="18">
        <f t="shared" si="53"/>
        <v>903</v>
      </c>
      <c r="U54" s="18">
        <f t="shared" si="15"/>
        <v>556.4</v>
      </c>
      <c r="V54" s="18">
        <f t="shared" si="50"/>
        <v>-346.6</v>
      </c>
      <c r="W54" s="21">
        <f t="shared" si="2"/>
        <v>0.61616832779623476</v>
      </c>
      <c r="X54" s="7"/>
      <c r="Y54" s="7"/>
      <c r="Z54" s="12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8.75" customHeight="1" x14ac:dyDescent="0.25">
      <c r="A55" s="87"/>
      <c r="B55" s="88" t="s">
        <v>94</v>
      </c>
      <c r="C55" s="119" t="s">
        <v>303</v>
      </c>
      <c r="D55" s="119" t="s">
        <v>90</v>
      </c>
      <c r="E55" s="120" t="s">
        <v>304</v>
      </c>
      <c r="F55" s="41">
        <v>40</v>
      </c>
      <c r="G55" s="42">
        <v>10.3</v>
      </c>
      <c r="H55" s="129">
        <v>4</v>
      </c>
      <c r="I55" s="54">
        <f t="shared" si="48"/>
        <v>2.529277973340145E-5</v>
      </c>
      <c r="J55" s="18">
        <f t="shared" si="49"/>
        <v>-6.3000000000000007</v>
      </c>
      <c r="K55" s="21">
        <f t="shared" si="14"/>
        <v>0.38834951456310679</v>
      </c>
      <c r="L55" s="19"/>
      <c r="M55" s="18"/>
      <c r="N55" s="18"/>
      <c r="O55" s="42"/>
      <c r="P55" s="17"/>
      <c r="Q55" s="21" t="str">
        <f t="shared" si="1"/>
        <v/>
      </c>
      <c r="R55" s="19">
        <f t="shared" si="51"/>
        <v>40</v>
      </c>
      <c r="S55" s="18">
        <f t="shared" si="53"/>
        <v>40</v>
      </c>
      <c r="T55" s="18">
        <f t="shared" si="53"/>
        <v>10.3</v>
      </c>
      <c r="U55" s="18">
        <f t="shared" si="15"/>
        <v>4</v>
      </c>
      <c r="V55" s="18">
        <f t="shared" si="50"/>
        <v>-6.3000000000000007</v>
      </c>
      <c r="W55" s="21">
        <f t="shared" si="2"/>
        <v>0.38834951456310679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67.5" customHeight="1" x14ac:dyDescent="0.25">
      <c r="A56" s="87"/>
      <c r="B56" s="88" t="s">
        <v>12</v>
      </c>
      <c r="C56" s="119" t="s">
        <v>96</v>
      </c>
      <c r="D56" s="119" t="s">
        <v>97</v>
      </c>
      <c r="E56" s="125" t="s">
        <v>98</v>
      </c>
      <c r="F56" s="41">
        <v>6836.9</v>
      </c>
      <c r="G56" s="42">
        <v>1668</v>
      </c>
      <c r="H56" s="42">
        <v>1581.1</v>
      </c>
      <c r="I56" s="28">
        <f t="shared" si="48"/>
        <v>9.9976035091202588E-3</v>
      </c>
      <c r="J56" s="18">
        <f t="shared" si="49"/>
        <v>-86.900000000000091</v>
      </c>
      <c r="K56" s="21">
        <f t="shared" si="14"/>
        <v>0.94790167865707431</v>
      </c>
      <c r="L56" s="19">
        <v>42.1</v>
      </c>
      <c r="M56" s="18">
        <v>42.8</v>
      </c>
      <c r="N56" s="18">
        <v>1.8</v>
      </c>
      <c r="O56" s="42">
        <v>1.8</v>
      </c>
      <c r="P56" s="18">
        <f>O56-N56</f>
        <v>0</v>
      </c>
      <c r="Q56" s="21">
        <f t="shared" si="1"/>
        <v>1</v>
      </c>
      <c r="R56" s="19">
        <f t="shared" si="51"/>
        <v>6879</v>
      </c>
      <c r="S56" s="18">
        <f t="shared" si="53"/>
        <v>6879.7</v>
      </c>
      <c r="T56" s="18">
        <f t="shared" si="53"/>
        <v>1669.8</v>
      </c>
      <c r="U56" s="18">
        <f t="shared" si="15"/>
        <v>1582.8999999999999</v>
      </c>
      <c r="V56" s="18">
        <f t="shared" si="50"/>
        <v>-86.900000000000091</v>
      </c>
      <c r="W56" s="21">
        <f t="shared" si="2"/>
        <v>0.94795783926218702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7.9" customHeight="1" x14ac:dyDescent="0.25">
      <c r="A57" s="87"/>
      <c r="B57" s="88" t="s">
        <v>37</v>
      </c>
      <c r="C57" s="88" t="s">
        <v>99</v>
      </c>
      <c r="D57" s="119" t="s">
        <v>95</v>
      </c>
      <c r="E57" s="120" t="s">
        <v>120</v>
      </c>
      <c r="F57" s="41">
        <v>13420.8</v>
      </c>
      <c r="G57" s="42">
        <v>3359.7</v>
      </c>
      <c r="H57" s="42">
        <v>3040.7</v>
      </c>
      <c r="I57" s="28">
        <f t="shared" si="48"/>
        <v>1.9226938833838449E-2</v>
      </c>
      <c r="J57" s="18">
        <f t="shared" si="49"/>
        <v>-319</v>
      </c>
      <c r="K57" s="21">
        <f t="shared" si="14"/>
        <v>0.90505104622436527</v>
      </c>
      <c r="L57" s="19">
        <v>243.2</v>
      </c>
      <c r="M57" s="18">
        <v>262.39999999999998</v>
      </c>
      <c r="N57" s="18">
        <v>98</v>
      </c>
      <c r="O57" s="42">
        <v>19.8</v>
      </c>
      <c r="P57" s="18">
        <f>O57-N57</f>
        <v>-78.2</v>
      </c>
      <c r="Q57" s="21">
        <f t="shared" si="1"/>
        <v>0.20204081632653062</v>
      </c>
      <c r="R57" s="19">
        <f t="shared" si="51"/>
        <v>13664</v>
      </c>
      <c r="S57" s="18">
        <f t="shared" si="53"/>
        <v>13683.199999999999</v>
      </c>
      <c r="T57" s="18">
        <f t="shared" si="53"/>
        <v>3457.7</v>
      </c>
      <c r="U57" s="18">
        <f t="shared" si="15"/>
        <v>3060.5</v>
      </c>
      <c r="V57" s="18">
        <f t="shared" si="50"/>
        <v>-397.19999999999982</v>
      </c>
      <c r="W57" s="21">
        <f t="shared" si="2"/>
        <v>0.88512595077652778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31" customFormat="1" ht="34.15" hidden="1" customHeight="1" x14ac:dyDescent="0.3">
      <c r="A58" s="94"/>
      <c r="B58" s="97"/>
      <c r="C58" s="97"/>
      <c r="D58" s="121"/>
      <c r="E58" s="130" t="s">
        <v>196</v>
      </c>
      <c r="F58" s="43"/>
      <c r="G58" s="44"/>
      <c r="H58" s="44"/>
      <c r="I58" s="56">
        <f t="shared" si="48"/>
        <v>0</v>
      </c>
      <c r="J58" s="18">
        <f t="shared" si="49"/>
        <v>0</v>
      </c>
      <c r="K58" s="21" t="str">
        <f t="shared" si="14"/>
        <v/>
      </c>
      <c r="L58" s="57"/>
      <c r="M58" s="40"/>
      <c r="N58" s="40"/>
      <c r="O58" s="44"/>
      <c r="P58" s="17">
        <f>O58-N58</f>
        <v>0</v>
      </c>
      <c r="Q58" s="21" t="str">
        <f t="shared" si="1"/>
        <v/>
      </c>
      <c r="R58" s="57">
        <f t="shared" si="51"/>
        <v>0</v>
      </c>
      <c r="S58" s="40">
        <f t="shared" si="53"/>
        <v>0</v>
      </c>
      <c r="T58" s="40">
        <f t="shared" si="53"/>
        <v>0</v>
      </c>
      <c r="U58" s="18">
        <f t="shared" si="15"/>
        <v>0</v>
      </c>
      <c r="V58" s="40">
        <f t="shared" si="50"/>
        <v>0</v>
      </c>
      <c r="W58" s="21" t="str">
        <f t="shared" si="2"/>
        <v/>
      </c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</row>
    <row r="59" spans="1:196" s="1" customFormat="1" ht="33" customHeight="1" x14ac:dyDescent="0.25">
      <c r="A59" s="87"/>
      <c r="B59" s="119" t="s">
        <v>8</v>
      </c>
      <c r="C59" s="119" t="s">
        <v>100</v>
      </c>
      <c r="D59" s="119" t="s">
        <v>92</v>
      </c>
      <c r="E59" s="93" t="s">
        <v>101</v>
      </c>
      <c r="F59" s="41">
        <v>85.8</v>
      </c>
      <c r="G59" s="42"/>
      <c r="H59" s="129"/>
      <c r="I59" s="55">
        <f t="shared" si="48"/>
        <v>0</v>
      </c>
      <c r="J59" s="18">
        <f t="shared" si="49"/>
        <v>0</v>
      </c>
      <c r="K59" s="21" t="str">
        <f t="shared" si="14"/>
        <v/>
      </c>
      <c r="L59" s="19"/>
      <c r="M59" s="18"/>
      <c r="N59" s="18"/>
      <c r="O59" s="42"/>
      <c r="P59" s="18">
        <f>O59-N59</f>
        <v>0</v>
      </c>
      <c r="Q59" s="21" t="str">
        <f t="shared" si="1"/>
        <v/>
      </c>
      <c r="R59" s="19">
        <f t="shared" si="51"/>
        <v>85.8</v>
      </c>
      <c r="S59" s="18">
        <f t="shared" si="53"/>
        <v>85.8</v>
      </c>
      <c r="T59" s="18">
        <f t="shared" si="53"/>
        <v>0</v>
      </c>
      <c r="U59" s="18">
        <f t="shared" si="15"/>
        <v>0</v>
      </c>
      <c r="V59" s="18">
        <f t="shared" si="50"/>
        <v>0</v>
      </c>
      <c r="W59" s="21" t="str">
        <f t="shared" si="2"/>
        <v/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8.450000000000003" customHeight="1" x14ac:dyDescent="0.25">
      <c r="A60" s="87"/>
      <c r="B60" s="119" t="s">
        <v>9</v>
      </c>
      <c r="C60" s="119" t="s">
        <v>121</v>
      </c>
      <c r="D60" s="119" t="s">
        <v>92</v>
      </c>
      <c r="E60" s="125" t="s">
        <v>321</v>
      </c>
      <c r="F60" s="41">
        <v>5014.7</v>
      </c>
      <c r="G60" s="42">
        <v>1216.4000000000001</v>
      </c>
      <c r="H60" s="42">
        <v>1007.3</v>
      </c>
      <c r="I60" s="28">
        <f t="shared" si="48"/>
        <v>6.3693542563638206E-3</v>
      </c>
      <c r="J60" s="18">
        <f t="shared" si="49"/>
        <v>-209.10000000000014</v>
      </c>
      <c r="K60" s="21">
        <f t="shared" si="14"/>
        <v>0.82809930943768484</v>
      </c>
      <c r="L60" s="19">
        <v>25.5</v>
      </c>
      <c r="M60" s="18">
        <v>25.5</v>
      </c>
      <c r="N60" s="18">
        <v>25.5</v>
      </c>
      <c r="O60" s="42"/>
      <c r="P60" s="18">
        <f>O60-N60</f>
        <v>-25.5</v>
      </c>
      <c r="Q60" s="21">
        <f t="shared" si="1"/>
        <v>0</v>
      </c>
      <c r="R60" s="19">
        <f t="shared" si="51"/>
        <v>5040.2</v>
      </c>
      <c r="S60" s="18">
        <f t="shared" si="53"/>
        <v>5040.2</v>
      </c>
      <c r="T60" s="18">
        <f t="shared" si="53"/>
        <v>1241.9000000000001</v>
      </c>
      <c r="U60" s="18">
        <f t="shared" si="15"/>
        <v>1007.3</v>
      </c>
      <c r="V60" s="18">
        <f t="shared" si="50"/>
        <v>-234.60000000000014</v>
      </c>
      <c r="W60" s="21">
        <f t="shared" si="2"/>
        <v>0.81109590144133981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67.5" customHeight="1" x14ac:dyDescent="0.25">
      <c r="A61" s="87"/>
      <c r="B61" s="119" t="s">
        <v>9</v>
      </c>
      <c r="C61" s="119" t="s">
        <v>278</v>
      </c>
      <c r="D61" s="119" t="s">
        <v>92</v>
      </c>
      <c r="E61" s="125" t="s">
        <v>282</v>
      </c>
      <c r="F61" s="41">
        <v>37.4</v>
      </c>
      <c r="G61" s="42">
        <v>12.2</v>
      </c>
      <c r="H61" s="42"/>
      <c r="I61" s="55">
        <f t="shared" ref="I61:I62" si="54">H61/$H$6</f>
        <v>0</v>
      </c>
      <c r="J61" s="18">
        <f t="shared" ref="J61:J62" si="55">H61-G61</f>
        <v>-12.2</v>
      </c>
      <c r="K61" s="21">
        <f t="shared" si="14"/>
        <v>0</v>
      </c>
      <c r="L61" s="19"/>
      <c r="M61" s="18"/>
      <c r="N61" s="18"/>
      <c r="O61" s="42"/>
      <c r="P61" s="18">
        <f t="shared" ref="P61:P62" si="56">O61-N61</f>
        <v>0</v>
      </c>
      <c r="Q61" s="21" t="str">
        <f t="shared" si="1"/>
        <v/>
      </c>
      <c r="R61" s="19">
        <f t="shared" ref="R61:R62" si="57">SUM(F61,L61)</f>
        <v>37.4</v>
      </c>
      <c r="S61" s="18">
        <f t="shared" ref="S61:S62" si="58">SUM(F61,M61)</f>
        <v>37.4</v>
      </c>
      <c r="T61" s="18">
        <f t="shared" ref="T61:T62" si="59">SUM(G61,N61)</f>
        <v>12.2</v>
      </c>
      <c r="U61" s="18">
        <f t="shared" si="15"/>
        <v>0</v>
      </c>
      <c r="V61" s="18">
        <f t="shared" ref="V61:V62" si="60">U61-T61</f>
        <v>-12.2</v>
      </c>
      <c r="W61" s="21">
        <f t="shared" si="2"/>
        <v>0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15" customFormat="1" ht="78" hidden="1" customHeight="1" x14ac:dyDescent="0.3">
      <c r="A62" s="112"/>
      <c r="B62" s="106"/>
      <c r="C62" s="107"/>
      <c r="D62" s="106"/>
      <c r="E62" s="98" t="s">
        <v>312</v>
      </c>
      <c r="F62" s="39"/>
      <c r="G62" s="40"/>
      <c r="H62" s="40"/>
      <c r="I62" s="59">
        <f t="shared" si="54"/>
        <v>0</v>
      </c>
      <c r="J62" s="18">
        <f t="shared" si="55"/>
        <v>0</v>
      </c>
      <c r="K62" s="21" t="str">
        <f t="shared" si="14"/>
        <v/>
      </c>
      <c r="L62" s="73"/>
      <c r="M62" s="46"/>
      <c r="N62" s="46"/>
      <c r="O62" s="46"/>
      <c r="P62" s="74">
        <f t="shared" si="56"/>
        <v>0</v>
      </c>
      <c r="Q62" s="21" t="str">
        <f t="shared" si="1"/>
        <v/>
      </c>
      <c r="R62" s="73">
        <f t="shared" si="57"/>
        <v>0</v>
      </c>
      <c r="S62" s="46">
        <f t="shared" si="58"/>
        <v>0</v>
      </c>
      <c r="T62" s="46">
        <f t="shared" si="59"/>
        <v>0</v>
      </c>
      <c r="U62" s="18">
        <f t="shared" si="15"/>
        <v>0</v>
      </c>
      <c r="V62" s="40">
        <f t="shared" si="60"/>
        <v>0</v>
      </c>
      <c r="W62" s="21" t="str">
        <f t="shared" si="2"/>
        <v/>
      </c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</row>
    <row r="63" spans="1:196" ht="34.9" customHeight="1" x14ac:dyDescent="0.25">
      <c r="A63" s="87"/>
      <c r="B63" s="119" t="s">
        <v>11</v>
      </c>
      <c r="C63" s="119" t="s">
        <v>102</v>
      </c>
      <c r="D63" s="119" t="s">
        <v>92</v>
      </c>
      <c r="E63" s="125" t="s">
        <v>111</v>
      </c>
      <c r="F63" s="32">
        <v>2357.6</v>
      </c>
      <c r="G63" s="18">
        <v>517.70000000000005</v>
      </c>
      <c r="H63" s="74">
        <v>353.4</v>
      </c>
      <c r="I63" s="28">
        <f>H63/$H$6</f>
        <v>2.2346170894460182E-3</v>
      </c>
      <c r="J63" s="18">
        <f>H63-G63</f>
        <v>-164.30000000000007</v>
      </c>
      <c r="K63" s="21">
        <f t="shared" si="14"/>
        <v>0.6826347305389221</v>
      </c>
      <c r="L63" s="19">
        <v>19</v>
      </c>
      <c r="M63" s="18">
        <v>19</v>
      </c>
      <c r="N63" s="18">
        <v>19</v>
      </c>
      <c r="O63" s="18"/>
      <c r="P63" s="18">
        <f>O63-N63</f>
        <v>-19</v>
      </c>
      <c r="Q63" s="21">
        <f t="shared" si="1"/>
        <v>0</v>
      </c>
      <c r="R63" s="19">
        <f>SUM(F63,L63)</f>
        <v>2376.6</v>
      </c>
      <c r="S63" s="18">
        <f t="shared" ref="S63:T67" si="61">SUM(F63,M63)</f>
        <v>2376.6</v>
      </c>
      <c r="T63" s="18">
        <f t="shared" si="61"/>
        <v>536.70000000000005</v>
      </c>
      <c r="U63" s="18">
        <f t="shared" si="15"/>
        <v>353.4</v>
      </c>
      <c r="V63" s="18">
        <f>U63-T63</f>
        <v>-183.30000000000007</v>
      </c>
      <c r="W63" s="21">
        <f t="shared" si="2"/>
        <v>0.65846841811067625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1.75" customHeight="1" x14ac:dyDescent="0.25">
      <c r="A64" s="87"/>
      <c r="B64" s="119" t="s">
        <v>10</v>
      </c>
      <c r="C64" s="119" t="s">
        <v>122</v>
      </c>
      <c r="D64" s="119" t="s">
        <v>92</v>
      </c>
      <c r="E64" s="125" t="s">
        <v>105</v>
      </c>
      <c r="F64" s="32">
        <v>1143.8</v>
      </c>
      <c r="G64" s="18">
        <v>189.3</v>
      </c>
      <c r="H64" s="74">
        <v>142.6</v>
      </c>
      <c r="I64" s="28">
        <f>H64/$H$6</f>
        <v>9.0168759749576172E-4</v>
      </c>
      <c r="J64" s="18">
        <f>H64-G64</f>
        <v>-46.700000000000017</v>
      </c>
      <c r="K64" s="21">
        <f t="shared" si="14"/>
        <v>0.75330163761225566</v>
      </c>
      <c r="L64" s="19"/>
      <c r="M64" s="18">
        <v>35</v>
      </c>
      <c r="N64" s="18"/>
      <c r="O64" s="18"/>
      <c r="P64" s="18">
        <f>O64-N64</f>
        <v>0</v>
      </c>
      <c r="Q64" s="21" t="str">
        <f t="shared" si="1"/>
        <v/>
      </c>
      <c r="R64" s="19">
        <f>SUM(F64,L64)</f>
        <v>1143.8</v>
      </c>
      <c r="S64" s="18">
        <f t="shared" si="61"/>
        <v>1178.8</v>
      </c>
      <c r="T64" s="18">
        <f t="shared" si="61"/>
        <v>189.3</v>
      </c>
      <c r="U64" s="18">
        <f t="shared" si="15"/>
        <v>142.6</v>
      </c>
      <c r="V64" s="18">
        <f>U64-T64</f>
        <v>-46.700000000000017</v>
      </c>
      <c r="W64" s="21">
        <f t="shared" si="2"/>
        <v>0.75330163761225566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87.6" customHeight="1" x14ac:dyDescent="0.25">
      <c r="A65" s="87"/>
      <c r="B65" s="119"/>
      <c r="C65" s="119" t="s">
        <v>147</v>
      </c>
      <c r="D65" s="119" t="s">
        <v>92</v>
      </c>
      <c r="E65" s="125" t="s">
        <v>148</v>
      </c>
      <c r="F65" s="32">
        <v>529.5</v>
      </c>
      <c r="G65" s="18">
        <v>50</v>
      </c>
      <c r="H65" s="74">
        <v>18.399999999999999</v>
      </c>
      <c r="I65" s="28">
        <f>H65/$H$6</f>
        <v>1.1634678677364667E-4</v>
      </c>
      <c r="J65" s="18">
        <f>H65-G65</f>
        <v>-31.6</v>
      </c>
      <c r="K65" s="21">
        <f t="shared" si="14"/>
        <v>0.36799999999999999</v>
      </c>
      <c r="L65" s="19"/>
      <c r="M65" s="18"/>
      <c r="N65" s="18"/>
      <c r="O65" s="18"/>
      <c r="P65" s="18">
        <f>O65-N65</f>
        <v>0</v>
      </c>
      <c r="Q65" s="21" t="str">
        <f t="shared" si="1"/>
        <v/>
      </c>
      <c r="R65" s="19">
        <f>SUM(F65,L65)</f>
        <v>529.5</v>
      </c>
      <c r="S65" s="18">
        <f t="shared" si="61"/>
        <v>529.5</v>
      </c>
      <c r="T65" s="18">
        <f t="shared" si="61"/>
        <v>50</v>
      </c>
      <c r="U65" s="18">
        <f t="shared" si="15"/>
        <v>18.399999999999999</v>
      </c>
      <c r="V65" s="18">
        <f>U65-T65</f>
        <v>-31.6</v>
      </c>
      <c r="W65" s="21">
        <f t="shared" si="2"/>
        <v>0.36799999999999999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101.45" customHeight="1" x14ac:dyDescent="0.25">
      <c r="A66" s="87"/>
      <c r="B66" s="119" t="s">
        <v>35</v>
      </c>
      <c r="C66" s="119" t="s">
        <v>103</v>
      </c>
      <c r="D66" s="119" t="s">
        <v>95</v>
      </c>
      <c r="E66" s="120" t="s">
        <v>123</v>
      </c>
      <c r="F66" s="32">
        <v>350</v>
      </c>
      <c r="G66" s="18">
        <v>120</v>
      </c>
      <c r="H66" s="18">
        <v>100.8</v>
      </c>
      <c r="I66" s="28">
        <f>H66/$H$6</f>
        <v>6.3737804928171659E-4</v>
      </c>
      <c r="J66" s="18">
        <f>H66-G66</f>
        <v>-19.200000000000003</v>
      </c>
      <c r="K66" s="21">
        <f t="shared" si="14"/>
        <v>0.84</v>
      </c>
      <c r="L66" s="19"/>
      <c r="M66" s="18"/>
      <c r="N66" s="18"/>
      <c r="O66" s="18"/>
      <c r="P66" s="17">
        <f>O66-N66</f>
        <v>0</v>
      </c>
      <c r="Q66" s="21" t="str">
        <f t="shared" si="1"/>
        <v/>
      </c>
      <c r="R66" s="19">
        <f>SUM(F66,L66)</f>
        <v>350</v>
      </c>
      <c r="S66" s="18">
        <f t="shared" si="61"/>
        <v>350</v>
      </c>
      <c r="T66" s="18">
        <f t="shared" si="61"/>
        <v>120</v>
      </c>
      <c r="U66" s="18">
        <f t="shared" si="15"/>
        <v>100.8</v>
      </c>
      <c r="V66" s="18">
        <f>U66-T66</f>
        <v>-19.200000000000003</v>
      </c>
      <c r="W66" s="21">
        <f t="shared" si="2"/>
        <v>0.84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55.9" customHeight="1" x14ac:dyDescent="0.25">
      <c r="A67" s="87"/>
      <c r="B67" s="119"/>
      <c r="C67" s="119" t="s">
        <v>150</v>
      </c>
      <c r="D67" s="119" t="s">
        <v>89</v>
      </c>
      <c r="E67" s="120" t="s">
        <v>149</v>
      </c>
      <c r="F67" s="32">
        <v>66.5</v>
      </c>
      <c r="G67" s="18">
        <v>13</v>
      </c>
      <c r="H67" s="18"/>
      <c r="I67" s="58">
        <f>H67/$H$6</f>
        <v>0</v>
      </c>
      <c r="J67" s="18">
        <f>H67-G67</f>
        <v>-13</v>
      </c>
      <c r="K67" s="21">
        <f t="shared" si="14"/>
        <v>0</v>
      </c>
      <c r="L67" s="19"/>
      <c r="M67" s="18"/>
      <c r="N67" s="18"/>
      <c r="O67" s="18"/>
      <c r="P67" s="17">
        <f>O67-N67</f>
        <v>0</v>
      </c>
      <c r="Q67" s="21" t="str">
        <f t="shared" si="1"/>
        <v/>
      </c>
      <c r="R67" s="19">
        <f>SUM(F67,L67)</f>
        <v>66.5</v>
      </c>
      <c r="S67" s="18">
        <f t="shared" si="61"/>
        <v>66.5</v>
      </c>
      <c r="T67" s="18">
        <f t="shared" si="61"/>
        <v>13</v>
      </c>
      <c r="U67" s="18">
        <f t="shared" si="15"/>
        <v>0</v>
      </c>
      <c r="V67" s="18">
        <f>U67-T67</f>
        <v>-13</v>
      </c>
      <c r="W67" s="21">
        <f t="shared" si="2"/>
        <v>0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102" customFormat="1" ht="204.6" hidden="1" customHeight="1" x14ac:dyDescent="0.3">
      <c r="A68" s="94"/>
      <c r="B68" s="121"/>
      <c r="C68" s="121" t="s">
        <v>285</v>
      </c>
      <c r="D68" s="121" t="s">
        <v>287</v>
      </c>
      <c r="E68" s="132" t="s">
        <v>294</v>
      </c>
      <c r="F68" s="39"/>
      <c r="G68" s="40"/>
      <c r="H68" s="40"/>
      <c r="I68" s="70">
        <f t="shared" ref="I68:I69" si="62">H68/$H$6</f>
        <v>0</v>
      </c>
      <c r="J68" s="40">
        <f t="shared" ref="J68:J69" si="63">H68-G68</f>
        <v>0</v>
      </c>
      <c r="K68" s="21" t="str">
        <f t="shared" si="14"/>
        <v/>
      </c>
      <c r="L68" s="57"/>
      <c r="M68" s="40"/>
      <c r="N68" s="40"/>
      <c r="O68" s="40"/>
      <c r="P68" s="40">
        <f t="shared" ref="P68:P69" si="64">O68-N68</f>
        <v>0</v>
      </c>
      <c r="Q68" s="21" t="str">
        <f t="shared" si="1"/>
        <v/>
      </c>
      <c r="R68" s="57">
        <f t="shared" ref="R68:R69" si="65">SUM(F68,L68)</f>
        <v>0</v>
      </c>
      <c r="S68" s="40">
        <f t="shared" ref="S68:S69" si="66">SUM(F68,M68)</f>
        <v>0</v>
      </c>
      <c r="T68" s="40">
        <f t="shared" ref="T68:T69" si="67">SUM(G68,N68)</f>
        <v>0</v>
      </c>
      <c r="U68" s="18">
        <f t="shared" si="15"/>
        <v>0</v>
      </c>
      <c r="V68" s="40">
        <f t="shared" ref="V68:V69" si="68">U68-T68</f>
        <v>0</v>
      </c>
      <c r="W68" s="21" t="str">
        <f t="shared" si="2"/>
        <v/>
      </c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</row>
    <row r="69" spans="1:196" s="102" customFormat="1" ht="283.14999999999998" hidden="1" customHeight="1" x14ac:dyDescent="0.3">
      <c r="A69" s="94"/>
      <c r="B69" s="121"/>
      <c r="C69" s="121" t="s">
        <v>286</v>
      </c>
      <c r="D69" s="121" t="s">
        <v>89</v>
      </c>
      <c r="E69" s="133" t="s">
        <v>295</v>
      </c>
      <c r="F69" s="39"/>
      <c r="G69" s="40"/>
      <c r="H69" s="40"/>
      <c r="I69" s="70">
        <f t="shared" si="62"/>
        <v>0</v>
      </c>
      <c r="J69" s="40">
        <f t="shared" si="63"/>
        <v>0</v>
      </c>
      <c r="K69" s="21" t="str">
        <f t="shared" si="14"/>
        <v/>
      </c>
      <c r="L69" s="57"/>
      <c r="M69" s="40"/>
      <c r="N69" s="40"/>
      <c r="O69" s="40"/>
      <c r="P69" s="40">
        <f t="shared" si="64"/>
        <v>0</v>
      </c>
      <c r="Q69" s="21" t="str">
        <f t="shared" si="1"/>
        <v/>
      </c>
      <c r="R69" s="57">
        <f t="shared" si="65"/>
        <v>0</v>
      </c>
      <c r="S69" s="40">
        <f t="shared" si="66"/>
        <v>0</v>
      </c>
      <c r="T69" s="40">
        <f t="shared" si="67"/>
        <v>0</v>
      </c>
      <c r="U69" s="18">
        <f t="shared" si="15"/>
        <v>0</v>
      </c>
      <c r="V69" s="40">
        <f t="shared" si="68"/>
        <v>0</v>
      </c>
      <c r="W69" s="21" t="str">
        <f t="shared" si="2"/>
        <v/>
      </c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</row>
    <row r="70" spans="1:196" s="135" customFormat="1" ht="34.5" customHeight="1" x14ac:dyDescent="0.25">
      <c r="A70" s="87"/>
      <c r="B70" s="88" t="s">
        <v>7</v>
      </c>
      <c r="C70" s="88" t="s">
        <v>124</v>
      </c>
      <c r="D70" s="88" t="s">
        <v>57</v>
      </c>
      <c r="E70" s="120" t="s">
        <v>125</v>
      </c>
      <c r="F70" s="32">
        <v>3811</v>
      </c>
      <c r="G70" s="18">
        <v>1130</v>
      </c>
      <c r="H70" s="18">
        <v>388</v>
      </c>
      <c r="I70" s="28">
        <f>H70/$H$6</f>
        <v>2.4533996341399408E-3</v>
      </c>
      <c r="J70" s="18">
        <f>H70-G70</f>
        <v>-742</v>
      </c>
      <c r="K70" s="21">
        <f t="shared" si="14"/>
        <v>0.3433628318584071</v>
      </c>
      <c r="L70" s="19"/>
      <c r="M70" s="18"/>
      <c r="N70" s="18"/>
      <c r="O70" s="18"/>
      <c r="P70" s="17">
        <f>O70-N70</f>
        <v>0</v>
      </c>
      <c r="Q70" s="21" t="str">
        <f t="shared" si="1"/>
        <v/>
      </c>
      <c r="R70" s="19">
        <f>SUM(F70,L70)</f>
        <v>3811</v>
      </c>
      <c r="S70" s="18">
        <f>SUM(F70,M70)</f>
        <v>3811</v>
      </c>
      <c r="T70" s="18">
        <f>SUM(G70,N70)</f>
        <v>1130</v>
      </c>
      <c r="U70" s="18">
        <f t="shared" si="15"/>
        <v>388</v>
      </c>
      <c r="V70" s="18">
        <f>U70-T70</f>
        <v>-742</v>
      </c>
      <c r="W70" s="21">
        <f t="shared" si="2"/>
        <v>0.3433628318584071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</row>
    <row r="71" spans="1:196" s="124" customFormat="1" ht="32.25" customHeight="1" x14ac:dyDescent="0.3">
      <c r="A71" s="81">
        <v>4</v>
      </c>
      <c r="B71" s="82" t="s">
        <v>14</v>
      </c>
      <c r="C71" s="82" t="s">
        <v>108</v>
      </c>
      <c r="D71" s="82"/>
      <c r="E71" s="122" t="s">
        <v>331</v>
      </c>
      <c r="F71" s="30">
        <f>SUM(F72:F75)</f>
        <v>15170.199999999999</v>
      </c>
      <c r="G71" s="17">
        <f t="shared" ref="G71:H71" si="69">SUM(G72:G75)</f>
        <v>3704.9</v>
      </c>
      <c r="H71" s="17">
        <f t="shared" si="69"/>
        <v>2940.3999999999996</v>
      </c>
      <c r="I71" s="36">
        <f t="shared" si="4"/>
        <v>1.8592722382023405E-2</v>
      </c>
      <c r="J71" s="17">
        <f t="shared" si="16"/>
        <v>-764.50000000000045</v>
      </c>
      <c r="K71" s="20">
        <f t="shared" si="14"/>
        <v>0.79365165051688291</v>
      </c>
      <c r="L71" s="16">
        <f>SUM(L72:L75)</f>
        <v>2299.1</v>
      </c>
      <c r="M71" s="17">
        <f t="shared" ref="M71" si="70">SUM(M72:M75)</f>
        <v>2299.1</v>
      </c>
      <c r="N71" s="17">
        <f t="shared" ref="N71:O71" si="71">SUM(N72:N75)</f>
        <v>140.4</v>
      </c>
      <c r="O71" s="17">
        <f t="shared" si="71"/>
        <v>22.8</v>
      </c>
      <c r="P71" s="17">
        <f t="shared" si="7"/>
        <v>-117.60000000000001</v>
      </c>
      <c r="Q71" s="20">
        <f t="shared" ref="Q71:Q134" si="72">IFERROR(100%*(O71/N71),"")</f>
        <v>0.1623931623931624</v>
      </c>
      <c r="R71" s="16">
        <f>SUM(R72:R75)</f>
        <v>17469.3</v>
      </c>
      <c r="S71" s="17">
        <f t="shared" ref="S71:T71" si="73">SUM(S72:S75)</f>
        <v>17469.3</v>
      </c>
      <c r="T71" s="17">
        <f t="shared" si="73"/>
        <v>3845.2999999999997</v>
      </c>
      <c r="U71" s="17">
        <f t="shared" si="15"/>
        <v>2963.2</v>
      </c>
      <c r="V71" s="17">
        <f t="shared" si="12"/>
        <v>-882.09999999999991</v>
      </c>
      <c r="W71" s="20">
        <f t="shared" ref="W71:W104" si="74">IFERROR(100%*(U71/T71),"")</f>
        <v>0.7706030738824019</v>
      </c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</row>
    <row r="72" spans="1:196" ht="24.75" customHeight="1" x14ac:dyDescent="0.25">
      <c r="A72" s="87"/>
      <c r="B72" s="88" t="s">
        <v>27</v>
      </c>
      <c r="C72" s="119" t="s">
        <v>134</v>
      </c>
      <c r="D72" s="119" t="s">
        <v>62</v>
      </c>
      <c r="E72" s="93" t="s">
        <v>133</v>
      </c>
      <c r="F72" s="32">
        <v>6201.5</v>
      </c>
      <c r="G72" s="18">
        <v>1609.3</v>
      </c>
      <c r="H72" s="18">
        <v>1380.9</v>
      </c>
      <c r="I72" s="28">
        <f t="shared" si="4"/>
        <v>8.7316998834635166E-3</v>
      </c>
      <c r="J72" s="18">
        <f t="shared" si="16"/>
        <v>-228.39999999999986</v>
      </c>
      <c r="K72" s="21">
        <f t="shared" si="14"/>
        <v>0.8580749394146524</v>
      </c>
      <c r="L72" s="19">
        <v>194.2</v>
      </c>
      <c r="M72" s="18">
        <v>194.2</v>
      </c>
      <c r="N72" s="18">
        <v>57.6</v>
      </c>
      <c r="O72" s="18"/>
      <c r="P72" s="18">
        <f t="shared" si="7"/>
        <v>-57.6</v>
      </c>
      <c r="Q72" s="21">
        <f t="shared" si="72"/>
        <v>0</v>
      </c>
      <c r="R72" s="19">
        <f t="shared" si="8"/>
        <v>6395.7</v>
      </c>
      <c r="S72" s="18">
        <f t="shared" si="9"/>
        <v>6395.7</v>
      </c>
      <c r="T72" s="18">
        <f t="shared" si="10"/>
        <v>1666.8999999999999</v>
      </c>
      <c r="U72" s="18">
        <f t="shared" si="15"/>
        <v>1380.9</v>
      </c>
      <c r="V72" s="18">
        <f t="shared" si="12"/>
        <v>-285.99999999999977</v>
      </c>
      <c r="W72" s="21">
        <f t="shared" si="74"/>
        <v>0.82842402063711096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53.45" customHeight="1" x14ac:dyDescent="0.25">
      <c r="A73" s="87"/>
      <c r="B73" s="88" t="s">
        <v>32</v>
      </c>
      <c r="C73" s="119" t="s">
        <v>61</v>
      </c>
      <c r="D73" s="119" t="s">
        <v>63</v>
      </c>
      <c r="E73" s="125" t="s">
        <v>135</v>
      </c>
      <c r="F73" s="32">
        <v>3679.3</v>
      </c>
      <c r="G73" s="18">
        <v>1004.7</v>
      </c>
      <c r="H73" s="18">
        <v>775.3</v>
      </c>
      <c r="I73" s="28">
        <f t="shared" si="4"/>
        <v>4.902373031826536E-3</v>
      </c>
      <c r="J73" s="18">
        <f t="shared" si="16"/>
        <v>-229.40000000000009</v>
      </c>
      <c r="K73" s="21">
        <f t="shared" si="14"/>
        <v>0.77167313625957989</v>
      </c>
      <c r="L73" s="19">
        <v>1988.1</v>
      </c>
      <c r="M73" s="18">
        <v>1988.1</v>
      </c>
      <c r="N73" s="18">
        <v>82.8</v>
      </c>
      <c r="O73" s="18">
        <v>22.8</v>
      </c>
      <c r="P73" s="18">
        <f t="shared" si="7"/>
        <v>-60</v>
      </c>
      <c r="Q73" s="21">
        <f t="shared" si="72"/>
        <v>0.27536231884057971</v>
      </c>
      <c r="R73" s="19">
        <f t="shared" si="8"/>
        <v>5667.4</v>
      </c>
      <c r="S73" s="18">
        <f t="shared" si="9"/>
        <v>5667.4</v>
      </c>
      <c r="T73" s="18">
        <f t="shared" si="10"/>
        <v>1087.5</v>
      </c>
      <c r="U73" s="18">
        <f t="shared" si="15"/>
        <v>798.09999999999991</v>
      </c>
      <c r="V73" s="18">
        <f t="shared" si="12"/>
        <v>-289.40000000000009</v>
      </c>
      <c r="W73" s="21">
        <f t="shared" si="74"/>
        <v>0.73388505747126431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31.5" customHeight="1" x14ac:dyDescent="0.25">
      <c r="A74" s="87"/>
      <c r="B74" s="88" t="s">
        <v>28</v>
      </c>
      <c r="C74" s="119" t="s">
        <v>136</v>
      </c>
      <c r="D74" s="119" t="s">
        <v>64</v>
      </c>
      <c r="E74" s="93" t="s">
        <v>137</v>
      </c>
      <c r="F74" s="32">
        <v>3430.5</v>
      </c>
      <c r="G74" s="18">
        <v>941</v>
      </c>
      <c r="H74" s="18">
        <v>781.7</v>
      </c>
      <c r="I74" s="28">
        <f t="shared" si="4"/>
        <v>4.9428414793999788E-3</v>
      </c>
      <c r="J74" s="18">
        <f t="shared" si="16"/>
        <v>-159.29999999999995</v>
      </c>
      <c r="K74" s="21">
        <f t="shared" ref="K74:K137" si="75">IFERROR(100%*(H74/G74),"")</f>
        <v>0.8307120085015941</v>
      </c>
      <c r="L74" s="19">
        <v>86.8</v>
      </c>
      <c r="M74" s="18">
        <v>86.8</v>
      </c>
      <c r="N74" s="18"/>
      <c r="O74" s="18"/>
      <c r="P74" s="18">
        <f t="shared" si="7"/>
        <v>0</v>
      </c>
      <c r="Q74" s="21" t="str">
        <f t="shared" si="72"/>
        <v/>
      </c>
      <c r="R74" s="19">
        <f t="shared" si="8"/>
        <v>3517.3</v>
      </c>
      <c r="S74" s="18">
        <f t="shared" si="9"/>
        <v>3517.3</v>
      </c>
      <c r="T74" s="18">
        <f t="shared" si="10"/>
        <v>941</v>
      </c>
      <c r="U74" s="18">
        <f t="shared" si="15"/>
        <v>781.7</v>
      </c>
      <c r="V74" s="18">
        <f t="shared" si="12"/>
        <v>-159.29999999999995</v>
      </c>
      <c r="W74" s="21">
        <f t="shared" si="74"/>
        <v>0.8307120085015941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4.75" customHeight="1" thickBot="1" x14ac:dyDescent="0.3">
      <c r="A75" s="87"/>
      <c r="B75" s="88" t="s">
        <v>29</v>
      </c>
      <c r="C75" s="119" t="s">
        <v>138</v>
      </c>
      <c r="D75" s="119" t="s">
        <v>64</v>
      </c>
      <c r="E75" s="120" t="s">
        <v>139</v>
      </c>
      <c r="F75" s="32">
        <v>1858.9</v>
      </c>
      <c r="G75" s="18">
        <v>149.9</v>
      </c>
      <c r="H75" s="18">
        <v>2.5</v>
      </c>
      <c r="I75" s="54">
        <f t="shared" si="4"/>
        <v>1.5807987333375908E-5</v>
      </c>
      <c r="J75" s="18">
        <f t="shared" si="16"/>
        <v>-147.4</v>
      </c>
      <c r="K75" s="21">
        <f t="shared" si="75"/>
        <v>1.6677785190126752E-2</v>
      </c>
      <c r="L75" s="19">
        <v>30</v>
      </c>
      <c r="M75" s="18">
        <v>30</v>
      </c>
      <c r="N75" s="18"/>
      <c r="O75" s="18"/>
      <c r="P75" s="18">
        <f t="shared" si="7"/>
        <v>0</v>
      </c>
      <c r="Q75" s="21" t="str">
        <f t="shared" si="72"/>
        <v/>
      </c>
      <c r="R75" s="19">
        <f t="shared" si="8"/>
        <v>1888.9</v>
      </c>
      <c r="S75" s="18">
        <f t="shared" si="9"/>
        <v>1888.9</v>
      </c>
      <c r="T75" s="18">
        <f t="shared" si="10"/>
        <v>149.9</v>
      </c>
      <c r="U75" s="18">
        <f t="shared" si="10"/>
        <v>2.5</v>
      </c>
      <c r="V75" s="18">
        <f t="shared" si="12"/>
        <v>-147.4</v>
      </c>
      <c r="W75" s="21">
        <f t="shared" si="74"/>
        <v>1.6677785190126752E-2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137" customFormat="1" ht="31.5" customHeight="1" thickBot="1" x14ac:dyDescent="0.35">
      <c r="A76" s="81">
        <v>5</v>
      </c>
      <c r="B76" s="82" t="s">
        <v>15</v>
      </c>
      <c r="C76" s="82" t="s">
        <v>110</v>
      </c>
      <c r="D76" s="82"/>
      <c r="E76" s="90" t="s">
        <v>330</v>
      </c>
      <c r="F76" s="30">
        <f>SUM(F77:F81)</f>
        <v>5806.1</v>
      </c>
      <c r="G76" s="17">
        <f t="shared" ref="G76:H76" si="76">SUM(G77:G81)</f>
        <v>1828.6999999999998</v>
      </c>
      <c r="H76" s="17">
        <f t="shared" si="76"/>
        <v>778.5</v>
      </c>
      <c r="I76" s="36">
        <f t="shared" si="4"/>
        <v>4.9226072556132578E-3</v>
      </c>
      <c r="J76" s="17">
        <f t="shared" si="16"/>
        <v>-1050.1999999999998</v>
      </c>
      <c r="K76" s="20">
        <f t="shared" si="75"/>
        <v>0.425712254607098</v>
      </c>
      <c r="L76" s="16">
        <f>SUM(L77:L81)</f>
        <v>194.7</v>
      </c>
      <c r="M76" s="17">
        <f t="shared" ref="M76" si="77">SUM(M77:M81)</f>
        <v>194.7</v>
      </c>
      <c r="N76" s="17">
        <f t="shared" ref="N76:O76" si="78">SUM(N77:N81)</f>
        <v>0</v>
      </c>
      <c r="O76" s="17">
        <f t="shared" si="78"/>
        <v>0</v>
      </c>
      <c r="P76" s="17">
        <f t="shared" si="7"/>
        <v>0</v>
      </c>
      <c r="Q76" s="20" t="str">
        <f t="shared" si="72"/>
        <v/>
      </c>
      <c r="R76" s="16">
        <f>SUM(R77:R81)</f>
        <v>6000.8</v>
      </c>
      <c r="S76" s="17">
        <f t="shared" ref="S76:T76" si="79">SUM(S77:S81)</f>
        <v>6000.8</v>
      </c>
      <c r="T76" s="17">
        <f t="shared" si="79"/>
        <v>1828.6999999999998</v>
      </c>
      <c r="U76" s="17">
        <f t="shared" si="10"/>
        <v>778.5</v>
      </c>
      <c r="V76" s="17">
        <f t="shared" si="12"/>
        <v>-1050.1999999999998</v>
      </c>
      <c r="W76" s="20">
        <f t="shared" si="74"/>
        <v>0.425712254607098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</row>
    <row r="77" spans="1:196" ht="33.6" customHeight="1" x14ac:dyDescent="0.25">
      <c r="A77" s="87"/>
      <c r="B77" s="88" t="s">
        <v>31</v>
      </c>
      <c r="C77" s="119" t="s">
        <v>65</v>
      </c>
      <c r="D77" s="119" t="s">
        <v>66</v>
      </c>
      <c r="E77" s="93" t="s">
        <v>67</v>
      </c>
      <c r="F77" s="32">
        <v>1398.8</v>
      </c>
      <c r="G77" s="18">
        <v>555.5</v>
      </c>
      <c r="H77" s="18">
        <v>72.900000000000006</v>
      </c>
      <c r="I77" s="28">
        <f t="shared" si="4"/>
        <v>4.6096091064124151E-4</v>
      </c>
      <c r="J77" s="18">
        <f t="shared" si="16"/>
        <v>-482.6</v>
      </c>
      <c r="K77" s="21">
        <f t="shared" si="75"/>
        <v>0.13123312331233125</v>
      </c>
      <c r="L77" s="19">
        <v>30</v>
      </c>
      <c r="M77" s="18">
        <v>30</v>
      </c>
      <c r="N77" s="18"/>
      <c r="O77" s="18"/>
      <c r="P77" s="18">
        <f t="shared" si="7"/>
        <v>0</v>
      </c>
      <c r="Q77" s="21" t="str">
        <f t="shared" si="72"/>
        <v/>
      </c>
      <c r="R77" s="19">
        <f t="shared" si="8"/>
        <v>1428.8</v>
      </c>
      <c r="S77" s="18">
        <f t="shared" si="9"/>
        <v>1428.8</v>
      </c>
      <c r="T77" s="18">
        <f t="shared" si="10"/>
        <v>555.5</v>
      </c>
      <c r="U77" s="18">
        <f t="shared" si="10"/>
        <v>72.900000000000006</v>
      </c>
      <c r="V77" s="18">
        <f t="shared" si="12"/>
        <v>-482.6</v>
      </c>
      <c r="W77" s="21">
        <f t="shared" si="74"/>
        <v>0.13123312331233125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6" customHeight="1" x14ac:dyDescent="0.25">
      <c r="A78" s="87"/>
      <c r="B78" s="88" t="s">
        <v>31</v>
      </c>
      <c r="C78" s="119" t="s">
        <v>68</v>
      </c>
      <c r="D78" s="119" t="s">
        <v>66</v>
      </c>
      <c r="E78" s="93" t="s">
        <v>69</v>
      </c>
      <c r="F78" s="32">
        <v>329.7</v>
      </c>
      <c r="G78" s="18">
        <v>160.4</v>
      </c>
      <c r="H78" s="18">
        <v>5.9</v>
      </c>
      <c r="I78" s="55">
        <f t="shared" si="4"/>
        <v>3.7306850106767144E-5</v>
      </c>
      <c r="J78" s="18">
        <f t="shared" si="16"/>
        <v>-154.5</v>
      </c>
      <c r="K78" s="21">
        <f t="shared" si="75"/>
        <v>3.6783042394014961E-2</v>
      </c>
      <c r="L78" s="19"/>
      <c r="M78" s="18">
        <v>164.7</v>
      </c>
      <c r="N78" s="18"/>
      <c r="O78" s="18"/>
      <c r="P78" s="18">
        <f t="shared" si="7"/>
        <v>0</v>
      </c>
      <c r="Q78" s="21" t="str">
        <f t="shared" si="72"/>
        <v/>
      </c>
      <c r="R78" s="19">
        <f t="shared" si="8"/>
        <v>329.7</v>
      </c>
      <c r="S78" s="18">
        <f t="shared" si="9"/>
        <v>494.4</v>
      </c>
      <c r="T78" s="18">
        <f t="shared" si="10"/>
        <v>160.4</v>
      </c>
      <c r="U78" s="18">
        <f t="shared" si="10"/>
        <v>5.9</v>
      </c>
      <c r="V78" s="18">
        <f t="shared" si="12"/>
        <v>-154.5</v>
      </c>
      <c r="W78" s="21">
        <f t="shared" si="74"/>
        <v>3.6783042394014961E-2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139" customFormat="1" ht="39" customHeight="1" x14ac:dyDescent="0.25">
      <c r="A79" s="87"/>
      <c r="B79" s="88" t="s">
        <v>21</v>
      </c>
      <c r="C79" s="119" t="s">
        <v>70</v>
      </c>
      <c r="D79" s="119" t="s">
        <v>66</v>
      </c>
      <c r="E79" s="125" t="s">
        <v>71</v>
      </c>
      <c r="F79" s="32">
        <v>3861</v>
      </c>
      <c r="G79" s="18">
        <v>1058.7</v>
      </c>
      <c r="H79" s="18">
        <v>659.5</v>
      </c>
      <c r="I79" s="28">
        <f t="shared" si="4"/>
        <v>4.1701470585445641E-3</v>
      </c>
      <c r="J79" s="18">
        <f t="shared" si="16"/>
        <v>-399.20000000000005</v>
      </c>
      <c r="K79" s="21">
        <f t="shared" si="75"/>
        <v>0.62293378671956168</v>
      </c>
      <c r="L79" s="19">
        <v>164.7</v>
      </c>
      <c r="M79" s="18"/>
      <c r="N79" s="18"/>
      <c r="O79" s="18"/>
      <c r="P79" s="18">
        <f t="shared" si="7"/>
        <v>0</v>
      </c>
      <c r="Q79" s="21" t="str">
        <f t="shared" si="72"/>
        <v/>
      </c>
      <c r="R79" s="19">
        <f t="shared" si="8"/>
        <v>4025.7</v>
      </c>
      <c r="S79" s="18">
        <f t="shared" si="9"/>
        <v>3861</v>
      </c>
      <c r="T79" s="18">
        <f t="shared" si="10"/>
        <v>1058.7</v>
      </c>
      <c r="U79" s="18">
        <f t="shared" si="10"/>
        <v>659.5</v>
      </c>
      <c r="V79" s="18">
        <f t="shared" si="12"/>
        <v>-399.20000000000005</v>
      </c>
      <c r="W79" s="21">
        <f t="shared" si="74"/>
        <v>0.62293378671956168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</row>
    <row r="80" spans="1:196" s="139" customFormat="1" ht="51" hidden="1" customHeight="1" x14ac:dyDescent="0.25">
      <c r="A80" s="87"/>
      <c r="B80" s="88" t="s">
        <v>21</v>
      </c>
      <c r="C80" s="119" t="s">
        <v>254</v>
      </c>
      <c r="D80" s="119" t="s">
        <v>66</v>
      </c>
      <c r="E80" s="125" t="s">
        <v>255</v>
      </c>
      <c r="F80" s="32"/>
      <c r="G80" s="18"/>
      <c r="H80" s="18"/>
      <c r="I80" s="28">
        <f t="shared" ref="I80" si="80">H80/$H$6</f>
        <v>0</v>
      </c>
      <c r="J80" s="18">
        <f t="shared" ref="J80" si="81">H80-G80</f>
        <v>0</v>
      </c>
      <c r="K80" s="21" t="str">
        <f t="shared" si="75"/>
        <v/>
      </c>
      <c r="L80" s="19"/>
      <c r="M80" s="18"/>
      <c r="N80" s="18"/>
      <c r="O80" s="18"/>
      <c r="P80" s="18">
        <f t="shared" ref="P80" si="82">O80-N80</f>
        <v>0</v>
      </c>
      <c r="Q80" s="21" t="str">
        <f t="shared" si="72"/>
        <v/>
      </c>
      <c r="R80" s="19">
        <f t="shared" si="8"/>
        <v>0</v>
      </c>
      <c r="S80" s="18">
        <f t="shared" si="9"/>
        <v>0</v>
      </c>
      <c r="T80" s="18">
        <f t="shared" si="10"/>
        <v>0</v>
      </c>
      <c r="U80" s="18">
        <f t="shared" si="10"/>
        <v>0</v>
      </c>
      <c r="V80" s="18">
        <f t="shared" si="12"/>
        <v>0</v>
      </c>
      <c r="W80" s="21" t="str">
        <f t="shared" si="74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</row>
    <row r="81" spans="1:196" s="139" customFormat="1" ht="52.9" customHeight="1" thickBot="1" x14ac:dyDescent="0.3">
      <c r="A81" s="87"/>
      <c r="B81" s="88" t="s">
        <v>21</v>
      </c>
      <c r="C81" s="119" t="s">
        <v>187</v>
      </c>
      <c r="D81" s="119" t="s">
        <v>66</v>
      </c>
      <c r="E81" s="125" t="s">
        <v>193</v>
      </c>
      <c r="F81" s="32">
        <v>216.6</v>
      </c>
      <c r="G81" s="18">
        <v>54.1</v>
      </c>
      <c r="H81" s="18">
        <v>40.200000000000003</v>
      </c>
      <c r="I81" s="55">
        <f t="shared" si="4"/>
        <v>2.5419243632068459E-4</v>
      </c>
      <c r="J81" s="18">
        <f t="shared" si="16"/>
        <v>-13.899999999999999</v>
      </c>
      <c r="K81" s="21">
        <f t="shared" si="75"/>
        <v>0.7430683918669132</v>
      </c>
      <c r="L81" s="19"/>
      <c r="M81" s="18"/>
      <c r="N81" s="18"/>
      <c r="O81" s="18"/>
      <c r="P81" s="18">
        <f t="shared" si="7"/>
        <v>0</v>
      </c>
      <c r="Q81" s="21" t="str">
        <f t="shared" si="72"/>
        <v/>
      </c>
      <c r="R81" s="19">
        <f t="shared" si="8"/>
        <v>216.6</v>
      </c>
      <c r="S81" s="18">
        <f t="shared" si="9"/>
        <v>216.6</v>
      </c>
      <c r="T81" s="18">
        <f t="shared" si="10"/>
        <v>54.1</v>
      </c>
      <c r="U81" s="18">
        <f t="shared" si="10"/>
        <v>40.200000000000003</v>
      </c>
      <c r="V81" s="18">
        <f t="shared" si="12"/>
        <v>-13.899999999999999</v>
      </c>
      <c r="W81" s="21">
        <f t="shared" si="74"/>
        <v>0.7430683918669132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</row>
    <row r="82" spans="1:196" s="137" customFormat="1" ht="83.45" customHeight="1" thickBot="1" x14ac:dyDescent="0.3">
      <c r="A82" s="81">
        <v>6</v>
      </c>
      <c r="B82" s="82" t="s">
        <v>16</v>
      </c>
      <c r="C82" s="82" t="s">
        <v>140</v>
      </c>
      <c r="D82" s="82" t="s">
        <v>51</v>
      </c>
      <c r="E82" s="140" t="s">
        <v>117</v>
      </c>
      <c r="F82" s="30">
        <v>44618.400000000001</v>
      </c>
      <c r="G82" s="17">
        <v>11717.9</v>
      </c>
      <c r="H82" s="17">
        <v>10121.9</v>
      </c>
      <c r="I82" s="36">
        <f t="shared" si="4"/>
        <v>6.4002746795879042E-2</v>
      </c>
      <c r="J82" s="17">
        <f t="shared" si="16"/>
        <v>-1596</v>
      </c>
      <c r="K82" s="20">
        <f t="shared" si="75"/>
        <v>0.86379812082369711</v>
      </c>
      <c r="L82" s="16">
        <v>170</v>
      </c>
      <c r="M82" s="17">
        <v>170.7</v>
      </c>
      <c r="N82" s="17">
        <v>0.7</v>
      </c>
      <c r="O82" s="17">
        <v>0.7</v>
      </c>
      <c r="P82" s="17">
        <f t="shared" si="7"/>
        <v>0</v>
      </c>
      <c r="Q82" s="20">
        <f t="shared" si="72"/>
        <v>1</v>
      </c>
      <c r="R82" s="16">
        <f t="shared" si="8"/>
        <v>44788.4</v>
      </c>
      <c r="S82" s="17">
        <f t="shared" si="9"/>
        <v>44789.1</v>
      </c>
      <c r="T82" s="17">
        <f t="shared" si="10"/>
        <v>11718.6</v>
      </c>
      <c r="U82" s="17">
        <f t="shared" si="10"/>
        <v>10122.6</v>
      </c>
      <c r="V82" s="17">
        <f t="shared" si="12"/>
        <v>-1596</v>
      </c>
      <c r="W82" s="20">
        <f t="shared" si="74"/>
        <v>0.86380625672008604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</row>
    <row r="83" spans="1:196" s="5" customFormat="1" ht="54.75" customHeight="1" thickBot="1" x14ac:dyDescent="0.3">
      <c r="A83" s="81">
        <v>7</v>
      </c>
      <c r="B83" s="82" t="s">
        <v>16</v>
      </c>
      <c r="C83" s="82" t="s">
        <v>141</v>
      </c>
      <c r="D83" s="82" t="s">
        <v>51</v>
      </c>
      <c r="E83" s="140" t="s">
        <v>230</v>
      </c>
      <c r="F83" s="30">
        <v>51639.7</v>
      </c>
      <c r="G83" s="17">
        <v>14447.2</v>
      </c>
      <c r="H83" s="17">
        <v>12633.3</v>
      </c>
      <c r="I83" s="36">
        <f t="shared" ref="I83:I151" si="83">H83/$H$6</f>
        <v>7.9882818551495136E-2</v>
      </c>
      <c r="J83" s="17">
        <f t="shared" ref="J83:J151" si="84">H83-G83</f>
        <v>-1813.9000000000015</v>
      </c>
      <c r="K83" s="20">
        <f t="shared" si="75"/>
        <v>0.8744462594828063</v>
      </c>
      <c r="L83" s="16">
        <v>448.1</v>
      </c>
      <c r="M83" s="17">
        <v>448.1</v>
      </c>
      <c r="N83" s="17">
        <v>45.9</v>
      </c>
      <c r="O83" s="17"/>
      <c r="P83" s="17">
        <f t="shared" ref="P83:P144" si="85">O83-N83</f>
        <v>-45.9</v>
      </c>
      <c r="Q83" s="20">
        <f t="shared" si="72"/>
        <v>0</v>
      </c>
      <c r="R83" s="16">
        <f t="shared" ref="R83:R151" si="86">SUM(F83,L83)</f>
        <v>52087.799999999996</v>
      </c>
      <c r="S83" s="17">
        <f t="shared" ref="S83:S153" si="87">SUM(F83,M83)</f>
        <v>52087.799999999996</v>
      </c>
      <c r="T83" s="17">
        <f t="shared" ref="T83:U151" si="88">SUM(G83,N83)</f>
        <v>14493.1</v>
      </c>
      <c r="U83" s="17">
        <f t="shared" si="88"/>
        <v>12633.3</v>
      </c>
      <c r="V83" s="17">
        <f t="shared" ref="V83:V151" si="89">U83-T83</f>
        <v>-1859.8000000000011</v>
      </c>
      <c r="W83" s="20">
        <f t="shared" si="74"/>
        <v>0.87167686692288049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8.5" customHeight="1" thickBot="1" x14ac:dyDescent="0.3">
      <c r="A84" s="81">
        <v>8</v>
      </c>
      <c r="B84" s="82" t="s">
        <v>16</v>
      </c>
      <c r="C84" s="82" t="s">
        <v>50</v>
      </c>
      <c r="D84" s="82" t="s">
        <v>85</v>
      </c>
      <c r="E84" s="140" t="s">
        <v>178</v>
      </c>
      <c r="F84" s="30">
        <v>905.8</v>
      </c>
      <c r="G84" s="17">
        <v>156.4</v>
      </c>
      <c r="H84" s="17">
        <v>37</v>
      </c>
      <c r="I84" s="36">
        <f t="shared" si="83"/>
        <v>2.3395821253396342E-4</v>
      </c>
      <c r="J84" s="17">
        <f t="shared" si="84"/>
        <v>-119.4</v>
      </c>
      <c r="K84" s="20">
        <f t="shared" si="75"/>
        <v>0.23657289002557544</v>
      </c>
      <c r="L84" s="16"/>
      <c r="M84" s="17">
        <v>886.7</v>
      </c>
      <c r="N84" s="17">
        <v>886.7</v>
      </c>
      <c r="O84" s="17">
        <v>886.6</v>
      </c>
      <c r="P84" s="17">
        <f t="shared" si="85"/>
        <v>-0.10000000000002274</v>
      </c>
      <c r="Q84" s="20">
        <f t="shared" si="72"/>
        <v>0.99988722228487648</v>
      </c>
      <c r="R84" s="16">
        <f t="shared" si="86"/>
        <v>905.8</v>
      </c>
      <c r="S84" s="17">
        <f t="shared" si="87"/>
        <v>1792.5</v>
      </c>
      <c r="T84" s="17">
        <f t="shared" si="88"/>
        <v>1043.1000000000001</v>
      </c>
      <c r="U84" s="17">
        <f t="shared" si="88"/>
        <v>923.6</v>
      </c>
      <c r="V84" s="17">
        <f t="shared" si="89"/>
        <v>-119.50000000000011</v>
      </c>
      <c r="W84" s="20">
        <f t="shared" si="74"/>
        <v>0.88543763781037288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30" customHeight="1" thickBot="1" x14ac:dyDescent="0.35">
      <c r="A85" s="81">
        <v>9</v>
      </c>
      <c r="B85" s="82" t="s">
        <v>30</v>
      </c>
      <c r="C85" s="82" t="s">
        <v>109</v>
      </c>
      <c r="D85" s="82"/>
      <c r="E85" s="90" t="s">
        <v>75</v>
      </c>
      <c r="F85" s="30">
        <f>SUM(F86:F91,F93:F96)</f>
        <v>49118.5</v>
      </c>
      <c r="G85" s="17">
        <f t="shared" ref="G85" si="90">SUM(G86:G91,G93:G96)</f>
        <v>21800</v>
      </c>
      <c r="H85" s="17">
        <f t="shared" ref="H85" si="91">SUM(H86:H91,H93:H96)</f>
        <v>11947.6</v>
      </c>
      <c r="I85" s="36">
        <f t="shared" si="83"/>
        <v>7.5547003785696801E-2</v>
      </c>
      <c r="J85" s="17">
        <f t="shared" si="84"/>
        <v>-9852.4</v>
      </c>
      <c r="K85" s="20">
        <f t="shared" si="75"/>
        <v>0.54805504587155962</v>
      </c>
      <c r="L85" s="16">
        <f>SUM(L86:L91,L93:L96)</f>
        <v>34900.5</v>
      </c>
      <c r="M85" s="17">
        <f t="shared" ref="M85:O85" si="92">SUM(M86:M91,M93:M96)</f>
        <v>34900.5</v>
      </c>
      <c r="N85" s="17">
        <f t="shared" si="92"/>
        <v>13522.9</v>
      </c>
      <c r="O85" s="17">
        <f t="shared" si="92"/>
        <v>0</v>
      </c>
      <c r="P85" s="17">
        <f t="shared" si="85"/>
        <v>-13522.9</v>
      </c>
      <c r="Q85" s="20">
        <f t="shared" si="72"/>
        <v>0</v>
      </c>
      <c r="R85" s="16">
        <f>SUM(R86:R91,R93:R96)</f>
        <v>84019</v>
      </c>
      <c r="S85" s="17">
        <f t="shared" ref="S85" si="93">SUM(S86:S91,S93:S96)</f>
        <v>84019</v>
      </c>
      <c r="T85" s="17">
        <f t="shared" ref="T85" si="94">SUM(T86:T91,T93:T96)</f>
        <v>35322.9</v>
      </c>
      <c r="U85" s="17">
        <f t="shared" si="88"/>
        <v>11947.6</v>
      </c>
      <c r="V85" s="17">
        <f t="shared" si="89"/>
        <v>-23375.300000000003</v>
      </c>
      <c r="W85" s="20">
        <f t="shared" si="74"/>
        <v>0.338239499021881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ht="31.5" customHeight="1" x14ac:dyDescent="0.25">
      <c r="A86" s="87"/>
      <c r="B86" s="88"/>
      <c r="C86" s="119" t="s">
        <v>156</v>
      </c>
      <c r="D86" s="119" t="s">
        <v>72</v>
      </c>
      <c r="E86" s="125" t="s">
        <v>157</v>
      </c>
      <c r="F86" s="32"/>
      <c r="G86" s="18"/>
      <c r="H86" s="18"/>
      <c r="I86" s="28">
        <f t="shared" si="83"/>
        <v>0</v>
      </c>
      <c r="J86" s="18">
        <f t="shared" ref="J86:J96" si="95">H86-G86</f>
        <v>0</v>
      </c>
      <c r="K86" s="21" t="str">
        <f t="shared" si="75"/>
        <v/>
      </c>
      <c r="L86" s="19">
        <v>10000</v>
      </c>
      <c r="M86" s="18">
        <v>10000</v>
      </c>
      <c r="N86" s="18">
        <v>6000</v>
      </c>
      <c r="O86" s="18"/>
      <c r="P86" s="18">
        <f t="shared" si="85"/>
        <v>-6000</v>
      </c>
      <c r="Q86" s="21">
        <f t="shared" si="72"/>
        <v>0</v>
      </c>
      <c r="R86" s="19">
        <f t="shared" si="86"/>
        <v>10000</v>
      </c>
      <c r="S86" s="18">
        <f t="shared" si="87"/>
        <v>10000</v>
      </c>
      <c r="T86" s="18">
        <f t="shared" si="88"/>
        <v>6000</v>
      </c>
      <c r="U86" s="18">
        <f t="shared" si="88"/>
        <v>0</v>
      </c>
      <c r="V86" s="18">
        <f t="shared" si="89"/>
        <v>-6000</v>
      </c>
      <c r="W86" s="21">
        <f t="shared" si="74"/>
        <v>0</v>
      </c>
      <c r="X86" s="7"/>
      <c r="Y86" s="128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9" customHeight="1" x14ac:dyDescent="0.25">
      <c r="A87" s="87"/>
      <c r="B87" s="88" t="s">
        <v>34</v>
      </c>
      <c r="C87" s="119" t="s">
        <v>152</v>
      </c>
      <c r="D87" s="119" t="s">
        <v>73</v>
      </c>
      <c r="E87" s="125" t="s">
        <v>153</v>
      </c>
      <c r="F87" s="32"/>
      <c r="G87" s="18"/>
      <c r="H87" s="18"/>
      <c r="I87" s="55">
        <f t="shared" si="83"/>
        <v>0</v>
      </c>
      <c r="J87" s="18">
        <f t="shared" si="95"/>
        <v>0</v>
      </c>
      <c r="K87" s="21" t="str">
        <f t="shared" si="75"/>
        <v/>
      </c>
      <c r="L87" s="19"/>
      <c r="M87" s="18"/>
      <c r="N87" s="18"/>
      <c r="O87" s="18"/>
      <c r="P87" s="18">
        <f t="shared" si="85"/>
        <v>0</v>
      </c>
      <c r="Q87" s="21" t="str">
        <f t="shared" si="72"/>
        <v/>
      </c>
      <c r="R87" s="19">
        <f t="shared" si="86"/>
        <v>0</v>
      </c>
      <c r="S87" s="18">
        <f t="shared" si="87"/>
        <v>0</v>
      </c>
      <c r="T87" s="18">
        <f t="shared" si="88"/>
        <v>0</v>
      </c>
      <c r="U87" s="18">
        <f t="shared" si="88"/>
        <v>0</v>
      </c>
      <c r="V87" s="18">
        <f t="shared" si="89"/>
        <v>0</v>
      </c>
      <c r="W87" s="21" t="str">
        <f t="shared" si="74"/>
        <v/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9" customHeight="1" x14ac:dyDescent="0.25">
      <c r="A88" s="87"/>
      <c r="B88" s="88" t="s">
        <v>34</v>
      </c>
      <c r="C88" s="119" t="s">
        <v>154</v>
      </c>
      <c r="D88" s="119" t="s">
        <v>73</v>
      </c>
      <c r="E88" s="125" t="s">
        <v>155</v>
      </c>
      <c r="F88" s="32"/>
      <c r="G88" s="18"/>
      <c r="H88" s="18"/>
      <c r="I88" s="28">
        <f t="shared" si="83"/>
        <v>0</v>
      </c>
      <c r="J88" s="18">
        <f t="shared" si="95"/>
        <v>0</v>
      </c>
      <c r="K88" s="21" t="str">
        <f t="shared" si="75"/>
        <v/>
      </c>
      <c r="L88" s="19">
        <v>16200</v>
      </c>
      <c r="M88" s="18">
        <v>16200</v>
      </c>
      <c r="N88" s="18">
        <v>3000</v>
      </c>
      <c r="O88" s="18"/>
      <c r="P88" s="18">
        <f t="shared" si="85"/>
        <v>-3000</v>
      </c>
      <c r="Q88" s="21">
        <f t="shared" si="72"/>
        <v>0</v>
      </c>
      <c r="R88" s="19">
        <f t="shared" si="86"/>
        <v>16200</v>
      </c>
      <c r="S88" s="18">
        <f t="shared" si="87"/>
        <v>16200</v>
      </c>
      <c r="T88" s="18">
        <f t="shared" si="88"/>
        <v>3000</v>
      </c>
      <c r="U88" s="18">
        <f t="shared" si="88"/>
        <v>0</v>
      </c>
      <c r="V88" s="18">
        <f t="shared" si="89"/>
        <v>-3000</v>
      </c>
      <c r="W88" s="21">
        <f t="shared" si="74"/>
        <v>0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2.75" customHeight="1" x14ac:dyDescent="0.25">
      <c r="A89" s="87"/>
      <c r="B89" s="88"/>
      <c r="C89" s="119" t="s">
        <v>168</v>
      </c>
      <c r="D89" s="119" t="s">
        <v>73</v>
      </c>
      <c r="E89" s="141" t="s">
        <v>74</v>
      </c>
      <c r="F89" s="32">
        <v>4991.7</v>
      </c>
      <c r="G89" s="18">
        <v>1807</v>
      </c>
      <c r="H89" s="18"/>
      <c r="I89" s="55">
        <f t="shared" ref="I89" si="96">H89/$H$6</f>
        <v>0</v>
      </c>
      <c r="J89" s="18">
        <f t="shared" si="95"/>
        <v>-1807</v>
      </c>
      <c r="K89" s="21">
        <f t="shared" si="75"/>
        <v>0</v>
      </c>
      <c r="L89" s="19">
        <v>1722</v>
      </c>
      <c r="M89" s="18">
        <v>1722</v>
      </c>
      <c r="N89" s="18"/>
      <c r="O89" s="18"/>
      <c r="P89" s="18"/>
      <c r="Q89" s="21" t="str">
        <f t="shared" si="72"/>
        <v/>
      </c>
      <c r="R89" s="19">
        <f t="shared" ref="R89" si="97">SUM(F89,L89)</f>
        <v>6713.7</v>
      </c>
      <c r="S89" s="18">
        <f t="shared" ref="S89" si="98">SUM(F89,M89)</f>
        <v>6713.7</v>
      </c>
      <c r="T89" s="18">
        <f t="shared" ref="T89" si="99">SUM(G89,N89)</f>
        <v>1807</v>
      </c>
      <c r="U89" s="18">
        <f t="shared" si="88"/>
        <v>0</v>
      </c>
      <c r="V89" s="18">
        <f t="shared" ref="V89" si="100">U89-T89</f>
        <v>-1807</v>
      </c>
      <c r="W89" s="21">
        <f t="shared" si="74"/>
        <v>0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65.45" customHeight="1" x14ac:dyDescent="0.25">
      <c r="A90" s="87"/>
      <c r="B90" s="88" t="s">
        <v>34</v>
      </c>
      <c r="C90" s="119" t="s">
        <v>182</v>
      </c>
      <c r="D90" s="119" t="s">
        <v>73</v>
      </c>
      <c r="E90" s="141" t="s">
        <v>183</v>
      </c>
      <c r="F90" s="32">
        <v>17900.099999999999</v>
      </c>
      <c r="G90" s="18">
        <v>4475</v>
      </c>
      <c r="H90" s="18">
        <v>1491.7</v>
      </c>
      <c r="I90" s="28">
        <f t="shared" si="83"/>
        <v>9.4323098820787363E-3</v>
      </c>
      <c r="J90" s="18">
        <f t="shared" si="95"/>
        <v>-2983.3</v>
      </c>
      <c r="K90" s="21">
        <f t="shared" si="75"/>
        <v>0.33334078212290502</v>
      </c>
      <c r="L90" s="19"/>
      <c r="M90" s="18"/>
      <c r="N90" s="18"/>
      <c r="O90" s="18"/>
      <c r="P90" s="18">
        <f t="shared" si="85"/>
        <v>0</v>
      </c>
      <c r="Q90" s="21" t="str">
        <f t="shared" si="72"/>
        <v/>
      </c>
      <c r="R90" s="19">
        <f t="shared" si="86"/>
        <v>17900.099999999999</v>
      </c>
      <c r="S90" s="18">
        <f t="shared" si="87"/>
        <v>17900.099999999999</v>
      </c>
      <c r="T90" s="18">
        <f t="shared" si="88"/>
        <v>4475</v>
      </c>
      <c r="U90" s="18">
        <f t="shared" si="88"/>
        <v>1491.7</v>
      </c>
      <c r="V90" s="18">
        <f t="shared" si="89"/>
        <v>-2983.3</v>
      </c>
      <c r="W90" s="21">
        <f t="shared" si="74"/>
        <v>0.33334078212290502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25">
      <c r="A91" s="87"/>
      <c r="B91" s="88" t="s">
        <v>17</v>
      </c>
      <c r="C91" s="119" t="s">
        <v>142</v>
      </c>
      <c r="D91" s="119" t="s">
        <v>73</v>
      </c>
      <c r="E91" s="142" t="s">
        <v>143</v>
      </c>
      <c r="F91" s="41">
        <v>26226.7</v>
      </c>
      <c r="G91" s="42">
        <v>15518</v>
      </c>
      <c r="H91" s="42">
        <v>10455.9</v>
      </c>
      <c r="I91" s="28">
        <f t="shared" si="83"/>
        <v>6.6114693903618058E-2</v>
      </c>
      <c r="J91" s="18">
        <f t="shared" si="95"/>
        <v>-5062.1000000000004</v>
      </c>
      <c r="K91" s="21">
        <f t="shared" si="75"/>
        <v>0.67379172573785284</v>
      </c>
      <c r="L91" s="19">
        <v>5978.5</v>
      </c>
      <c r="M91" s="18">
        <v>5978.5</v>
      </c>
      <c r="N91" s="18">
        <v>4522.8999999999996</v>
      </c>
      <c r="O91" s="18"/>
      <c r="P91" s="18">
        <f t="shared" si="85"/>
        <v>-4522.8999999999996</v>
      </c>
      <c r="Q91" s="21">
        <f t="shared" si="72"/>
        <v>0</v>
      </c>
      <c r="R91" s="19">
        <f t="shared" si="86"/>
        <v>32205.200000000001</v>
      </c>
      <c r="S91" s="18">
        <f t="shared" si="87"/>
        <v>32205.200000000001</v>
      </c>
      <c r="T91" s="18">
        <f t="shared" si="88"/>
        <v>20040.900000000001</v>
      </c>
      <c r="U91" s="18">
        <f t="shared" si="88"/>
        <v>10455.9</v>
      </c>
      <c r="V91" s="18">
        <f t="shared" si="89"/>
        <v>-9585.0000000000018</v>
      </c>
      <c r="W91" s="21">
        <f t="shared" si="74"/>
        <v>0.52172806610481559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102" customFormat="1" ht="69" hidden="1" customHeight="1" x14ac:dyDescent="0.3">
      <c r="A92" s="94"/>
      <c r="B92" s="97"/>
      <c r="C92" s="97"/>
      <c r="D92" s="97"/>
      <c r="E92" s="98" t="s">
        <v>309</v>
      </c>
      <c r="F92" s="39"/>
      <c r="G92" s="40"/>
      <c r="H92" s="40"/>
      <c r="I92" s="56">
        <f t="shared" si="83"/>
        <v>0</v>
      </c>
      <c r="J92" s="40">
        <f t="shared" si="95"/>
        <v>0</v>
      </c>
      <c r="K92" s="21" t="str">
        <f t="shared" si="75"/>
        <v/>
      </c>
      <c r="L92" s="57"/>
      <c r="M92" s="40"/>
      <c r="N92" s="40"/>
      <c r="O92" s="61"/>
      <c r="P92" s="18">
        <f t="shared" si="85"/>
        <v>0</v>
      </c>
      <c r="Q92" s="21" t="str">
        <f t="shared" si="72"/>
        <v/>
      </c>
      <c r="R92" s="57">
        <f t="shared" si="86"/>
        <v>0</v>
      </c>
      <c r="S92" s="40">
        <f t="shared" si="87"/>
        <v>0</v>
      </c>
      <c r="T92" s="40">
        <f t="shared" si="88"/>
        <v>0</v>
      </c>
      <c r="U92" s="18">
        <f t="shared" si="88"/>
        <v>0</v>
      </c>
      <c r="V92" s="18">
        <f t="shared" si="89"/>
        <v>0</v>
      </c>
      <c r="W92" s="21" t="str">
        <f t="shared" si="74"/>
        <v/>
      </c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100"/>
      <c r="CC92" s="100"/>
      <c r="CD92" s="100"/>
      <c r="CE92" s="100"/>
      <c r="CF92" s="100"/>
      <c r="CG92" s="100"/>
      <c r="CH92" s="100"/>
      <c r="CI92" s="100"/>
      <c r="CJ92" s="100"/>
      <c r="CK92" s="100"/>
      <c r="CL92" s="100"/>
      <c r="CM92" s="100"/>
      <c r="CN92" s="100"/>
      <c r="CO92" s="100"/>
      <c r="CP92" s="100"/>
      <c r="CQ92" s="100"/>
      <c r="CR92" s="100"/>
      <c r="CS92" s="100"/>
      <c r="CT92" s="100"/>
      <c r="CU92" s="100"/>
      <c r="CV92" s="100"/>
      <c r="CW92" s="100"/>
      <c r="CX92" s="100"/>
      <c r="CY92" s="100"/>
      <c r="CZ92" s="100"/>
      <c r="DA92" s="100"/>
      <c r="DB92" s="100"/>
      <c r="DC92" s="100"/>
      <c r="DD92" s="100"/>
      <c r="DE92" s="100"/>
      <c r="DF92" s="100"/>
      <c r="DG92" s="100"/>
      <c r="DH92" s="100"/>
      <c r="DI92" s="100"/>
      <c r="DJ92" s="100"/>
      <c r="DK92" s="100"/>
      <c r="DL92" s="100"/>
      <c r="DM92" s="100"/>
      <c r="DN92" s="100"/>
      <c r="DO92" s="100"/>
      <c r="DP92" s="100"/>
      <c r="DQ92" s="100"/>
      <c r="DR92" s="100"/>
      <c r="DS92" s="100"/>
      <c r="DT92" s="100"/>
      <c r="DU92" s="100"/>
      <c r="DV92" s="100"/>
      <c r="DW92" s="100"/>
      <c r="DX92" s="100"/>
      <c r="DY92" s="100"/>
      <c r="DZ92" s="100"/>
      <c r="EA92" s="100"/>
      <c r="EB92" s="100"/>
      <c r="EC92" s="100"/>
      <c r="ED92" s="100"/>
      <c r="EE92" s="100"/>
      <c r="EF92" s="100"/>
      <c r="EG92" s="100"/>
      <c r="EH92" s="100"/>
      <c r="EI92" s="100"/>
      <c r="EJ92" s="100"/>
      <c r="EK92" s="100"/>
      <c r="EL92" s="100"/>
      <c r="EM92" s="100"/>
      <c r="EN92" s="100"/>
      <c r="EO92" s="100"/>
      <c r="EP92" s="100"/>
      <c r="EQ92" s="100"/>
      <c r="ER92" s="100"/>
      <c r="ES92" s="100"/>
      <c r="ET92" s="100"/>
      <c r="EU92" s="100"/>
      <c r="EV92" s="100"/>
      <c r="EW92" s="100"/>
      <c r="EX92" s="100"/>
      <c r="EY92" s="100"/>
      <c r="EZ92" s="100"/>
      <c r="FA92" s="100"/>
      <c r="FB92" s="100"/>
      <c r="FC92" s="100"/>
      <c r="FD92" s="100"/>
      <c r="FE92" s="100"/>
      <c r="FF92" s="100"/>
      <c r="FG92" s="100"/>
      <c r="FH92" s="100"/>
      <c r="FI92" s="100"/>
      <c r="FJ92" s="100"/>
      <c r="FK92" s="100"/>
      <c r="FL92" s="100"/>
      <c r="FM92" s="100"/>
      <c r="FN92" s="100"/>
      <c r="FO92" s="100"/>
      <c r="FP92" s="100"/>
      <c r="FQ92" s="100"/>
      <c r="FR92" s="100"/>
      <c r="FS92" s="100"/>
      <c r="FT92" s="100"/>
      <c r="FU92" s="100"/>
      <c r="FV92" s="100"/>
      <c r="FW92" s="100"/>
      <c r="FX92" s="100"/>
      <c r="FY92" s="100"/>
      <c r="FZ92" s="100"/>
      <c r="GA92" s="100"/>
      <c r="GB92" s="100"/>
      <c r="GC92" s="100"/>
      <c r="GD92" s="100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</row>
    <row r="93" spans="1:196" s="102" customFormat="1" ht="135.6" hidden="1" customHeight="1" x14ac:dyDescent="0.3">
      <c r="A93" s="94"/>
      <c r="B93" s="97" t="s">
        <v>17</v>
      </c>
      <c r="C93" s="121" t="s">
        <v>308</v>
      </c>
      <c r="D93" s="121" t="s">
        <v>281</v>
      </c>
      <c r="E93" s="143" t="s">
        <v>311</v>
      </c>
      <c r="F93" s="43"/>
      <c r="G93" s="44"/>
      <c r="H93" s="44"/>
      <c r="I93" s="56">
        <f t="shared" ref="I93:I95" si="101">H93/$H$6</f>
        <v>0</v>
      </c>
      <c r="J93" s="40">
        <f t="shared" si="95"/>
        <v>0</v>
      </c>
      <c r="K93" s="21" t="str">
        <f t="shared" si="75"/>
        <v/>
      </c>
      <c r="L93" s="57"/>
      <c r="M93" s="40"/>
      <c r="N93" s="40"/>
      <c r="O93" s="61"/>
      <c r="P93" s="40">
        <f t="shared" si="85"/>
        <v>0</v>
      </c>
      <c r="Q93" s="21" t="str">
        <f t="shared" si="72"/>
        <v/>
      </c>
      <c r="R93" s="57">
        <f t="shared" si="86"/>
        <v>0</v>
      </c>
      <c r="S93" s="40">
        <f t="shared" si="87"/>
        <v>0</v>
      </c>
      <c r="T93" s="40">
        <f t="shared" si="88"/>
        <v>0</v>
      </c>
      <c r="U93" s="18">
        <f t="shared" si="88"/>
        <v>0</v>
      </c>
      <c r="V93" s="40">
        <f t="shared" si="89"/>
        <v>0</v>
      </c>
      <c r="W93" s="21" t="str">
        <f t="shared" si="74"/>
        <v/>
      </c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  <c r="CA93" s="100"/>
      <c r="CB93" s="100"/>
      <c r="CC93" s="100"/>
      <c r="CD93" s="100"/>
      <c r="CE93" s="100"/>
      <c r="CF93" s="100"/>
      <c r="CG93" s="100"/>
      <c r="CH93" s="100"/>
      <c r="CI93" s="100"/>
      <c r="CJ93" s="100"/>
      <c r="CK93" s="100"/>
      <c r="CL93" s="100"/>
      <c r="CM93" s="100"/>
      <c r="CN93" s="100"/>
      <c r="CO93" s="100"/>
      <c r="CP93" s="100"/>
      <c r="CQ93" s="100"/>
      <c r="CR93" s="100"/>
      <c r="CS93" s="100"/>
      <c r="CT93" s="100"/>
      <c r="CU93" s="100"/>
      <c r="CV93" s="100"/>
      <c r="CW93" s="100"/>
      <c r="CX93" s="100"/>
      <c r="CY93" s="100"/>
      <c r="CZ93" s="100"/>
      <c r="DA93" s="100"/>
      <c r="DB93" s="100"/>
      <c r="DC93" s="100"/>
      <c r="DD93" s="100"/>
      <c r="DE93" s="100"/>
      <c r="DF93" s="100"/>
      <c r="DG93" s="100"/>
      <c r="DH93" s="100"/>
      <c r="DI93" s="100"/>
      <c r="DJ93" s="100"/>
      <c r="DK93" s="100"/>
      <c r="DL93" s="100"/>
      <c r="DM93" s="100"/>
      <c r="DN93" s="100"/>
      <c r="DO93" s="100"/>
      <c r="DP93" s="100"/>
      <c r="DQ93" s="100"/>
      <c r="DR93" s="100"/>
      <c r="DS93" s="100"/>
      <c r="DT93" s="100"/>
      <c r="DU93" s="100"/>
      <c r="DV93" s="100"/>
      <c r="DW93" s="100"/>
      <c r="DX93" s="100"/>
      <c r="DY93" s="100"/>
      <c r="DZ93" s="100"/>
      <c r="EA93" s="100"/>
      <c r="EB93" s="100"/>
      <c r="EC93" s="100"/>
      <c r="ED93" s="100"/>
      <c r="EE93" s="100"/>
      <c r="EF93" s="100"/>
      <c r="EG93" s="100"/>
      <c r="EH93" s="100"/>
      <c r="EI93" s="100"/>
      <c r="EJ93" s="100"/>
      <c r="EK93" s="100"/>
      <c r="EL93" s="100"/>
      <c r="EM93" s="100"/>
      <c r="EN93" s="100"/>
      <c r="EO93" s="100"/>
      <c r="EP93" s="100"/>
      <c r="EQ93" s="100"/>
      <c r="ER93" s="100"/>
      <c r="ES93" s="100"/>
      <c r="ET93" s="100"/>
      <c r="EU93" s="100"/>
      <c r="EV93" s="100"/>
      <c r="EW93" s="100"/>
      <c r="EX93" s="100"/>
      <c r="EY93" s="100"/>
      <c r="EZ93" s="100"/>
      <c r="FA93" s="100"/>
      <c r="FB93" s="100"/>
      <c r="FC93" s="100"/>
      <c r="FD93" s="100"/>
      <c r="FE93" s="100"/>
      <c r="FF93" s="100"/>
      <c r="FG93" s="100"/>
      <c r="FH93" s="100"/>
      <c r="FI93" s="100"/>
      <c r="FJ93" s="100"/>
      <c r="FK93" s="100"/>
      <c r="FL93" s="100"/>
      <c r="FM93" s="100"/>
      <c r="FN93" s="100"/>
      <c r="FO93" s="100"/>
      <c r="FP93" s="100"/>
      <c r="FQ93" s="100"/>
      <c r="FR93" s="100"/>
      <c r="FS93" s="100"/>
      <c r="FT93" s="100"/>
      <c r="FU93" s="100"/>
      <c r="FV93" s="100"/>
      <c r="FW93" s="100"/>
      <c r="FX93" s="100"/>
      <c r="FY93" s="100"/>
      <c r="FZ93" s="100"/>
      <c r="GA93" s="100"/>
      <c r="GB93" s="100"/>
      <c r="GC93" s="100"/>
      <c r="GD93" s="100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</row>
    <row r="94" spans="1:196" ht="36.6" customHeight="1" x14ac:dyDescent="0.25">
      <c r="A94" s="87"/>
      <c r="B94" s="88" t="s">
        <v>17</v>
      </c>
      <c r="C94" s="119" t="s">
        <v>174</v>
      </c>
      <c r="D94" s="119" t="s">
        <v>72</v>
      </c>
      <c r="E94" s="142" t="s">
        <v>175</v>
      </c>
      <c r="F94" s="41"/>
      <c r="G94" s="42"/>
      <c r="H94" s="42"/>
      <c r="I94" s="28">
        <f t="shared" si="101"/>
        <v>0</v>
      </c>
      <c r="J94" s="18">
        <f t="shared" si="95"/>
        <v>0</v>
      </c>
      <c r="K94" s="21" t="str">
        <f t="shared" si="75"/>
        <v/>
      </c>
      <c r="L94" s="19">
        <v>1000</v>
      </c>
      <c r="M94" s="18">
        <v>1000</v>
      </c>
      <c r="N94" s="18"/>
      <c r="O94" s="18"/>
      <c r="P94" s="18">
        <f t="shared" si="85"/>
        <v>0</v>
      </c>
      <c r="Q94" s="21" t="str">
        <f t="shared" si="72"/>
        <v/>
      </c>
      <c r="R94" s="19">
        <f t="shared" si="86"/>
        <v>1000</v>
      </c>
      <c r="S94" s="18">
        <f t="shared" si="87"/>
        <v>1000</v>
      </c>
      <c r="T94" s="18">
        <f t="shared" si="88"/>
        <v>0</v>
      </c>
      <c r="U94" s="18">
        <f t="shared" si="88"/>
        <v>0</v>
      </c>
      <c r="V94" s="18">
        <f t="shared" si="89"/>
        <v>0</v>
      </c>
      <c r="W94" s="21" t="str">
        <f t="shared" si="74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102" customFormat="1" ht="121.15" hidden="1" customHeight="1" x14ac:dyDescent="0.3">
      <c r="A95" s="94"/>
      <c r="B95" s="97" t="s">
        <v>17</v>
      </c>
      <c r="C95" s="121" t="s">
        <v>203</v>
      </c>
      <c r="D95" s="121" t="s">
        <v>72</v>
      </c>
      <c r="E95" s="143" t="s">
        <v>307</v>
      </c>
      <c r="F95" s="43"/>
      <c r="G95" s="44"/>
      <c r="H95" s="44"/>
      <c r="I95" s="56">
        <f t="shared" si="101"/>
        <v>0</v>
      </c>
      <c r="J95" s="40">
        <f t="shared" si="95"/>
        <v>0</v>
      </c>
      <c r="K95" s="21" t="str">
        <f t="shared" si="75"/>
        <v/>
      </c>
      <c r="L95" s="57"/>
      <c r="M95" s="40"/>
      <c r="N95" s="40"/>
      <c r="O95" s="40"/>
      <c r="P95" s="40">
        <f t="shared" si="85"/>
        <v>0</v>
      </c>
      <c r="Q95" s="21" t="str">
        <f t="shared" si="72"/>
        <v/>
      </c>
      <c r="R95" s="57">
        <f t="shared" si="86"/>
        <v>0</v>
      </c>
      <c r="S95" s="40">
        <f t="shared" si="87"/>
        <v>0</v>
      </c>
      <c r="T95" s="40">
        <f t="shared" si="88"/>
        <v>0</v>
      </c>
      <c r="U95" s="18">
        <f t="shared" si="88"/>
        <v>0</v>
      </c>
      <c r="V95" s="76">
        <f t="shared" si="89"/>
        <v>0</v>
      </c>
      <c r="W95" s="21" t="str">
        <f t="shared" si="74"/>
        <v/>
      </c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  <c r="CA95" s="100"/>
      <c r="CB95" s="100"/>
      <c r="CC95" s="100"/>
      <c r="CD95" s="100"/>
      <c r="CE95" s="100"/>
      <c r="CF95" s="100"/>
      <c r="CG95" s="100"/>
      <c r="CH95" s="100"/>
      <c r="CI95" s="100"/>
      <c r="CJ95" s="100"/>
      <c r="CK95" s="100"/>
      <c r="CL95" s="100"/>
      <c r="CM95" s="100"/>
      <c r="CN95" s="100"/>
      <c r="CO95" s="100"/>
      <c r="CP95" s="100"/>
      <c r="CQ95" s="100"/>
      <c r="CR95" s="100"/>
      <c r="CS95" s="100"/>
      <c r="CT95" s="100"/>
      <c r="CU95" s="100"/>
      <c r="CV95" s="100"/>
      <c r="CW95" s="100"/>
      <c r="CX95" s="100"/>
      <c r="CY95" s="100"/>
      <c r="CZ95" s="100"/>
      <c r="DA95" s="100"/>
      <c r="DB95" s="100"/>
      <c r="DC95" s="100"/>
      <c r="DD95" s="100"/>
      <c r="DE95" s="100"/>
      <c r="DF95" s="100"/>
      <c r="DG95" s="100"/>
      <c r="DH95" s="100"/>
      <c r="DI95" s="100"/>
      <c r="DJ95" s="100"/>
      <c r="DK95" s="100"/>
      <c r="DL95" s="100"/>
      <c r="DM95" s="100"/>
      <c r="DN95" s="100"/>
      <c r="DO95" s="100"/>
      <c r="DP95" s="100"/>
      <c r="DQ95" s="100"/>
      <c r="DR95" s="100"/>
      <c r="DS95" s="100"/>
      <c r="DT95" s="100"/>
      <c r="DU95" s="100"/>
      <c r="DV95" s="100"/>
      <c r="DW95" s="100"/>
      <c r="DX95" s="100"/>
      <c r="DY95" s="100"/>
      <c r="DZ95" s="100"/>
      <c r="EA95" s="100"/>
      <c r="EB95" s="100"/>
      <c r="EC95" s="100"/>
      <c r="ED95" s="100"/>
      <c r="EE95" s="100"/>
      <c r="EF95" s="100"/>
      <c r="EG95" s="100"/>
      <c r="EH95" s="100"/>
      <c r="EI95" s="100"/>
      <c r="EJ95" s="100"/>
      <c r="EK95" s="100"/>
      <c r="EL95" s="100"/>
      <c r="EM95" s="100"/>
      <c r="EN95" s="100"/>
      <c r="EO95" s="100"/>
      <c r="EP95" s="100"/>
      <c r="EQ95" s="100"/>
      <c r="ER95" s="100"/>
      <c r="ES95" s="100"/>
      <c r="ET95" s="100"/>
      <c r="EU95" s="100"/>
      <c r="EV95" s="100"/>
      <c r="EW95" s="100"/>
      <c r="EX95" s="100"/>
      <c r="EY95" s="100"/>
      <c r="EZ95" s="100"/>
      <c r="FA95" s="100"/>
      <c r="FB95" s="100"/>
      <c r="FC95" s="100"/>
      <c r="FD95" s="100"/>
      <c r="FE95" s="100"/>
      <c r="FF95" s="100"/>
      <c r="FG95" s="100"/>
      <c r="FH95" s="100"/>
      <c r="FI95" s="100"/>
      <c r="FJ95" s="100"/>
      <c r="FK95" s="100"/>
      <c r="FL95" s="100"/>
      <c r="FM95" s="100"/>
      <c r="FN95" s="100"/>
      <c r="FO95" s="100"/>
      <c r="FP95" s="100"/>
      <c r="FQ95" s="100"/>
      <c r="FR95" s="100"/>
      <c r="FS95" s="100"/>
      <c r="FT95" s="100"/>
      <c r="FU95" s="100"/>
      <c r="FV95" s="100"/>
      <c r="FW95" s="100"/>
      <c r="FX95" s="100"/>
      <c r="FY95" s="100"/>
      <c r="FZ95" s="100"/>
      <c r="GA95" s="100"/>
      <c r="GB95" s="100"/>
      <c r="GC95" s="100"/>
      <c r="GD95" s="100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</row>
    <row r="96" spans="1:196" ht="36.6" hidden="1" customHeight="1" x14ac:dyDescent="0.25">
      <c r="A96" s="87"/>
      <c r="B96" s="88" t="s">
        <v>17</v>
      </c>
      <c r="C96" s="119" t="s">
        <v>279</v>
      </c>
      <c r="D96" s="119" t="s">
        <v>281</v>
      </c>
      <c r="E96" s="142" t="s">
        <v>280</v>
      </c>
      <c r="F96" s="41"/>
      <c r="G96" s="42"/>
      <c r="H96" s="42"/>
      <c r="I96" s="55">
        <f t="shared" ref="I96" si="102">H96/$H$6</f>
        <v>0</v>
      </c>
      <c r="J96" s="18">
        <f t="shared" si="95"/>
        <v>0</v>
      </c>
      <c r="K96" s="21" t="str">
        <f t="shared" si="75"/>
        <v/>
      </c>
      <c r="L96" s="19"/>
      <c r="M96" s="18"/>
      <c r="N96" s="18"/>
      <c r="O96" s="18"/>
      <c r="P96" s="18">
        <f t="shared" ref="P96" si="103">O96-N96</f>
        <v>0</v>
      </c>
      <c r="Q96" s="21" t="str">
        <f t="shared" si="72"/>
        <v/>
      </c>
      <c r="R96" s="19">
        <f t="shared" ref="R96" si="104">SUM(F96,L96)</f>
        <v>0</v>
      </c>
      <c r="S96" s="18">
        <f t="shared" ref="S96" si="105">SUM(F96,M96)</f>
        <v>0</v>
      </c>
      <c r="T96" s="18">
        <f t="shared" ref="T96" si="106">SUM(G96,N96)</f>
        <v>0</v>
      </c>
      <c r="U96" s="18">
        <f t="shared" si="88"/>
        <v>0</v>
      </c>
      <c r="V96" s="18">
        <f t="shared" ref="V96" si="107">U96-T96</f>
        <v>0</v>
      </c>
      <c r="W96" s="21" t="str">
        <f t="shared" si="74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27.75" customHeight="1" thickBot="1" x14ac:dyDescent="0.35">
      <c r="A97" s="81">
        <v>10</v>
      </c>
      <c r="B97" s="82" t="s">
        <v>30</v>
      </c>
      <c r="C97" s="82" t="s">
        <v>274</v>
      </c>
      <c r="D97" s="82"/>
      <c r="E97" s="90" t="s">
        <v>275</v>
      </c>
      <c r="F97" s="30">
        <f>F98+F99+F100+F102+F103+F104+F105+F106+F107+F108+F111+F112+F114+F115+F128+F130+F131</f>
        <v>6197.6</v>
      </c>
      <c r="G97" s="17">
        <f t="shared" ref="G97:H97" si="108">G98+G99+G100+G102+G103+G104+G105+G106+G107+G108+G111+G112+G114+G115+G128+G130+G131</f>
        <v>3452.1</v>
      </c>
      <c r="H97" s="144">
        <f t="shared" si="108"/>
        <v>49.5</v>
      </c>
      <c r="I97" s="36">
        <f t="shared" ref="I97" si="109">H97/$H$6</f>
        <v>3.1299814920084297E-4</v>
      </c>
      <c r="J97" s="17">
        <f t="shared" ref="J97" si="110">H97-G97</f>
        <v>-3402.6</v>
      </c>
      <c r="K97" s="20">
        <f t="shared" si="75"/>
        <v>1.4339097940384115E-2</v>
      </c>
      <c r="L97" s="16">
        <f>L98+L99+L100+L102+L103+L104+L105+L106+L107+L108+L111+L112+L114+L115+L128+L130+L131</f>
        <v>25927.9</v>
      </c>
      <c r="M97" s="17">
        <f t="shared" ref="M97" si="111">M98+M99+M100+M102+M103+M104+M105+M106+M107+M108+M111+M112+M114+M115+M128+M130+M131</f>
        <v>25927.9</v>
      </c>
      <c r="N97" s="17">
        <f t="shared" ref="N97:O97" si="112">N98+N99+N100+N102+N103+N104+N105+N106+N107+N108+N111+N112+N114+N115+N128+N130+N131</f>
        <v>550</v>
      </c>
      <c r="O97" s="17">
        <f t="shared" si="112"/>
        <v>0</v>
      </c>
      <c r="P97" s="17">
        <f t="shared" ref="P97" si="113">O97-N97</f>
        <v>-550</v>
      </c>
      <c r="Q97" s="21">
        <f t="shared" si="72"/>
        <v>0</v>
      </c>
      <c r="R97" s="16">
        <f>R98+R99+R100+R102+R103+R104+R105+R106+R107+R108+R111+R112+R114+R115+R128+R130+R131</f>
        <v>32125.5</v>
      </c>
      <c r="S97" s="17">
        <f t="shared" ref="S97" si="114">S98+S99+S100+S102+S103+S104+S105+S106+S107+S108+S111+S112+S114+S115+S128+S130+S131</f>
        <v>32125.5</v>
      </c>
      <c r="T97" s="17">
        <f t="shared" ref="T97" si="115">T98+T99+T100+T102+T103+T104+T105+T106+T107+T108+T111+T112+T114+T115+T128+T130+T131</f>
        <v>4002.1</v>
      </c>
      <c r="U97" s="17">
        <f t="shared" si="88"/>
        <v>49.5</v>
      </c>
      <c r="V97" s="17">
        <f t="shared" ref="V97" si="116">U97-T97</f>
        <v>-3952.6</v>
      </c>
      <c r="W97" s="20">
        <f t="shared" si="74"/>
        <v>1.2368506534069615E-2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1.5" hidden="1" customHeight="1" thickBot="1" x14ac:dyDescent="0.3">
      <c r="A98" s="87"/>
      <c r="B98" s="145">
        <v>180404</v>
      </c>
      <c r="C98" s="119" t="s">
        <v>204</v>
      </c>
      <c r="D98" s="119" t="s">
        <v>206</v>
      </c>
      <c r="E98" s="125" t="s">
        <v>205</v>
      </c>
      <c r="F98" s="31"/>
      <c r="G98" s="24"/>
      <c r="H98" s="24"/>
      <c r="I98" s="55">
        <f t="shared" si="83"/>
        <v>0</v>
      </c>
      <c r="J98" s="18">
        <f t="shared" si="84"/>
        <v>0</v>
      </c>
      <c r="K98" s="21" t="str">
        <f t="shared" si="75"/>
        <v/>
      </c>
      <c r="L98" s="19"/>
      <c r="M98" s="18"/>
      <c r="N98" s="18"/>
      <c r="O98" s="24"/>
      <c r="P98" s="18">
        <f t="shared" si="85"/>
        <v>0</v>
      </c>
      <c r="Q98" s="21" t="str">
        <f t="shared" si="72"/>
        <v/>
      </c>
      <c r="R98" s="19">
        <f t="shared" si="86"/>
        <v>0</v>
      </c>
      <c r="S98" s="18">
        <f t="shared" si="87"/>
        <v>0</v>
      </c>
      <c r="T98" s="18">
        <f t="shared" si="88"/>
        <v>0</v>
      </c>
      <c r="U98" s="18">
        <f t="shared" si="88"/>
        <v>0</v>
      </c>
      <c r="V98" s="18">
        <f>U98-T98</f>
        <v>0</v>
      </c>
      <c r="W98" s="21" t="str">
        <f t="shared" si="74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36" customHeight="1" thickBot="1" x14ac:dyDescent="0.3">
      <c r="A99" s="87"/>
      <c r="B99" s="145">
        <v>180404</v>
      </c>
      <c r="C99" s="119" t="s">
        <v>77</v>
      </c>
      <c r="D99" s="119" t="s">
        <v>158</v>
      </c>
      <c r="E99" s="125" t="s">
        <v>159</v>
      </c>
      <c r="F99" s="31"/>
      <c r="G99" s="24"/>
      <c r="H99" s="24"/>
      <c r="I99" s="28">
        <f t="shared" si="83"/>
        <v>0</v>
      </c>
      <c r="J99" s="18">
        <f t="shared" si="84"/>
        <v>0</v>
      </c>
      <c r="K99" s="21" t="str">
        <f t="shared" si="75"/>
        <v/>
      </c>
      <c r="L99" s="19">
        <v>6407.9</v>
      </c>
      <c r="M99" s="18">
        <v>6407.9</v>
      </c>
      <c r="N99" s="18">
        <v>300</v>
      </c>
      <c r="O99" s="24"/>
      <c r="P99" s="18">
        <f t="shared" si="85"/>
        <v>-300</v>
      </c>
      <c r="Q99" s="21">
        <f t="shared" si="72"/>
        <v>0</v>
      </c>
      <c r="R99" s="19">
        <f t="shared" si="86"/>
        <v>6407.9</v>
      </c>
      <c r="S99" s="18">
        <f t="shared" si="87"/>
        <v>6407.9</v>
      </c>
      <c r="T99" s="18">
        <f t="shared" si="88"/>
        <v>300</v>
      </c>
      <c r="U99" s="18">
        <f t="shared" si="88"/>
        <v>0</v>
      </c>
      <c r="V99" s="18">
        <f t="shared" si="89"/>
        <v>-300</v>
      </c>
      <c r="W99" s="21">
        <f t="shared" si="74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3.25" hidden="1" customHeight="1" thickBot="1" x14ac:dyDescent="0.3">
      <c r="A100" s="87"/>
      <c r="B100" s="145">
        <v>180404</v>
      </c>
      <c r="C100" s="119" t="s">
        <v>179</v>
      </c>
      <c r="D100" s="119" t="s">
        <v>158</v>
      </c>
      <c r="E100" s="125" t="s">
        <v>180</v>
      </c>
      <c r="F100" s="31"/>
      <c r="G100" s="24"/>
      <c r="H100" s="24"/>
      <c r="I100" s="28">
        <f t="shared" si="83"/>
        <v>0</v>
      </c>
      <c r="J100" s="18">
        <f t="shared" si="84"/>
        <v>0</v>
      </c>
      <c r="K100" s="21" t="str">
        <f t="shared" si="75"/>
        <v/>
      </c>
      <c r="L100" s="19"/>
      <c r="M100" s="18"/>
      <c r="N100" s="18"/>
      <c r="O100" s="24"/>
      <c r="P100" s="18">
        <f t="shared" si="85"/>
        <v>0</v>
      </c>
      <c r="Q100" s="21" t="str">
        <f t="shared" si="72"/>
        <v/>
      </c>
      <c r="R100" s="19">
        <f t="shared" si="86"/>
        <v>0</v>
      </c>
      <c r="S100" s="18">
        <f t="shared" si="87"/>
        <v>0</v>
      </c>
      <c r="T100" s="18">
        <f t="shared" si="88"/>
        <v>0</v>
      </c>
      <c r="U100" s="18">
        <f t="shared" si="88"/>
        <v>0</v>
      </c>
      <c r="V100" s="18">
        <f t="shared" si="89"/>
        <v>0</v>
      </c>
      <c r="W100" s="21" t="str">
        <f t="shared" si="74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102" customFormat="1" ht="66.599999999999994" hidden="1" customHeight="1" x14ac:dyDescent="0.3">
      <c r="A101" s="94"/>
      <c r="B101" s="97"/>
      <c r="C101" s="97"/>
      <c r="D101" s="97"/>
      <c r="E101" s="98" t="s">
        <v>293</v>
      </c>
      <c r="F101" s="39"/>
      <c r="G101" s="40"/>
      <c r="H101" s="40"/>
      <c r="I101" s="56">
        <f t="shared" si="83"/>
        <v>0</v>
      </c>
      <c r="J101" s="40">
        <f t="shared" si="84"/>
        <v>0</v>
      </c>
      <c r="K101" s="21" t="str">
        <f t="shared" si="75"/>
        <v/>
      </c>
      <c r="L101" s="57"/>
      <c r="M101" s="40"/>
      <c r="N101" s="40"/>
      <c r="O101" s="40"/>
      <c r="P101" s="40">
        <f t="shared" si="85"/>
        <v>0</v>
      </c>
      <c r="Q101" s="21" t="str">
        <f t="shared" si="72"/>
        <v/>
      </c>
      <c r="R101" s="57">
        <f t="shared" si="86"/>
        <v>0</v>
      </c>
      <c r="S101" s="40">
        <f t="shared" si="87"/>
        <v>0</v>
      </c>
      <c r="T101" s="40">
        <f t="shared" si="88"/>
        <v>0</v>
      </c>
      <c r="U101" s="18">
        <f t="shared" si="88"/>
        <v>0</v>
      </c>
      <c r="V101" s="40">
        <f t="shared" si="89"/>
        <v>0</v>
      </c>
      <c r="W101" s="21" t="str">
        <f t="shared" si="74"/>
        <v/>
      </c>
      <c r="X101" s="99"/>
      <c r="Y101" s="99"/>
      <c r="Z101" s="99"/>
      <c r="AA101" s="99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  <c r="BZ101" s="100"/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00"/>
      <c r="DR101" s="100"/>
      <c r="DS101" s="100"/>
      <c r="DT101" s="100"/>
      <c r="DU101" s="100"/>
      <c r="DV101" s="100"/>
      <c r="DW101" s="100"/>
      <c r="DX101" s="100"/>
      <c r="DY101" s="100"/>
      <c r="DZ101" s="100"/>
      <c r="EA101" s="100"/>
      <c r="EB101" s="100"/>
      <c r="EC101" s="100"/>
      <c r="ED101" s="100"/>
      <c r="EE101" s="100"/>
      <c r="EF101" s="100"/>
      <c r="EG101" s="100"/>
      <c r="EH101" s="100"/>
      <c r="EI101" s="100"/>
      <c r="EJ101" s="100"/>
      <c r="EK101" s="100"/>
      <c r="EL101" s="100"/>
      <c r="EM101" s="100"/>
      <c r="EN101" s="100"/>
      <c r="EO101" s="100"/>
      <c r="EP101" s="100"/>
      <c r="EQ101" s="100"/>
      <c r="ER101" s="100"/>
      <c r="ES101" s="100"/>
      <c r="ET101" s="100"/>
      <c r="EU101" s="100"/>
      <c r="EV101" s="100"/>
      <c r="EW101" s="100"/>
      <c r="EX101" s="100"/>
      <c r="EY101" s="100"/>
      <c r="EZ101" s="100"/>
      <c r="FA101" s="100"/>
      <c r="FB101" s="100"/>
      <c r="FC101" s="100"/>
      <c r="FD101" s="100"/>
      <c r="FE101" s="100"/>
      <c r="FF101" s="100"/>
      <c r="FG101" s="100"/>
      <c r="FH101" s="100"/>
      <c r="FI101" s="100"/>
      <c r="FJ101" s="100"/>
      <c r="FK101" s="100"/>
      <c r="FL101" s="100"/>
      <c r="FM101" s="100"/>
      <c r="FN101" s="100"/>
      <c r="FO101" s="100"/>
      <c r="FP101" s="100"/>
      <c r="FQ101" s="100"/>
      <c r="FR101" s="100"/>
      <c r="FS101" s="100"/>
      <c r="FT101" s="100"/>
      <c r="FU101" s="100"/>
      <c r="FV101" s="100"/>
      <c r="FW101" s="100"/>
      <c r="FX101" s="100"/>
      <c r="FY101" s="100"/>
      <c r="FZ101" s="100"/>
      <c r="GA101" s="100"/>
      <c r="GB101" s="100"/>
      <c r="GC101" s="100"/>
      <c r="GD101" s="100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</row>
    <row r="102" spans="1:196" s="5" customFormat="1" ht="25.9" hidden="1" customHeight="1" thickBot="1" x14ac:dyDescent="0.3">
      <c r="A102" s="87"/>
      <c r="B102" s="145"/>
      <c r="C102" s="119" t="s">
        <v>227</v>
      </c>
      <c r="D102" s="119" t="s">
        <v>158</v>
      </c>
      <c r="E102" s="125" t="s">
        <v>228</v>
      </c>
      <c r="F102" s="31"/>
      <c r="G102" s="24"/>
      <c r="H102" s="24"/>
      <c r="I102" s="28">
        <f t="shared" si="83"/>
        <v>0</v>
      </c>
      <c r="J102" s="18">
        <f t="shared" si="84"/>
        <v>0</v>
      </c>
      <c r="K102" s="21" t="str">
        <f t="shared" si="75"/>
        <v/>
      </c>
      <c r="L102" s="19"/>
      <c r="M102" s="18"/>
      <c r="N102" s="18"/>
      <c r="O102" s="24"/>
      <c r="P102" s="18">
        <f t="shared" si="85"/>
        <v>0</v>
      </c>
      <c r="Q102" s="21" t="str">
        <f t="shared" si="72"/>
        <v/>
      </c>
      <c r="R102" s="19">
        <f t="shared" si="86"/>
        <v>0</v>
      </c>
      <c r="S102" s="18">
        <f t="shared" si="87"/>
        <v>0</v>
      </c>
      <c r="T102" s="18">
        <f t="shared" si="88"/>
        <v>0</v>
      </c>
      <c r="U102" s="18">
        <f t="shared" si="88"/>
        <v>0</v>
      </c>
      <c r="V102" s="18">
        <f t="shared" si="89"/>
        <v>0</v>
      </c>
      <c r="W102" s="21" t="str">
        <f t="shared" si="74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">
      <c r="A103" s="87"/>
      <c r="B103" s="145"/>
      <c r="C103" s="119" t="s">
        <v>257</v>
      </c>
      <c r="D103" s="119" t="s">
        <v>158</v>
      </c>
      <c r="E103" s="125" t="s">
        <v>258</v>
      </c>
      <c r="F103" s="31"/>
      <c r="G103" s="24"/>
      <c r="H103" s="24"/>
      <c r="I103" s="28">
        <f t="shared" ref="I103" si="117">H103/$H$6</f>
        <v>0</v>
      </c>
      <c r="J103" s="18">
        <f t="shared" ref="J103" si="118">H103-G103</f>
        <v>0</v>
      </c>
      <c r="K103" s="21" t="str">
        <f t="shared" si="75"/>
        <v/>
      </c>
      <c r="L103" s="19"/>
      <c r="M103" s="18"/>
      <c r="N103" s="18"/>
      <c r="O103" s="24"/>
      <c r="P103" s="18">
        <f t="shared" ref="P103" si="119">O103-N103</f>
        <v>0</v>
      </c>
      <c r="Q103" s="21" t="str">
        <f t="shared" si="72"/>
        <v/>
      </c>
      <c r="R103" s="19">
        <f t="shared" ref="R103" si="120">SUM(F103,L103)</f>
        <v>0</v>
      </c>
      <c r="S103" s="18">
        <f t="shared" ref="S103" si="121">SUM(F103,M103)</f>
        <v>0</v>
      </c>
      <c r="T103" s="18">
        <f t="shared" ref="T103" si="122">SUM(G103,N103)</f>
        <v>0</v>
      </c>
      <c r="U103" s="18">
        <f t="shared" si="88"/>
        <v>0</v>
      </c>
      <c r="V103" s="18">
        <f t="shared" ref="V103" si="123">U103-T103</f>
        <v>0</v>
      </c>
      <c r="W103" s="21" t="str">
        <f t="shared" si="74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customHeight="1" thickBot="1" x14ac:dyDescent="0.3">
      <c r="A104" s="87"/>
      <c r="B104" s="145"/>
      <c r="C104" s="119" t="s">
        <v>288</v>
      </c>
      <c r="D104" s="119" t="s">
        <v>158</v>
      </c>
      <c r="E104" s="125" t="s">
        <v>289</v>
      </c>
      <c r="F104" s="31"/>
      <c r="G104" s="24"/>
      <c r="H104" s="24"/>
      <c r="I104" s="28">
        <f t="shared" ref="I104" si="124">H104/$H$6</f>
        <v>0</v>
      </c>
      <c r="J104" s="18">
        <f t="shared" ref="J104" si="125">H104-G104</f>
        <v>0</v>
      </c>
      <c r="K104" s="21" t="str">
        <f t="shared" si="75"/>
        <v/>
      </c>
      <c r="L104" s="19">
        <v>1000</v>
      </c>
      <c r="M104" s="18">
        <v>1000</v>
      </c>
      <c r="N104" s="18"/>
      <c r="O104" s="24"/>
      <c r="P104" s="18">
        <f t="shared" ref="P104" si="126">O104-N104</f>
        <v>0</v>
      </c>
      <c r="Q104" s="21" t="str">
        <f t="shared" si="72"/>
        <v/>
      </c>
      <c r="R104" s="19">
        <f t="shared" ref="R104" si="127">SUM(F104,L104)</f>
        <v>1000</v>
      </c>
      <c r="S104" s="18">
        <f t="shared" ref="S104" si="128">SUM(F104,M104)</f>
        <v>1000</v>
      </c>
      <c r="T104" s="18">
        <f t="shared" ref="T104" si="129">SUM(G104,N104)</f>
        <v>0</v>
      </c>
      <c r="U104" s="18">
        <f t="shared" si="88"/>
        <v>0</v>
      </c>
      <c r="V104" s="18">
        <f t="shared" ref="V104" si="130">U104-T104</f>
        <v>0</v>
      </c>
      <c r="W104" s="21" t="str">
        <f t="shared" si="74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">
      <c r="A105" s="87"/>
      <c r="B105" s="145">
        <v>180404</v>
      </c>
      <c r="C105" s="119" t="s">
        <v>160</v>
      </c>
      <c r="D105" s="119" t="s">
        <v>158</v>
      </c>
      <c r="E105" s="125" t="s">
        <v>186</v>
      </c>
      <c r="F105" s="31"/>
      <c r="G105" s="24"/>
      <c r="H105" s="24"/>
      <c r="I105" s="28">
        <f t="shared" si="83"/>
        <v>0</v>
      </c>
      <c r="J105" s="18">
        <f t="shared" si="84"/>
        <v>0</v>
      </c>
      <c r="K105" s="21" t="str">
        <f t="shared" si="75"/>
        <v/>
      </c>
      <c r="L105" s="19"/>
      <c r="M105" s="18"/>
      <c r="N105" s="18"/>
      <c r="O105" s="24"/>
      <c r="P105" s="18">
        <f t="shared" si="85"/>
        <v>0</v>
      </c>
      <c r="Q105" s="21" t="str">
        <f t="shared" si="72"/>
        <v/>
      </c>
      <c r="R105" s="19">
        <f t="shared" si="86"/>
        <v>0</v>
      </c>
      <c r="S105" s="18">
        <f t="shared" si="87"/>
        <v>0</v>
      </c>
      <c r="T105" s="18">
        <f t="shared" si="88"/>
        <v>0</v>
      </c>
      <c r="U105" s="18">
        <f t="shared" si="88"/>
        <v>0</v>
      </c>
      <c r="V105" s="18">
        <f t="shared" si="89"/>
        <v>0</v>
      </c>
      <c r="W105" s="21" t="str">
        <f t="shared" ref="W105:W155" si="131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0.9" customHeight="1" thickBot="1" x14ac:dyDescent="0.3">
      <c r="A106" s="87"/>
      <c r="B106" s="145">
        <v>180404</v>
      </c>
      <c r="C106" s="119" t="s">
        <v>176</v>
      </c>
      <c r="D106" s="119" t="s">
        <v>158</v>
      </c>
      <c r="E106" s="125" t="s">
        <v>177</v>
      </c>
      <c r="F106" s="31"/>
      <c r="G106" s="24"/>
      <c r="H106" s="24"/>
      <c r="I106" s="28">
        <f t="shared" si="83"/>
        <v>0</v>
      </c>
      <c r="J106" s="18">
        <f t="shared" si="84"/>
        <v>0</v>
      </c>
      <c r="K106" s="21" t="str">
        <f t="shared" si="75"/>
        <v/>
      </c>
      <c r="L106" s="19">
        <v>120</v>
      </c>
      <c r="M106" s="18">
        <v>120</v>
      </c>
      <c r="N106" s="18"/>
      <c r="O106" s="24"/>
      <c r="P106" s="18">
        <f t="shared" si="85"/>
        <v>0</v>
      </c>
      <c r="Q106" s="21" t="str">
        <f t="shared" si="72"/>
        <v/>
      </c>
      <c r="R106" s="19">
        <f t="shared" si="86"/>
        <v>120</v>
      </c>
      <c r="S106" s="18">
        <f t="shared" si="87"/>
        <v>120</v>
      </c>
      <c r="T106" s="18">
        <f t="shared" si="88"/>
        <v>0</v>
      </c>
      <c r="U106" s="18">
        <f t="shared" si="88"/>
        <v>0</v>
      </c>
      <c r="V106" s="18">
        <f t="shared" si="89"/>
        <v>0</v>
      </c>
      <c r="W106" s="21" t="str">
        <f t="shared" si="13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9.6" customHeight="1" thickBot="1" x14ac:dyDescent="0.3">
      <c r="A107" s="87"/>
      <c r="B107" s="145"/>
      <c r="C107" s="119" t="s">
        <v>319</v>
      </c>
      <c r="D107" s="119" t="s">
        <v>158</v>
      </c>
      <c r="E107" s="125" t="s">
        <v>320</v>
      </c>
      <c r="F107" s="31"/>
      <c r="G107" s="24"/>
      <c r="H107" s="24"/>
      <c r="I107" s="28">
        <f t="shared" si="83"/>
        <v>0</v>
      </c>
      <c r="J107" s="18">
        <f t="shared" si="84"/>
        <v>0</v>
      </c>
      <c r="K107" s="21" t="str">
        <f t="shared" si="75"/>
        <v/>
      </c>
      <c r="L107" s="19">
        <v>10000</v>
      </c>
      <c r="M107" s="18">
        <v>10000</v>
      </c>
      <c r="N107" s="18"/>
      <c r="O107" s="24"/>
      <c r="P107" s="18">
        <f t="shared" si="85"/>
        <v>0</v>
      </c>
      <c r="Q107" s="21" t="str">
        <f t="shared" si="72"/>
        <v/>
      </c>
      <c r="R107" s="19">
        <f t="shared" si="86"/>
        <v>10000</v>
      </c>
      <c r="S107" s="18">
        <f t="shared" si="87"/>
        <v>10000</v>
      </c>
      <c r="T107" s="18">
        <f t="shared" si="88"/>
        <v>0</v>
      </c>
      <c r="U107" s="18">
        <f t="shared" si="88"/>
        <v>0</v>
      </c>
      <c r="V107" s="18">
        <f t="shared" si="89"/>
        <v>0</v>
      </c>
      <c r="W107" s="21" t="str">
        <f t="shared" si="131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54.6" hidden="1" customHeight="1" thickBot="1" x14ac:dyDescent="0.3">
      <c r="A108" s="87"/>
      <c r="B108" s="145">
        <v>180404</v>
      </c>
      <c r="C108" s="119" t="s">
        <v>190</v>
      </c>
      <c r="D108" s="119" t="s">
        <v>76</v>
      </c>
      <c r="E108" s="125" t="s">
        <v>215</v>
      </c>
      <c r="F108" s="31"/>
      <c r="G108" s="24"/>
      <c r="H108" s="24"/>
      <c r="I108" s="28">
        <f t="shared" si="83"/>
        <v>0</v>
      </c>
      <c r="J108" s="18">
        <f t="shared" si="84"/>
        <v>0</v>
      </c>
      <c r="K108" s="21" t="str">
        <f t="shared" si="75"/>
        <v/>
      </c>
      <c r="L108" s="19"/>
      <c r="M108" s="18"/>
      <c r="N108" s="18"/>
      <c r="O108" s="18"/>
      <c r="P108" s="18">
        <f t="shared" si="85"/>
        <v>0</v>
      </c>
      <c r="Q108" s="21" t="str">
        <f t="shared" si="72"/>
        <v/>
      </c>
      <c r="R108" s="19">
        <f t="shared" si="86"/>
        <v>0</v>
      </c>
      <c r="S108" s="18">
        <f t="shared" si="87"/>
        <v>0</v>
      </c>
      <c r="T108" s="18">
        <f t="shared" si="88"/>
        <v>0</v>
      </c>
      <c r="U108" s="18">
        <f t="shared" si="88"/>
        <v>0</v>
      </c>
      <c r="V108" s="18">
        <f t="shared" si="89"/>
        <v>0</v>
      </c>
      <c r="W108" s="21" t="str">
        <f t="shared" si="13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148" customFormat="1" ht="69" hidden="1" customHeight="1" thickBot="1" x14ac:dyDescent="0.35">
      <c r="A109" s="94"/>
      <c r="B109" s="146"/>
      <c r="C109" s="121"/>
      <c r="D109" s="121"/>
      <c r="E109" s="130" t="s">
        <v>292</v>
      </c>
      <c r="F109" s="39"/>
      <c r="G109" s="40"/>
      <c r="H109" s="40"/>
      <c r="I109" s="56">
        <f t="shared" si="83"/>
        <v>0</v>
      </c>
      <c r="J109" s="40">
        <f t="shared" si="84"/>
        <v>0</v>
      </c>
      <c r="K109" s="21" t="str">
        <f t="shared" si="75"/>
        <v/>
      </c>
      <c r="L109" s="57"/>
      <c r="M109" s="40"/>
      <c r="N109" s="40"/>
      <c r="O109" s="40"/>
      <c r="P109" s="40">
        <f t="shared" si="85"/>
        <v>0</v>
      </c>
      <c r="Q109" s="21" t="str">
        <f t="shared" si="72"/>
        <v/>
      </c>
      <c r="R109" s="57">
        <f t="shared" si="86"/>
        <v>0</v>
      </c>
      <c r="S109" s="40">
        <f t="shared" si="87"/>
        <v>0</v>
      </c>
      <c r="T109" s="40">
        <f t="shared" si="88"/>
        <v>0</v>
      </c>
      <c r="U109" s="18">
        <f t="shared" si="88"/>
        <v>0</v>
      </c>
      <c r="V109" s="40">
        <f t="shared" si="89"/>
        <v>0</v>
      </c>
      <c r="W109" s="21" t="str">
        <f t="shared" si="131"/>
        <v/>
      </c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  <c r="BZ109" s="100"/>
      <c r="CA109" s="100"/>
      <c r="CB109" s="100"/>
      <c r="CC109" s="100"/>
      <c r="CD109" s="100"/>
      <c r="CE109" s="100"/>
      <c r="CF109" s="100"/>
      <c r="CG109" s="100"/>
      <c r="CH109" s="100"/>
      <c r="CI109" s="100"/>
      <c r="CJ109" s="100"/>
      <c r="CK109" s="100"/>
      <c r="CL109" s="100"/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0"/>
      <c r="CX109" s="100"/>
      <c r="CY109" s="100"/>
      <c r="CZ109" s="100"/>
      <c r="DA109" s="100"/>
      <c r="DB109" s="100"/>
      <c r="DC109" s="100"/>
      <c r="DD109" s="100"/>
      <c r="DE109" s="100"/>
      <c r="DF109" s="100"/>
      <c r="DG109" s="100"/>
      <c r="DH109" s="100"/>
      <c r="DI109" s="100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  <c r="EM109" s="100"/>
      <c r="EN109" s="100"/>
      <c r="EO109" s="100"/>
      <c r="EP109" s="100"/>
      <c r="EQ109" s="100"/>
      <c r="ER109" s="100"/>
      <c r="ES109" s="100"/>
      <c r="ET109" s="100"/>
      <c r="EU109" s="100"/>
      <c r="EV109" s="100"/>
      <c r="EW109" s="100"/>
      <c r="EX109" s="100"/>
      <c r="EY109" s="100"/>
      <c r="EZ109" s="100"/>
      <c r="FA109" s="100"/>
      <c r="FB109" s="100"/>
      <c r="FC109" s="100"/>
      <c r="FD109" s="100"/>
      <c r="FE109" s="100"/>
      <c r="FF109" s="100"/>
      <c r="FG109" s="100"/>
      <c r="FH109" s="100"/>
      <c r="FI109" s="100"/>
      <c r="FJ109" s="100"/>
      <c r="FK109" s="100"/>
      <c r="FL109" s="100"/>
      <c r="FM109" s="100"/>
      <c r="FN109" s="100"/>
      <c r="FO109" s="100"/>
      <c r="FP109" s="100"/>
      <c r="FQ109" s="100"/>
      <c r="FR109" s="100"/>
      <c r="FS109" s="100"/>
      <c r="FT109" s="100"/>
      <c r="FU109" s="100"/>
      <c r="FV109" s="100"/>
      <c r="FW109" s="100"/>
      <c r="FX109" s="100"/>
      <c r="FY109" s="100"/>
      <c r="FZ109" s="100"/>
      <c r="GA109" s="100"/>
      <c r="GB109" s="100"/>
      <c r="GC109" s="100"/>
      <c r="GD109" s="100"/>
      <c r="GE109" s="147"/>
      <c r="GF109" s="147"/>
      <c r="GG109" s="147"/>
      <c r="GH109" s="147"/>
      <c r="GI109" s="147"/>
      <c r="GJ109" s="147"/>
      <c r="GK109" s="147"/>
      <c r="GL109" s="147"/>
      <c r="GM109" s="147"/>
      <c r="GN109" s="147"/>
    </row>
    <row r="110" spans="1:196" s="148" customFormat="1" ht="63.6" hidden="1" customHeight="1" thickBot="1" x14ac:dyDescent="0.35">
      <c r="A110" s="94"/>
      <c r="B110" s="146"/>
      <c r="C110" s="121"/>
      <c r="D110" s="121"/>
      <c r="E110" s="130" t="s">
        <v>291</v>
      </c>
      <c r="F110" s="39"/>
      <c r="G110" s="40"/>
      <c r="H110" s="40"/>
      <c r="I110" s="56">
        <f t="shared" ref="I110" si="132">H110/$H$6</f>
        <v>0</v>
      </c>
      <c r="J110" s="40">
        <f t="shared" ref="J110" si="133">H110-G110</f>
        <v>0</v>
      </c>
      <c r="K110" s="21" t="str">
        <f t="shared" si="75"/>
        <v/>
      </c>
      <c r="L110" s="57"/>
      <c r="M110" s="40"/>
      <c r="N110" s="40"/>
      <c r="O110" s="40"/>
      <c r="P110" s="40">
        <f t="shared" ref="P110" si="134">O110-N110</f>
        <v>0</v>
      </c>
      <c r="Q110" s="21" t="str">
        <f t="shared" si="72"/>
        <v/>
      </c>
      <c r="R110" s="57">
        <f t="shared" ref="R110" si="135">SUM(F110,L110)</f>
        <v>0</v>
      </c>
      <c r="S110" s="40">
        <f t="shared" ref="S110" si="136">SUM(F110,M110)</f>
        <v>0</v>
      </c>
      <c r="T110" s="40">
        <f t="shared" ref="T110" si="137">SUM(G110,N110)</f>
        <v>0</v>
      </c>
      <c r="U110" s="18">
        <f t="shared" si="88"/>
        <v>0</v>
      </c>
      <c r="V110" s="40">
        <f t="shared" ref="V110" si="138">U110-T110</f>
        <v>0</v>
      </c>
      <c r="W110" s="21" t="str">
        <f t="shared" si="131"/>
        <v/>
      </c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  <c r="BZ110" s="100"/>
      <c r="CA110" s="100"/>
      <c r="CB110" s="100"/>
      <c r="CC110" s="100"/>
      <c r="CD110" s="100"/>
      <c r="CE110" s="100"/>
      <c r="CF110" s="100"/>
      <c r="CG110" s="100"/>
      <c r="CH110" s="100"/>
      <c r="CI110" s="100"/>
      <c r="CJ110" s="100"/>
      <c r="CK110" s="100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0"/>
      <c r="CX110" s="100"/>
      <c r="CY110" s="100"/>
      <c r="CZ110" s="100"/>
      <c r="DA110" s="100"/>
      <c r="DB110" s="100"/>
      <c r="DC110" s="100"/>
      <c r="DD110" s="100"/>
      <c r="DE110" s="100"/>
      <c r="DF110" s="100"/>
      <c r="DG110" s="100"/>
      <c r="DH110" s="100"/>
      <c r="DI110" s="100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100"/>
      <c r="ER110" s="100"/>
      <c r="ES110" s="100"/>
      <c r="ET110" s="100"/>
      <c r="EU110" s="100"/>
      <c r="EV110" s="100"/>
      <c r="EW110" s="100"/>
      <c r="EX110" s="100"/>
      <c r="EY110" s="100"/>
      <c r="EZ110" s="100"/>
      <c r="FA110" s="100"/>
      <c r="FB110" s="100"/>
      <c r="FC110" s="100"/>
      <c r="FD110" s="100"/>
      <c r="FE110" s="100"/>
      <c r="FF110" s="100"/>
      <c r="FG110" s="100"/>
      <c r="FH110" s="100"/>
      <c r="FI110" s="100"/>
      <c r="FJ110" s="100"/>
      <c r="FK110" s="100"/>
      <c r="FL110" s="100"/>
      <c r="FM110" s="100"/>
      <c r="FN110" s="100"/>
      <c r="FO110" s="100"/>
      <c r="FP110" s="100"/>
      <c r="FQ110" s="100"/>
      <c r="FR110" s="100"/>
      <c r="FS110" s="100"/>
      <c r="FT110" s="100"/>
      <c r="FU110" s="100"/>
      <c r="FV110" s="100"/>
      <c r="FW110" s="100"/>
      <c r="FX110" s="100"/>
      <c r="FY110" s="100"/>
      <c r="FZ110" s="100"/>
      <c r="GA110" s="100"/>
      <c r="GB110" s="100"/>
      <c r="GC110" s="100"/>
      <c r="GD110" s="100"/>
      <c r="GE110" s="147"/>
      <c r="GF110" s="147"/>
      <c r="GG110" s="147"/>
      <c r="GH110" s="147"/>
      <c r="GI110" s="147"/>
      <c r="GJ110" s="147"/>
      <c r="GK110" s="147"/>
      <c r="GL110" s="147"/>
      <c r="GM110" s="147"/>
      <c r="GN110" s="147"/>
    </row>
    <row r="111" spans="1:196" s="5" customFormat="1" ht="40.15" hidden="1" customHeight="1" thickBot="1" x14ac:dyDescent="0.3">
      <c r="A111" s="87"/>
      <c r="B111" s="145"/>
      <c r="C111" s="119" t="s">
        <v>201</v>
      </c>
      <c r="D111" s="119" t="s">
        <v>76</v>
      </c>
      <c r="E111" s="125" t="s">
        <v>202</v>
      </c>
      <c r="F111" s="31"/>
      <c r="G111" s="24"/>
      <c r="H111" s="24"/>
      <c r="I111" s="28">
        <f t="shared" si="83"/>
        <v>0</v>
      </c>
      <c r="J111" s="18">
        <f t="shared" si="84"/>
        <v>0</v>
      </c>
      <c r="K111" s="21" t="str">
        <f t="shared" si="75"/>
        <v/>
      </c>
      <c r="L111" s="19"/>
      <c r="M111" s="18"/>
      <c r="N111" s="18"/>
      <c r="O111" s="24"/>
      <c r="P111" s="18">
        <f t="shared" si="85"/>
        <v>0</v>
      </c>
      <c r="Q111" s="21" t="str">
        <f t="shared" si="72"/>
        <v/>
      </c>
      <c r="R111" s="19">
        <f t="shared" si="86"/>
        <v>0</v>
      </c>
      <c r="S111" s="18">
        <f t="shared" si="87"/>
        <v>0</v>
      </c>
      <c r="T111" s="18">
        <f t="shared" si="88"/>
        <v>0</v>
      </c>
      <c r="U111" s="18">
        <f t="shared" si="88"/>
        <v>0</v>
      </c>
      <c r="V111" s="18">
        <f t="shared" si="89"/>
        <v>0</v>
      </c>
      <c r="W111" s="21" t="str">
        <f t="shared" si="13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1.9" hidden="1" customHeight="1" thickBot="1" x14ac:dyDescent="0.3">
      <c r="A112" s="87"/>
      <c r="B112" s="145"/>
      <c r="C112" s="119" t="s">
        <v>270</v>
      </c>
      <c r="D112" s="119" t="s">
        <v>76</v>
      </c>
      <c r="E112" s="125" t="s">
        <v>271</v>
      </c>
      <c r="F112" s="31"/>
      <c r="G112" s="24"/>
      <c r="H112" s="24"/>
      <c r="I112" s="28">
        <f t="shared" ref="I112" si="139">H112/$H$6</f>
        <v>0</v>
      </c>
      <c r="J112" s="18">
        <f t="shared" ref="J112" si="140">H112-G112</f>
        <v>0</v>
      </c>
      <c r="K112" s="21" t="str">
        <f t="shared" si="75"/>
        <v/>
      </c>
      <c r="L112" s="19"/>
      <c r="M112" s="18"/>
      <c r="N112" s="18"/>
      <c r="O112" s="24"/>
      <c r="P112" s="18">
        <f t="shared" ref="P112" si="141">O112-N112</f>
        <v>0</v>
      </c>
      <c r="Q112" s="21" t="str">
        <f t="shared" si="72"/>
        <v/>
      </c>
      <c r="R112" s="19">
        <f t="shared" ref="R112" si="142">SUM(F112,L112)</f>
        <v>0</v>
      </c>
      <c r="S112" s="18">
        <f t="shared" ref="S112" si="143">SUM(F112,M112)</f>
        <v>0</v>
      </c>
      <c r="T112" s="18">
        <f t="shared" ref="T112" si="144">SUM(G112,N112)</f>
        <v>0</v>
      </c>
      <c r="U112" s="18">
        <f t="shared" si="88"/>
        <v>0</v>
      </c>
      <c r="V112" s="18">
        <f t="shared" ref="V112" si="145">U112-T112</f>
        <v>0</v>
      </c>
      <c r="W112" s="21" t="str">
        <f t="shared" si="131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148" customFormat="1" ht="52.9" hidden="1" customHeight="1" thickBot="1" x14ac:dyDescent="0.35">
      <c r="A113" s="94"/>
      <c r="B113" s="146"/>
      <c r="C113" s="121"/>
      <c r="D113" s="121"/>
      <c r="E113" s="130" t="s">
        <v>272</v>
      </c>
      <c r="F113" s="39"/>
      <c r="G113" s="40"/>
      <c r="H113" s="40"/>
      <c r="I113" s="56">
        <f t="shared" ref="I113" si="146">H113/$H$6</f>
        <v>0</v>
      </c>
      <c r="J113" s="40">
        <f t="shared" ref="J113" si="147">H113-G113</f>
        <v>0</v>
      </c>
      <c r="K113" s="21" t="str">
        <f t="shared" si="75"/>
        <v/>
      </c>
      <c r="L113" s="57"/>
      <c r="M113" s="40"/>
      <c r="N113" s="40"/>
      <c r="O113" s="40"/>
      <c r="P113" s="40">
        <f t="shared" ref="P113" si="148">O113-N113</f>
        <v>0</v>
      </c>
      <c r="Q113" s="21" t="str">
        <f t="shared" si="72"/>
        <v/>
      </c>
      <c r="R113" s="57">
        <f t="shared" ref="R113" si="149">SUM(F113,L113)</f>
        <v>0</v>
      </c>
      <c r="S113" s="40">
        <f t="shared" ref="S113" si="150">SUM(F113,M113)</f>
        <v>0</v>
      </c>
      <c r="T113" s="40">
        <f t="shared" ref="T113" si="151">SUM(G113,N113)</f>
        <v>0</v>
      </c>
      <c r="U113" s="18">
        <f t="shared" si="88"/>
        <v>0</v>
      </c>
      <c r="V113" s="40">
        <f t="shared" ref="V113" si="152">U113-T113</f>
        <v>0</v>
      </c>
      <c r="W113" s="21" t="str">
        <f t="shared" si="131"/>
        <v/>
      </c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  <c r="FM113" s="100"/>
      <c r="FN113" s="100"/>
      <c r="FO113" s="100"/>
      <c r="FP113" s="100"/>
      <c r="FQ113" s="100"/>
      <c r="FR113" s="100"/>
      <c r="FS113" s="100"/>
      <c r="FT113" s="100"/>
      <c r="FU113" s="100"/>
      <c r="FV113" s="100"/>
      <c r="FW113" s="100"/>
      <c r="FX113" s="100"/>
      <c r="FY113" s="100"/>
      <c r="FZ113" s="100"/>
      <c r="GA113" s="100"/>
      <c r="GB113" s="100"/>
      <c r="GC113" s="100"/>
      <c r="GD113" s="100"/>
      <c r="GE113" s="147"/>
      <c r="GF113" s="147"/>
      <c r="GG113" s="147"/>
      <c r="GH113" s="147"/>
      <c r="GI113" s="147"/>
      <c r="GJ113" s="147"/>
      <c r="GK113" s="147"/>
      <c r="GL113" s="147"/>
      <c r="GM113" s="147"/>
      <c r="GN113" s="147"/>
    </row>
    <row r="114" spans="1:196" s="5" customFormat="1" ht="52.15" customHeight="1" thickBot="1" x14ac:dyDescent="0.3">
      <c r="A114" s="87"/>
      <c r="B114" s="145"/>
      <c r="C114" s="119" t="s">
        <v>169</v>
      </c>
      <c r="D114" s="119" t="s">
        <v>78</v>
      </c>
      <c r="E114" s="125" t="s">
        <v>170</v>
      </c>
      <c r="F114" s="31">
        <v>3597.6</v>
      </c>
      <c r="G114" s="24">
        <v>3452.1</v>
      </c>
      <c r="H114" s="24">
        <v>49.5</v>
      </c>
      <c r="I114" s="28">
        <f t="shared" si="83"/>
        <v>3.1299814920084297E-4</v>
      </c>
      <c r="J114" s="18">
        <f t="shared" si="84"/>
        <v>-3402.6</v>
      </c>
      <c r="K114" s="21">
        <f t="shared" si="75"/>
        <v>1.4339097940384115E-2</v>
      </c>
      <c r="L114" s="19">
        <v>8150</v>
      </c>
      <c r="M114" s="18">
        <v>8150</v>
      </c>
      <c r="N114" s="18">
        <v>250</v>
      </c>
      <c r="O114" s="24"/>
      <c r="P114" s="18">
        <f t="shared" si="85"/>
        <v>-250</v>
      </c>
      <c r="Q114" s="21">
        <f t="shared" si="72"/>
        <v>0</v>
      </c>
      <c r="R114" s="19">
        <f t="shared" si="86"/>
        <v>11747.6</v>
      </c>
      <c r="S114" s="18">
        <f t="shared" si="87"/>
        <v>11747.6</v>
      </c>
      <c r="T114" s="18">
        <f t="shared" si="88"/>
        <v>3702.1</v>
      </c>
      <c r="U114" s="18">
        <f t="shared" si="88"/>
        <v>49.5</v>
      </c>
      <c r="V114" s="18">
        <f t="shared" si="89"/>
        <v>-3652.6</v>
      </c>
      <c r="W114" s="21">
        <f t="shared" si="131"/>
        <v>1.3370789551875963E-2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8.450000000000003" customHeight="1" thickBot="1" x14ac:dyDescent="0.3">
      <c r="A115" s="87"/>
      <c r="B115" s="145"/>
      <c r="C115" s="119" t="s">
        <v>231</v>
      </c>
      <c r="D115" s="119" t="s">
        <v>232</v>
      </c>
      <c r="E115" s="125" t="s">
        <v>233</v>
      </c>
      <c r="F115" s="31">
        <v>2600</v>
      </c>
      <c r="G115" s="24"/>
      <c r="H115" s="24"/>
      <c r="I115" s="28">
        <f t="shared" si="83"/>
        <v>0</v>
      </c>
      <c r="J115" s="18">
        <f t="shared" si="84"/>
        <v>0</v>
      </c>
      <c r="K115" s="21" t="str">
        <f t="shared" si="75"/>
        <v/>
      </c>
      <c r="L115" s="19">
        <v>250</v>
      </c>
      <c r="M115" s="18">
        <v>250</v>
      </c>
      <c r="N115" s="18"/>
      <c r="O115" s="24"/>
      <c r="P115" s="18">
        <f t="shared" si="85"/>
        <v>0</v>
      </c>
      <c r="Q115" s="21" t="str">
        <f t="shared" si="72"/>
        <v/>
      </c>
      <c r="R115" s="19">
        <f t="shared" si="86"/>
        <v>2850</v>
      </c>
      <c r="S115" s="18">
        <f t="shared" si="87"/>
        <v>2850</v>
      </c>
      <c r="T115" s="18">
        <f t="shared" si="88"/>
        <v>0</v>
      </c>
      <c r="U115" s="18">
        <f t="shared" si="88"/>
        <v>0</v>
      </c>
      <c r="V115" s="18">
        <f t="shared" si="89"/>
        <v>0</v>
      </c>
      <c r="W115" s="21" t="str">
        <f t="shared" si="13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35.25" hidden="1" customHeight="1" thickBot="1" x14ac:dyDescent="0.3">
      <c r="A116" s="87">
        <v>21</v>
      </c>
      <c r="B116" s="145">
        <v>180404</v>
      </c>
      <c r="C116" s="119" t="s">
        <v>144</v>
      </c>
      <c r="D116" s="119" t="s">
        <v>79</v>
      </c>
      <c r="E116" s="125" t="s">
        <v>82</v>
      </c>
      <c r="F116" s="31"/>
      <c r="G116" s="24"/>
      <c r="H116" s="24"/>
      <c r="I116" s="58">
        <f t="shared" si="83"/>
        <v>0</v>
      </c>
      <c r="J116" s="18">
        <f t="shared" si="84"/>
        <v>0</v>
      </c>
      <c r="K116" s="21" t="str">
        <f t="shared" si="75"/>
        <v/>
      </c>
      <c r="L116" s="19"/>
      <c r="M116" s="18"/>
      <c r="N116" s="18"/>
      <c r="O116" s="24"/>
      <c r="P116" s="18" t="s">
        <v>221</v>
      </c>
      <c r="Q116" s="21" t="str">
        <f t="shared" si="72"/>
        <v/>
      </c>
      <c r="R116" s="19">
        <f t="shared" si="86"/>
        <v>0</v>
      </c>
      <c r="S116" s="18">
        <f t="shared" si="87"/>
        <v>0</v>
      </c>
      <c r="T116" s="18">
        <f t="shared" si="88"/>
        <v>0</v>
      </c>
      <c r="U116" s="18">
        <f t="shared" si="88"/>
        <v>0</v>
      </c>
      <c r="V116" s="18">
        <f t="shared" si="89"/>
        <v>0</v>
      </c>
      <c r="W116" s="21" t="str">
        <f t="shared" si="131"/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23.25" hidden="1" customHeight="1" thickBot="1" x14ac:dyDescent="0.3">
      <c r="A117" s="87">
        <v>22</v>
      </c>
      <c r="B117" s="145">
        <v>180404</v>
      </c>
      <c r="C117" s="119" t="s">
        <v>161</v>
      </c>
      <c r="D117" s="119" t="s">
        <v>80</v>
      </c>
      <c r="E117" s="125" t="s">
        <v>81</v>
      </c>
      <c r="F117" s="31"/>
      <c r="G117" s="24"/>
      <c r="H117" s="24"/>
      <c r="I117" s="54">
        <f t="shared" si="83"/>
        <v>0</v>
      </c>
      <c r="J117" s="18">
        <f t="shared" si="84"/>
        <v>0</v>
      </c>
      <c r="K117" s="21" t="str">
        <f t="shared" si="75"/>
        <v/>
      </c>
      <c r="L117" s="19"/>
      <c r="M117" s="18"/>
      <c r="N117" s="18"/>
      <c r="O117" s="24"/>
      <c r="P117" s="18">
        <f t="shared" si="85"/>
        <v>0</v>
      </c>
      <c r="Q117" s="21" t="str">
        <f t="shared" si="72"/>
        <v/>
      </c>
      <c r="R117" s="19">
        <f t="shared" si="86"/>
        <v>0</v>
      </c>
      <c r="S117" s="18">
        <f t="shared" si="87"/>
        <v>0</v>
      </c>
      <c r="T117" s="18">
        <f t="shared" si="88"/>
        <v>0</v>
      </c>
      <c r="U117" s="18">
        <f t="shared" si="88"/>
        <v>0</v>
      </c>
      <c r="V117" s="18">
        <f t="shared" si="89"/>
        <v>0</v>
      </c>
      <c r="W117" s="21" t="str">
        <f t="shared" si="131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1" customFormat="1" ht="34.5" hidden="1" customHeight="1" x14ac:dyDescent="0.25">
      <c r="A118" s="87">
        <v>22</v>
      </c>
      <c r="B118" s="145"/>
      <c r="C118" s="119" t="s">
        <v>207</v>
      </c>
      <c r="D118" s="119" t="s">
        <v>76</v>
      </c>
      <c r="E118" s="125" t="s">
        <v>210</v>
      </c>
      <c r="F118" s="31"/>
      <c r="G118" s="24"/>
      <c r="H118" s="24"/>
      <c r="I118" s="55">
        <f t="shared" si="83"/>
        <v>0</v>
      </c>
      <c r="J118" s="18">
        <f t="shared" si="84"/>
        <v>0</v>
      </c>
      <c r="K118" s="21" t="str">
        <f t="shared" si="75"/>
        <v/>
      </c>
      <c r="L118" s="19"/>
      <c r="M118" s="18"/>
      <c r="N118" s="18"/>
      <c r="O118" s="24"/>
      <c r="P118" s="18">
        <f t="shared" si="85"/>
        <v>0</v>
      </c>
      <c r="Q118" s="21" t="str">
        <f t="shared" si="72"/>
        <v/>
      </c>
      <c r="R118" s="19">
        <f t="shared" si="86"/>
        <v>0</v>
      </c>
      <c r="S118" s="18">
        <f t="shared" si="87"/>
        <v>0</v>
      </c>
      <c r="T118" s="18">
        <f t="shared" si="88"/>
        <v>0</v>
      </c>
      <c r="U118" s="18">
        <f t="shared" si="88"/>
        <v>0</v>
      </c>
      <c r="V118" s="18">
        <f t="shared" si="89"/>
        <v>0</v>
      </c>
      <c r="W118" s="21" t="str">
        <f t="shared" si="131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</row>
    <row r="119" spans="1:196" s="1" customFormat="1" ht="54.6" hidden="1" customHeight="1" x14ac:dyDescent="0.25">
      <c r="A119" s="87">
        <v>24</v>
      </c>
      <c r="B119" s="145"/>
      <c r="C119" s="119" t="s">
        <v>163</v>
      </c>
      <c r="D119" s="119" t="s">
        <v>84</v>
      </c>
      <c r="E119" s="125" t="s">
        <v>164</v>
      </c>
      <c r="F119" s="31"/>
      <c r="G119" s="24"/>
      <c r="H119" s="24"/>
      <c r="I119" s="28">
        <f t="shared" si="83"/>
        <v>0</v>
      </c>
      <c r="J119" s="18">
        <f t="shared" si="84"/>
        <v>0</v>
      </c>
      <c r="K119" s="21" t="str">
        <f t="shared" si="75"/>
        <v/>
      </c>
      <c r="L119" s="19"/>
      <c r="M119" s="18"/>
      <c r="N119" s="18"/>
      <c r="O119" s="24"/>
      <c r="P119" s="18">
        <f t="shared" si="85"/>
        <v>0</v>
      </c>
      <c r="Q119" s="21" t="str">
        <f t="shared" si="72"/>
        <v/>
      </c>
      <c r="R119" s="19">
        <f t="shared" si="86"/>
        <v>0</v>
      </c>
      <c r="S119" s="18">
        <f t="shared" si="87"/>
        <v>0</v>
      </c>
      <c r="T119" s="18">
        <f t="shared" si="88"/>
        <v>0</v>
      </c>
      <c r="U119" s="18">
        <f t="shared" si="88"/>
        <v>0</v>
      </c>
      <c r="V119" s="18">
        <f t="shared" si="89"/>
        <v>0</v>
      </c>
      <c r="W119" s="21" t="str">
        <f t="shared" si="131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15" customFormat="1" ht="118.9" hidden="1" customHeight="1" x14ac:dyDescent="0.3">
      <c r="A120" s="112"/>
      <c r="B120" s="106"/>
      <c r="C120" s="107"/>
      <c r="D120" s="106"/>
      <c r="E120" s="149" t="s">
        <v>199</v>
      </c>
      <c r="F120" s="45"/>
      <c r="G120" s="46"/>
      <c r="H120" s="72"/>
      <c r="I120" s="59">
        <f t="shared" si="83"/>
        <v>0</v>
      </c>
      <c r="J120" s="40">
        <f t="shared" si="84"/>
        <v>0</v>
      </c>
      <c r="K120" s="21" t="str">
        <f t="shared" si="75"/>
        <v/>
      </c>
      <c r="L120" s="57"/>
      <c r="M120" s="40"/>
      <c r="N120" s="40"/>
      <c r="O120" s="40"/>
      <c r="P120" s="40">
        <f t="shared" si="85"/>
        <v>0</v>
      </c>
      <c r="Q120" s="21" t="str">
        <f t="shared" si="72"/>
        <v/>
      </c>
      <c r="R120" s="57">
        <f t="shared" si="86"/>
        <v>0</v>
      </c>
      <c r="S120" s="40">
        <f t="shared" si="87"/>
        <v>0</v>
      </c>
      <c r="T120" s="40">
        <f t="shared" si="88"/>
        <v>0</v>
      </c>
      <c r="U120" s="18">
        <f t="shared" si="88"/>
        <v>0</v>
      </c>
      <c r="V120" s="40">
        <f t="shared" si="89"/>
        <v>0</v>
      </c>
      <c r="W120" s="21" t="str">
        <f t="shared" si="131"/>
        <v/>
      </c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</row>
    <row r="121" spans="1:196" s="115" customFormat="1" ht="120" hidden="1" customHeight="1" x14ac:dyDescent="0.3">
      <c r="A121" s="112"/>
      <c r="B121" s="106"/>
      <c r="C121" s="107"/>
      <c r="D121" s="106"/>
      <c r="E121" s="149" t="s">
        <v>200</v>
      </c>
      <c r="F121" s="45"/>
      <c r="G121" s="46"/>
      <c r="H121" s="72"/>
      <c r="I121" s="59">
        <f t="shared" si="83"/>
        <v>0</v>
      </c>
      <c r="J121" s="40">
        <f t="shared" si="84"/>
        <v>0</v>
      </c>
      <c r="K121" s="21" t="str">
        <f t="shared" si="75"/>
        <v/>
      </c>
      <c r="L121" s="57"/>
      <c r="M121" s="40"/>
      <c r="N121" s="40"/>
      <c r="O121" s="40"/>
      <c r="P121" s="40">
        <f t="shared" si="85"/>
        <v>0</v>
      </c>
      <c r="Q121" s="21" t="str">
        <f t="shared" si="72"/>
        <v/>
      </c>
      <c r="R121" s="57">
        <f t="shared" si="86"/>
        <v>0</v>
      </c>
      <c r="S121" s="40">
        <f t="shared" si="87"/>
        <v>0</v>
      </c>
      <c r="T121" s="40">
        <f t="shared" si="88"/>
        <v>0</v>
      </c>
      <c r="U121" s="18">
        <f t="shared" si="88"/>
        <v>0</v>
      </c>
      <c r="V121" s="18">
        <f t="shared" si="89"/>
        <v>0</v>
      </c>
      <c r="W121" s="21" t="str">
        <f t="shared" si="131"/>
        <v/>
      </c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</row>
    <row r="122" spans="1:196" s="1" customFormat="1" ht="37.15" hidden="1" customHeight="1" x14ac:dyDescent="0.25">
      <c r="A122" s="87">
        <v>25</v>
      </c>
      <c r="B122" s="145"/>
      <c r="C122" s="119" t="s">
        <v>188</v>
      </c>
      <c r="D122" s="119" t="s">
        <v>83</v>
      </c>
      <c r="E122" s="125" t="s">
        <v>189</v>
      </c>
      <c r="F122" s="31"/>
      <c r="G122" s="24"/>
      <c r="H122" s="24"/>
      <c r="I122" s="55">
        <f t="shared" si="83"/>
        <v>0</v>
      </c>
      <c r="J122" s="18">
        <f t="shared" si="84"/>
        <v>0</v>
      </c>
      <c r="K122" s="21" t="str">
        <f t="shared" si="75"/>
        <v/>
      </c>
      <c r="L122" s="19"/>
      <c r="M122" s="18"/>
      <c r="N122" s="18"/>
      <c r="O122" s="24"/>
      <c r="P122" s="18">
        <f t="shared" si="85"/>
        <v>0</v>
      </c>
      <c r="Q122" s="21" t="str">
        <f t="shared" si="72"/>
        <v/>
      </c>
      <c r="R122" s="19">
        <f t="shared" si="86"/>
        <v>0</v>
      </c>
      <c r="S122" s="18">
        <f t="shared" si="87"/>
        <v>0</v>
      </c>
      <c r="T122" s="18">
        <f t="shared" si="88"/>
        <v>0</v>
      </c>
      <c r="U122" s="18">
        <f t="shared" si="88"/>
        <v>0</v>
      </c>
      <c r="V122" s="18">
        <f t="shared" si="89"/>
        <v>0</v>
      </c>
      <c r="W122" s="21" t="str">
        <f t="shared" si="131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1" customFormat="1" ht="40.9" hidden="1" customHeight="1" x14ac:dyDescent="0.25">
      <c r="A123" s="87">
        <v>23</v>
      </c>
      <c r="B123" s="145"/>
      <c r="C123" s="119" t="s">
        <v>209</v>
      </c>
      <c r="D123" s="119" t="s">
        <v>76</v>
      </c>
      <c r="E123" s="125" t="s">
        <v>162</v>
      </c>
      <c r="F123" s="31"/>
      <c r="G123" s="24"/>
      <c r="H123" s="24"/>
      <c r="I123" s="55">
        <f>H123/$H$6</f>
        <v>0</v>
      </c>
      <c r="J123" s="18">
        <f t="shared" si="84"/>
        <v>0</v>
      </c>
      <c r="K123" s="21" t="str">
        <f t="shared" si="75"/>
        <v/>
      </c>
      <c r="L123" s="19"/>
      <c r="M123" s="18"/>
      <c r="N123" s="18"/>
      <c r="O123" s="24"/>
      <c r="P123" s="18">
        <f>O123-N123</f>
        <v>0</v>
      </c>
      <c r="Q123" s="21" t="str">
        <f t="shared" si="72"/>
        <v/>
      </c>
      <c r="R123" s="19">
        <f t="shared" si="86"/>
        <v>0</v>
      </c>
      <c r="S123" s="18">
        <f t="shared" si="87"/>
        <v>0</v>
      </c>
      <c r="T123" s="18">
        <f t="shared" si="88"/>
        <v>0</v>
      </c>
      <c r="U123" s="18">
        <f t="shared" si="88"/>
        <v>0</v>
      </c>
      <c r="V123" s="18">
        <f>U123-T123</f>
        <v>0</v>
      </c>
      <c r="W123" s="21" t="str">
        <f t="shared" si="131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48.75" hidden="1" customHeight="1" x14ac:dyDescent="0.25">
      <c r="A124" s="87">
        <v>24</v>
      </c>
      <c r="B124" s="145"/>
      <c r="C124" s="119" t="s">
        <v>163</v>
      </c>
      <c r="D124" s="119" t="s">
        <v>84</v>
      </c>
      <c r="E124" s="125" t="s">
        <v>164</v>
      </c>
      <c r="F124" s="31"/>
      <c r="G124" s="24"/>
      <c r="H124" s="24"/>
      <c r="I124" s="28">
        <f>H124/$H$6</f>
        <v>0</v>
      </c>
      <c r="J124" s="18">
        <f t="shared" si="84"/>
        <v>0</v>
      </c>
      <c r="K124" s="21" t="str">
        <f t="shared" si="75"/>
        <v/>
      </c>
      <c r="L124" s="19"/>
      <c r="M124" s="18"/>
      <c r="N124" s="18"/>
      <c r="O124" s="24"/>
      <c r="P124" s="18">
        <f>O124-N124</f>
        <v>0</v>
      </c>
      <c r="Q124" s="21" t="str">
        <f t="shared" si="72"/>
        <v/>
      </c>
      <c r="R124" s="19">
        <f t="shared" si="86"/>
        <v>0</v>
      </c>
      <c r="S124" s="18">
        <f t="shared" si="87"/>
        <v>0</v>
      </c>
      <c r="T124" s="18">
        <f t="shared" si="88"/>
        <v>0</v>
      </c>
      <c r="U124" s="18">
        <f t="shared" si="88"/>
        <v>0</v>
      </c>
      <c r="V124" s="18">
        <f>U124-T124</f>
        <v>0</v>
      </c>
      <c r="W124" s="21" t="str">
        <f t="shared" si="131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48" customFormat="1" ht="100.9" hidden="1" customHeight="1" thickBot="1" x14ac:dyDescent="0.35">
      <c r="A125" s="94"/>
      <c r="B125" s="146"/>
      <c r="C125" s="121"/>
      <c r="D125" s="121"/>
      <c r="E125" s="130" t="s">
        <v>224</v>
      </c>
      <c r="F125" s="39"/>
      <c r="G125" s="40"/>
      <c r="H125" s="40"/>
      <c r="I125" s="56">
        <f t="shared" ref="I125:I134" si="153">H125/$H$6</f>
        <v>0</v>
      </c>
      <c r="J125" s="40">
        <f t="shared" si="84"/>
        <v>0</v>
      </c>
      <c r="K125" s="21" t="str">
        <f t="shared" si="75"/>
        <v/>
      </c>
      <c r="L125" s="57"/>
      <c r="M125" s="40"/>
      <c r="N125" s="40"/>
      <c r="O125" s="40"/>
      <c r="P125" s="40">
        <f t="shared" ref="P125:P134" si="154">O125-N125</f>
        <v>0</v>
      </c>
      <c r="Q125" s="21" t="str">
        <f t="shared" si="72"/>
        <v/>
      </c>
      <c r="R125" s="57">
        <f t="shared" si="86"/>
        <v>0</v>
      </c>
      <c r="S125" s="40">
        <f t="shared" si="87"/>
        <v>0</v>
      </c>
      <c r="T125" s="40">
        <f t="shared" si="88"/>
        <v>0</v>
      </c>
      <c r="U125" s="18">
        <f t="shared" si="88"/>
        <v>0</v>
      </c>
      <c r="V125" s="40">
        <f t="shared" ref="V125:V134" si="155">U125-T125</f>
        <v>0</v>
      </c>
      <c r="W125" s="21" t="str">
        <f t="shared" si="131"/>
        <v/>
      </c>
      <c r="X125" s="99"/>
      <c r="Y125" s="99"/>
      <c r="Z125" s="99"/>
      <c r="AA125" s="99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  <c r="BZ125" s="100"/>
      <c r="CA125" s="100"/>
      <c r="CB125" s="100"/>
      <c r="CC125" s="100"/>
      <c r="CD125" s="100"/>
      <c r="CE125" s="100"/>
      <c r="CF125" s="100"/>
      <c r="CG125" s="100"/>
      <c r="CH125" s="100"/>
      <c r="CI125" s="100"/>
      <c r="CJ125" s="100"/>
      <c r="CK125" s="100"/>
      <c r="CL125" s="100"/>
      <c r="CM125" s="100"/>
      <c r="CN125" s="100"/>
      <c r="CO125" s="100"/>
      <c r="CP125" s="100"/>
      <c r="CQ125" s="100"/>
      <c r="CR125" s="100"/>
      <c r="CS125" s="100"/>
      <c r="CT125" s="100"/>
      <c r="CU125" s="100"/>
      <c r="CV125" s="100"/>
      <c r="CW125" s="100"/>
      <c r="CX125" s="100"/>
      <c r="CY125" s="100"/>
      <c r="CZ125" s="100"/>
      <c r="DA125" s="100"/>
      <c r="DB125" s="100"/>
      <c r="DC125" s="100"/>
      <c r="DD125" s="100"/>
      <c r="DE125" s="100"/>
      <c r="DF125" s="100"/>
      <c r="DG125" s="100"/>
      <c r="DH125" s="100"/>
      <c r="DI125" s="100"/>
      <c r="DJ125" s="100"/>
      <c r="DK125" s="100"/>
      <c r="DL125" s="100"/>
      <c r="DM125" s="100"/>
      <c r="DN125" s="100"/>
      <c r="DO125" s="100"/>
      <c r="DP125" s="100"/>
      <c r="DQ125" s="100"/>
      <c r="DR125" s="100"/>
      <c r="DS125" s="100"/>
      <c r="DT125" s="100"/>
      <c r="DU125" s="100"/>
      <c r="DV125" s="100"/>
      <c r="DW125" s="100"/>
      <c r="DX125" s="100"/>
      <c r="DY125" s="100"/>
      <c r="DZ125" s="100"/>
      <c r="EA125" s="100"/>
      <c r="EB125" s="100"/>
      <c r="EC125" s="100"/>
      <c r="ED125" s="100"/>
      <c r="EE125" s="100"/>
      <c r="EF125" s="100"/>
      <c r="EG125" s="100"/>
      <c r="EH125" s="100"/>
      <c r="EI125" s="100"/>
      <c r="EJ125" s="100"/>
      <c r="EK125" s="100"/>
      <c r="EL125" s="100"/>
      <c r="EM125" s="100"/>
      <c r="EN125" s="100"/>
      <c r="EO125" s="100"/>
      <c r="EP125" s="100"/>
      <c r="EQ125" s="100"/>
      <c r="ER125" s="100"/>
      <c r="ES125" s="100"/>
      <c r="ET125" s="100"/>
      <c r="EU125" s="100"/>
      <c r="EV125" s="100"/>
      <c r="EW125" s="100"/>
      <c r="EX125" s="100"/>
      <c r="EY125" s="100"/>
      <c r="EZ125" s="100"/>
      <c r="FA125" s="100"/>
      <c r="FB125" s="100"/>
      <c r="FC125" s="100"/>
      <c r="FD125" s="100"/>
      <c r="FE125" s="100"/>
      <c r="FF125" s="100"/>
      <c r="FG125" s="100"/>
      <c r="FH125" s="100"/>
      <c r="FI125" s="100"/>
      <c r="FJ125" s="100"/>
      <c r="FK125" s="100"/>
      <c r="FL125" s="100"/>
      <c r="FM125" s="100"/>
      <c r="FN125" s="100"/>
      <c r="FO125" s="100"/>
      <c r="FP125" s="100"/>
      <c r="FQ125" s="100"/>
      <c r="FR125" s="100"/>
      <c r="FS125" s="100"/>
      <c r="FT125" s="100"/>
      <c r="FU125" s="100"/>
      <c r="FV125" s="100"/>
      <c r="FW125" s="100"/>
      <c r="FX125" s="100"/>
      <c r="FY125" s="100"/>
      <c r="FZ125" s="100"/>
      <c r="GA125" s="100"/>
      <c r="GB125" s="100"/>
      <c r="GC125" s="100"/>
      <c r="GD125" s="100"/>
      <c r="GE125" s="147"/>
      <c r="GF125" s="147"/>
      <c r="GG125" s="147"/>
      <c r="GH125" s="147"/>
      <c r="GI125" s="147"/>
      <c r="GJ125" s="147"/>
      <c r="GK125" s="147"/>
      <c r="GL125" s="147"/>
      <c r="GM125" s="147"/>
      <c r="GN125" s="147"/>
    </row>
    <row r="126" spans="1:196" s="148" customFormat="1" ht="102.6" hidden="1" customHeight="1" thickBot="1" x14ac:dyDescent="0.35">
      <c r="A126" s="94"/>
      <c r="B126" s="146"/>
      <c r="C126" s="121"/>
      <c r="D126" s="121"/>
      <c r="E126" s="130" t="s">
        <v>225</v>
      </c>
      <c r="F126" s="39"/>
      <c r="G126" s="40"/>
      <c r="H126" s="40"/>
      <c r="I126" s="59">
        <f t="shared" si="153"/>
        <v>0</v>
      </c>
      <c r="J126" s="40">
        <f t="shared" si="84"/>
        <v>0</v>
      </c>
      <c r="K126" s="21" t="str">
        <f t="shared" si="75"/>
        <v/>
      </c>
      <c r="L126" s="57"/>
      <c r="M126" s="40"/>
      <c r="N126" s="40"/>
      <c r="O126" s="40"/>
      <c r="P126" s="40">
        <f t="shared" si="154"/>
        <v>0</v>
      </c>
      <c r="Q126" s="21" t="str">
        <f t="shared" si="72"/>
        <v/>
      </c>
      <c r="R126" s="57">
        <f t="shared" si="86"/>
        <v>0</v>
      </c>
      <c r="S126" s="40">
        <f t="shared" si="87"/>
        <v>0</v>
      </c>
      <c r="T126" s="40">
        <f t="shared" si="88"/>
        <v>0</v>
      </c>
      <c r="U126" s="18">
        <f t="shared" si="88"/>
        <v>0</v>
      </c>
      <c r="V126" s="40">
        <f t="shared" si="155"/>
        <v>0</v>
      </c>
      <c r="W126" s="21" t="str">
        <f t="shared" si="131"/>
        <v/>
      </c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  <c r="CA126" s="100"/>
      <c r="CB126" s="100"/>
      <c r="CC126" s="100"/>
      <c r="CD126" s="100"/>
      <c r="CE126" s="100"/>
      <c r="CF126" s="100"/>
      <c r="CG126" s="100"/>
      <c r="CH126" s="100"/>
      <c r="CI126" s="100"/>
      <c r="CJ126" s="100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  <c r="EM126" s="100"/>
      <c r="EN126" s="100"/>
      <c r="EO126" s="100"/>
      <c r="EP126" s="100"/>
      <c r="EQ126" s="100"/>
      <c r="ER126" s="100"/>
      <c r="ES126" s="100"/>
      <c r="ET126" s="100"/>
      <c r="EU126" s="100"/>
      <c r="EV126" s="100"/>
      <c r="EW126" s="100"/>
      <c r="EX126" s="100"/>
      <c r="EY126" s="100"/>
      <c r="EZ126" s="100"/>
      <c r="FA126" s="100"/>
      <c r="FB126" s="100"/>
      <c r="FC126" s="100"/>
      <c r="FD126" s="100"/>
      <c r="FE126" s="100"/>
      <c r="FF126" s="100"/>
      <c r="FG126" s="100"/>
      <c r="FH126" s="100"/>
      <c r="FI126" s="100"/>
      <c r="FJ126" s="100"/>
      <c r="FK126" s="100"/>
      <c r="FL126" s="100"/>
      <c r="FM126" s="100"/>
      <c r="FN126" s="100"/>
      <c r="FO126" s="100"/>
      <c r="FP126" s="100"/>
      <c r="FQ126" s="100"/>
      <c r="FR126" s="100"/>
      <c r="FS126" s="100"/>
      <c r="FT126" s="100"/>
      <c r="FU126" s="100"/>
      <c r="FV126" s="100"/>
      <c r="FW126" s="100"/>
      <c r="FX126" s="100"/>
      <c r="FY126" s="100"/>
      <c r="FZ126" s="100"/>
      <c r="GA126" s="100"/>
      <c r="GB126" s="100"/>
      <c r="GC126" s="100"/>
      <c r="GD126" s="100"/>
      <c r="GE126" s="147"/>
      <c r="GF126" s="147"/>
      <c r="GG126" s="147"/>
      <c r="GH126" s="147"/>
      <c r="GI126" s="147"/>
      <c r="GJ126" s="147"/>
      <c r="GK126" s="147"/>
      <c r="GL126" s="147"/>
      <c r="GM126" s="147"/>
      <c r="GN126" s="147"/>
    </row>
    <row r="127" spans="1:196" s="1" customFormat="1" ht="37.15" hidden="1" customHeight="1" x14ac:dyDescent="0.25">
      <c r="A127" s="87">
        <v>25</v>
      </c>
      <c r="B127" s="145"/>
      <c r="C127" s="119" t="s">
        <v>188</v>
      </c>
      <c r="D127" s="119" t="s">
        <v>83</v>
      </c>
      <c r="E127" s="125" t="s">
        <v>189</v>
      </c>
      <c r="F127" s="31"/>
      <c r="G127" s="24"/>
      <c r="H127" s="24"/>
      <c r="I127" s="54">
        <f t="shared" si="153"/>
        <v>0</v>
      </c>
      <c r="J127" s="18">
        <f t="shared" si="84"/>
        <v>0</v>
      </c>
      <c r="K127" s="21" t="str">
        <f t="shared" si="75"/>
        <v/>
      </c>
      <c r="L127" s="19"/>
      <c r="M127" s="18"/>
      <c r="N127" s="18"/>
      <c r="O127" s="24"/>
      <c r="P127" s="18">
        <f t="shared" si="154"/>
        <v>0</v>
      </c>
      <c r="Q127" s="21" t="str">
        <f t="shared" si="72"/>
        <v/>
      </c>
      <c r="R127" s="19">
        <f t="shared" si="86"/>
        <v>0</v>
      </c>
      <c r="S127" s="18">
        <f t="shared" si="87"/>
        <v>0</v>
      </c>
      <c r="T127" s="18">
        <f t="shared" si="88"/>
        <v>0</v>
      </c>
      <c r="U127" s="18">
        <f t="shared" si="88"/>
        <v>0</v>
      </c>
      <c r="V127" s="18">
        <f t="shared" si="155"/>
        <v>0</v>
      </c>
      <c r="W127" s="21" t="str">
        <f t="shared" si="131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5" customFormat="1" ht="58.15" hidden="1" customHeight="1" thickBot="1" x14ac:dyDescent="0.3">
      <c r="A128" s="87"/>
      <c r="B128" s="145"/>
      <c r="C128" s="119" t="s">
        <v>283</v>
      </c>
      <c r="D128" s="119" t="s">
        <v>232</v>
      </c>
      <c r="E128" s="125" t="s">
        <v>284</v>
      </c>
      <c r="F128" s="31"/>
      <c r="G128" s="24"/>
      <c r="H128" s="24"/>
      <c r="I128" s="28">
        <f t="shared" si="153"/>
        <v>0</v>
      </c>
      <c r="J128" s="18">
        <f t="shared" ref="J128:J129" si="156">H128-G128</f>
        <v>0</v>
      </c>
      <c r="K128" s="21" t="str">
        <f t="shared" si="75"/>
        <v/>
      </c>
      <c r="L128" s="19"/>
      <c r="M128" s="18"/>
      <c r="N128" s="18"/>
      <c r="O128" s="24"/>
      <c r="P128" s="18">
        <f t="shared" si="154"/>
        <v>0</v>
      </c>
      <c r="Q128" s="21" t="str">
        <f t="shared" si="72"/>
        <v/>
      </c>
      <c r="R128" s="19">
        <f t="shared" ref="R128:R129" si="157">SUM(F128,L128)</f>
        <v>0</v>
      </c>
      <c r="S128" s="18">
        <f t="shared" ref="S128:S129" si="158">SUM(F128,M128)</f>
        <v>0</v>
      </c>
      <c r="T128" s="18">
        <f t="shared" ref="T128:T129" si="159">SUM(G128,N128)</f>
        <v>0</v>
      </c>
      <c r="U128" s="18">
        <f t="shared" si="88"/>
        <v>0</v>
      </c>
      <c r="V128" s="18">
        <f t="shared" si="155"/>
        <v>0</v>
      </c>
      <c r="W128" s="21" t="str">
        <f t="shared" si="131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9"/>
      <c r="GF128" s="9"/>
      <c r="GG128" s="9"/>
      <c r="GH128" s="9"/>
      <c r="GI128" s="9"/>
      <c r="GJ128" s="9"/>
      <c r="GK128" s="9"/>
      <c r="GL128" s="9"/>
      <c r="GM128" s="9"/>
      <c r="GN128" s="9"/>
    </row>
    <row r="129" spans="1:196" s="148" customFormat="1" ht="86.45" hidden="1" customHeight="1" thickBot="1" x14ac:dyDescent="0.35">
      <c r="A129" s="94"/>
      <c r="B129" s="146"/>
      <c r="C129" s="121"/>
      <c r="D129" s="121"/>
      <c r="E129" s="130" t="s">
        <v>290</v>
      </c>
      <c r="F129" s="39"/>
      <c r="G129" s="40"/>
      <c r="H129" s="40"/>
      <c r="I129" s="59">
        <f t="shared" si="153"/>
        <v>0</v>
      </c>
      <c r="J129" s="40">
        <f t="shared" si="156"/>
        <v>0</v>
      </c>
      <c r="K129" s="21" t="str">
        <f t="shared" si="75"/>
        <v/>
      </c>
      <c r="L129" s="60"/>
      <c r="M129" s="61"/>
      <c r="N129" s="61"/>
      <c r="O129" s="61"/>
      <c r="P129" s="40">
        <f t="shared" si="154"/>
        <v>0</v>
      </c>
      <c r="Q129" s="21" t="str">
        <f t="shared" si="72"/>
        <v/>
      </c>
      <c r="R129" s="57">
        <f t="shared" si="157"/>
        <v>0</v>
      </c>
      <c r="S129" s="40">
        <f t="shared" si="158"/>
        <v>0</v>
      </c>
      <c r="T129" s="40">
        <f t="shared" si="159"/>
        <v>0</v>
      </c>
      <c r="U129" s="18">
        <f t="shared" si="88"/>
        <v>0</v>
      </c>
      <c r="V129" s="40">
        <f t="shared" si="155"/>
        <v>0</v>
      </c>
      <c r="W129" s="21" t="str">
        <f t="shared" si="131"/>
        <v/>
      </c>
      <c r="X129" s="99"/>
      <c r="Y129" s="99"/>
      <c r="Z129" s="99"/>
      <c r="AA129" s="99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100"/>
      <c r="CT129" s="100"/>
      <c r="CU129" s="100"/>
      <c r="CV129" s="100"/>
      <c r="CW129" s="100"/>
      <c r="CX129" s="100"/>
      <c r="CY129" s="100"/>
      <c r="CZ129" s="100"/>
      <c r="DA129" s="100"/>
      <c r="DB129" s="100"/>
      <c r="DC129" s="100"/>
      <c r="DD129" s="100"/>
      <c r="DE129" s="100"/>
      <c r="DF129" s="100"/>
      <c r="DG129" s="100"/>
      <c r="DH129" s="100"/>
      <c r="DI129" s="100"/>
      <c r="DJ129" s="100"/>
      <c r="DK129" s="100"/>
      <c r="DL129" s="100"/>
      <c r="DM129" s="100"/>
      <c r="DN129" s="100"/>
      <c r="DO129" s="100"/>
      <c r="DP129" s="100"/>
      <c r="DQ129" s="100"/>
      <c r="DR129" s="100"/>
      <c r="DS129" s="100"/>
      <c r="DT129" s="100"/>
      <c r="DU129" s="100"/>
      <c r="DV129" s="100"/>
      <c r="DW129" s="100"/>
      <c r="DX129" s="100"/>
      <c r="DY129" s="100"/>
      <c r="DZ129" s="100"/>
      <c r="EA129" s="100"/>
      <c r="EB129" s="100"/>
      <c r="EC129" s="100"/>
      <c r="ED129" s="100"/>
      <c r="EE129" s="100"/>
      <c r="EF129" s="100"/>
      <c r="EG129" s="100"/>
      <c r="EH129" s="100"/>
      <c r="EI129" s="100"/>
      <c r="EJ129" s="100"/>
      <c r="EK129" s="100"/>
      <c r="EL129" s="100"/>
      <c r="EM129" s="100"/>
      <c r="EN129" s="100"/>
      <c r="EO129" s="100"/>
      <c r="EP129" s="100"/>
      <c r="EQ129" s="100"/>
      <c r="ER129" s="100"/>
      <c r="ES129" s="100"/>
      <c r="ET129" s="100"/>
      <c r="EU129" s="100"/>
      <c r="EV129" s="100"/>
      <c r="EW129" s="100"/>
      <c r="EX129" s="100"/>
      <c r="EY129" s="100"/>
      <c r="EZ129" s="100"/>
      <c r="FA129" s="100"/>
      <c r="FB129" s="100"/>
      <c r="FC129" s="100"/>
      <c r="FD129" s="100"/>
      <c r="FE129" s="100"/>
      <c r="FF129" s="100"/>
      <c r="FG129" s="100"/>
      <c r="FH129" s="100"/>
      <c r="FI129" s="100"/>
      <c r="FJ129" s="100"/>
      <c r="FK129" s="100"/>
      <c r="FL129" s="100"/>
      <c r="FM129" s="100"/>
      <c r="FN129" s="100"/>
      <c r="FO129" s="100"/>
      <c r="FP129" s="100"/>
      <c r="FQ129" s="100"/>
      <c r="FR129" s="100"/>
      <c r="FS129" s="100"/>
      <c r="FT129" s="100"/>
      <c r="FU129" s="100"/>
      <c r="FV129" s="100"/>
      <c r="FW129" s="100"/>
      <c r="FX129" s="100"/>
      <c r="FY129" s="100"/>
      <c r="FZ129" s="100"/>
      <c r="GA129" s="100"/>
      <c r="GB129" s="100"/>
      <c r="GC129" s="100"/>
      <c r="GD129" s="100"/>
      <c r="GE129" s="147"/>
      <c r="GF129" s="147"/>
      <c r="GG129" s="147"/>
      <c r="GH129" s="147"/>
      <c r="GI129" s="147"/>
      <c r="GJ129" s="147"/>
      <c r="GK129" s="147"/>
      <c r="GL129" s="147"/>
      <c r="GM129" s="147"/>
      <c r="GN129" s="147"/>
    </row>
    <row r="130" spans="1:196" s="5" customFormat="1" ht="40.9" hidden="1" customHeight="1" thickBot="1" x14ac:dyDescent="0.3">
      <c r="A130" s="87"/>
      <c r="B130" s="145"/>
      <c r="C130" s="119" t="s">
        <v>252</v>
      </c>
      <c r="D130" s="119" t="s">
        <v>76</v>
      </c>
      <c r="E130" s="125" t="s">
        <v>253</v>
      </c>
      <c r="F130" s="31"/>
      <c r="G130" s="24"/>
      <c r="H130" s="24"/>
      <c r="I130" s="54">
        <f t="shared" si="153"/>
        <v>0</v>
      </c>
      <c r="J130" s="18">
        <f t="shared" ref="J130:J134" si="160">H130-G130</f>
        <v>0</v>
      </c>
      <c r="K130" s="21" t="str">
        <f t="shared" si="75"/>
        <v/>
      </c>
      <c r="L130" s="19"/>
      <c r="M130" s="18"/>
      <c r="N130" s="18"/>
      <c r="O130" s="24"/>
      <c r="P130" s="18">
        <f t="shared" si="154"/>
        <v>0</v>
      </c>
      <c r="Q130" s="21" t="str">
        <f t="shared" si="72"/>
        <v/>
      </c>
      <c r="R130" s="19">
        <f t="shared" si="86"/>
        <v>0</v>
      </c>
      <c r="S130" s="18">
        <f t="shared" si="87"/>
        <v>0</v>
      </c>
      <c r="T130" s="18">
        <f t="shared" si="88"/>
        <v>0</v>
      </c>
      <c r="U130" s="18">
        <f t="shared" si="88"/>
        <v>0</v>
      </c>
      <c r="V130" s="18">
        <f t="shared" si="155"/>
        <v>0</v>
      </c>
      <c r="W130" s="21" t="str">
        <f t="shared" si="131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9"/>
      <c r="GF130" s="9"/>
      <c r="GG130" s="9"/>
      <c r="GH130" s="9"/>
      <c r="GI130" s="9"/>
      <c r="GJ130" s="9"/>
      <c r="GK130" s="9"/>
      <c r="GL130" s="9"/>
      <c r="GM130" s="9"/>
      <c r="GN130" s="9"/>
    </row>
    <row r="131" spans="1:196" s="5" customFormat="1" ht="40.9" hidden="1" customHeight="1" thickBot="1" x14ac:dyDescent="0.3">
      <c r="A131" s="87"/>
      <c r="B131" s="145"/>
      <c r="C131" s="119" t="s">
        <v>209</v>
      </c>
      <c r="D131" s="119" t="s">
        <v>76</v>
      </c>
      <c r="E131" s="125" t="s">
        <v>162</v>
      </c>
      <c r="F131" s="31"/>
      <c r="G131" s="24"/>
      <c r="H131" s="24"/>
      <c r="I131" s="55">
        <f t="shared" ref="I131" si="161">H131/$H$6</f>
        <v>0</v>
      </c>
      <c r="J131" s="18">
        <f t="shared" ref="J131" si="162">H131-G131</f>
        <v>0</v>
      </c>
      <c r="K131" s="21" t="str">
        <f t="shared" si="75"/>
        <v/>
      </c>
      <c r="L131" s="19"/>
      <c r="M131" s="18"/>
      <c r="N131" s="18"/>
      <c r="O131" s="24"/>
      <c r="P131" s="18">
        <f t="shared" ref="P131" si="163">O131-N131</f>
        <v>0</v>
      </c>
      <c r="Q131" s="21" t="str">
        <f t="shared" si="72"/>
        <v/>
      </c>
      <c r="R131" s="19">
        <f t="shared" ref="R131" si="164">SUM(F131,L131)</f>
        <v>0</v>
      </c>
      <c r="S131" s="18">
        <f t="shared" ref="S131" si="165">SUM(F131,M131)</f>
        <v>0</v>
      </c>
      <c r="T131" s="18">
        <f t="shared" ref="T131" si="166">SUM(G131,N131)</f>
        <v>0</v>
      </c>
      <c r="U131" s="18">
        <f t="shared" si="88"/>
        <v>0</v>
      </c>
      <c r="V131" s="18">
        <f t="shared" ref="V131" si="167">U131-T131</f>
        <v>0</v>
      </c>
      <c r="W131" s="21" t="str">
        <f t="shared" si="131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29.25" customHeight="1" thickBot="1" x14ac:dyDescent="0.35">
      <c r="A132" s="81">
        <v>11</v>
      </c>
      <c r="B132" s="82" t="s">
        <v>30</v>
      </c>
      <c r="C132" s="82" t="s">
        <v>276</v>
      </c>
      <c r="D132" s="82"/>
      <c r="E132" s="90" t="s">
        <v>277</v>
      </c>
      <c r="F132" s="30">
        <f>SUM(F133:F141)</f>
        <v>9187.9</v>
      </c>
      <c r="G132" s="17">
        <f>SUM(G133:G141)</f>
        <v>3018.8</v>
      </c>
      <c r="H132" s="17">
        <f>SUM(H133:H141)</f>
        <v>252.7</v>
      </c>
      <c r="I132" s="62">
        <f t="shared" si="153"/>
        <v>1.5978713596576366E-3</v>
      </c>
      <c r="J132" s="17">
        <f t="shared" si="160"/>
        <v>-2766.1000000000004</v>
      </c>
      <c r="K132" s="20">
        <f t="shared" si="75"/>
        <v>8.3708758447065046E-2</v>
      </c>
      <c r="L132" s="16">
        <f>SUM(L133:L141)</f>
        <v>553.1</v>
      </c>
      <c r="M132" s="17">
        <f>SUM(M133:M141)</f>
        <v>553.1</v>
      </c>
      <c r="N132" s="17">
        <f>SUM(N133:N141)</f>
        <v>100.8</v>
      </c>
      <c r="O132" s="17">
        <f>SUM(O133:O141)</f>
        <v>0</v>
      </c>
      <c r="P132" s="17">
        <f t="shared" si="154"/>
        <v>-100.8</v>
      </c>
      <c r="Q132" s="21">
        <f t="shared" si="72"/>
        <v>0</v>
      </c>
      <c r="R132" s="16">
        <f>SUM(R133:R141)</f>
        <v>9741</v>
      </c>
      <c r="S132" s="17">
        <f>SUM(S133:S141)</f>
        <v>9741</v>
      </c>
      <c r="T132" s="17">
        <f>SUM(T133:T141)</f>
        <v>3119.6</v>
      </c>
      <c r="U132" s="17">
        <f t="shared" si="88"/>
        <v>252.7</v>
      </c>
      <c r="V132" s="17">
        <f t="shared" si="155"/>
        <v>-2866.9</v>
      </c>
      <c r="W132" s="20">
        <f t="shared" si="131"/>
        <v>8.1003974868572887E-2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" customFormat="1" ht="36" customHeight="1" x14ac:dyDescent="0.25">
      <c r="A133" s="87"/>
      <c r="B133" s="145"/>
      <c r="C133" s="119" t="s">
        <v>163</v>
      </c>
      <c r="D133" s="119" t="s">
        <v>84</v>
      </c>
      <c r="E133" s="125" t="s">
        <v>164</v>
      </c>
      <c r="F133" s="31">
        <v>221.6</v>
      </c>
      <c r="G133" s="24">
        <v>8</v>
      </c>
      <c r="H133" s="24"/>
      <c r="I133" s="54">
        <f t="shared" ref="I133" si="168">H133/$H$6</f>
        <v>0</v>
      </c>
      <c r="J133" s="18">
        <f t="shared" ref="J133" si="169">H133-G133</f>
        <v>-8</v>
      </c>
      <c r="K133" s="21">
        <f t="shared" si="75"/>
        <v>0</v>
      </c>
      <c r="L133" s="19">
        <v>110.1</v>
      </c>
      <c r="M133" s="18">
        <v>110.1</v>
      </c>
      <c r="N133" s="18"/>
      <c r="O133" s="24"/>
      <c r="P133" s="18">
        <f t="shared" ref="P133" si="170">O133-N133</f>
        <v>0</v>
      </c>
      <c r="Q133" s="21" t="str">
        <f t="shared" si="72"/>
        <v/>
      </c>
      <c r="R133" s="19">
        <f t="shared" ref="R133" si="171">SUM(F133,L133)</f>
        <v>331.7</v>
      </c>
      <c r="S133" s="18">
        <f t="shared" ref="S133" si="172">SUM(F133,M133)</f>
        <v>331.7</v>
      </c>
      <c r="T133" s="18">
        <f t="shared" ref="T133" si="173">SUM(G133,N133)</f>
        <v>8</v>
      </c>
      <c r="U133" s="18">
        <f t="shared" si="88"/>
        <v>0</v>
      </c>
      <c r="V133" s="18">
        <f t="shared" ref="V133" si="174">U133-T133</f>
        <v>-8</v>
      </c>
      <c r="W133" s="21">
        <f t="shared" si="131"/>
        <v>0</v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1" customFormat="1" ht="38.450000000000003" customHeight="1" x14ac:dyDescent="0.25">
      <c r="A134" s="87"/>
      <c r="B134" s="145"/>
      <c r="C134" s="119" t="s">
        <v>313</v>
      </c>
      <c r="D134" s="119" t="s">
        <v>83</v>
      </c>
      <c r="E134" s="125" t="s">
        <v>316</v>
      </c>
      <c r="F134" s="31">
        <v>64</v>
      </c>
      <c r="G134" s="24">
        <v>64</v>
      </c>
      <c r="H134" s="24"/>
      <c r="I134" s="54">
        <f t="shared" si="153"/>
        <v>0</v>
      </c>
      <c r="J134" s="18">
        <f t="shared" si="160"/>
        <v>-64</v>
      </c>
      <c r="K134" s="21">
        <f t="shared" si="75"/>
        <v>0</v>
      </c>
      <c r="L134" s="19"/>
      <c r="M134" s="18"/>
      <c r="N134" s="18"/>
      <c r="O134" s="24"/>
      <c r="P134" s="18">
        <f t="shared" si="154"/>
        <v>0</v>
      </c>
      <c r="Q134" s="21" t="str">
        <f t="shared" si="72"/>
        <v/>
      </c>
      <c r="R134" s="19">
        <f t="shared" ref="R134" si="175">SUM(F134,L134)</f>
        <v>64</v>
      </c>
      <c r="S134" s="18">
        <f t="shared" ref="S134" si="176">SUM(F134,M134)</f>
        <v>64</v>
      </c>
      <c r="T134" s="18">
        <f t="shared" ref="T134" si="177">SUM(G134,N134)</f>
        <v>64</v>
      </c>
      <c r="U134" s="18">
        <f t="shared" si="88"/>
        <v>0</v>
      </c>
      <c r="V134" s="18">
        <f t="shared" si="155"/>
        <v>-64</v>
      </c>
      <c r="W134" s="21">
        <f t="shared" si="131"/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1" customFormat="1" ht="37.15" customHeight="1" x14ac:dyDescent="0.25">
      <c r="A135" s="87"/>
      <c r="B135" s="145"/>
      <c r="C135" s="119" t="s">
        <v>314</v>
      </c>
      <c r="D135" s="119" t="s">
        <v>83</v>
      </c>
      <c r="E135" s="125" t="s">
        <v>317</v>
      </c>
      <c r="F135" s="31">
        <v>664.3</v>
      </c>
      <c r="G135" s="24">
        <v>664.3</v>
      </c>
      <c r="H135" s="24">
        <v>192.6</v>
      </c>
      <c r="I135" s="54">
        <f t="shared" si="83"/>
        <v>1.2178473441632799E-3</v>
      </c>
      <c r="J135" s="18">
        <f t="shared" si="84"/>
        <v>-471.69999999999993</v>
      </c>
      <c r="K135" s="21">
        <f t="shared" si="75"/>
        <v>0.28992924883335841</v>
      </c>
      <c r="L135" s="19"/>
      <c r="M135" s="18"/>
      <c r="N135" s="18"/>
      <c r="O135" s="24"/>
      <c r="P135" s="18">
        <f t="shared" si="85"/>
        <v>0</v>
      </c>
      <c r="Q135" s="21" t="str">
        <f t="shared" ref="Q135:Q155" si="178">IFERROR(100%*(O135/N135),"")</f>
        <v/>
      </c>
      <c r="R135" s="19">
        <f t="shared" si="86"/>
        <v>664.3</v>
      </c>
      <c r="S135" s="18">
        <f t="shared" si="87"/>
        <v>664.3</v>
      </c>
      <c r="T135" s="18">
        <f t="shared" si="88"/>
        <v>664.3</v>
      </c>
      <c r="U135" s="18">
        <f t="shared" si="88"/>
        <v>192.6</v>
      </c>
      <c r="V135" s="18">
        <f t="shared" ref="V135:V137" si="179">U135-T135</f>
        <v>-471.69999999999993</v>
      </c>
      <c r="W135" s="21">
        <f t="shared" si="131"/>
        <v>0.28992924883335841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</row>
    <row r="136" spans="1:196" s="1" customFormat="1" ht="30.75" customHeight="1" x14ac:dyDescent="0.25">
      <c r="A136" s="87"/>
      <c r="B136" s="145"/>
      <c r="C136" s="119" t="s">
        <v>188</v>
      </c>
      <c r="D136" s="119" t="s">
        <v>83</v>
      </c>
      <c r="E136" s="125" t="s">
        <v>189</v>
      </c>
      <c r="F136" s="31">
        <v>96.1</v>
      </c>
      <c r="G136" s="24">
        <v>24</v>
      </c>
      <c r="H136" s="24"/>
      <c r="I136" s="54">
        <f t="shared" ref="I136" si="180">H136/$H$6</f>
        <v>0</v>
      </c>
      <c r="J136" s="18">
        <f t="shared" ref="J136" si="181">H136-G136</f>
        <v>-24</v>
      </c>
      <c r="K136" s="21">
        <f t="shared" si="75"/>
        <v>0</v>
      </c>
      <c r="L136" s="19"/>
      <c r="M136" s="18"/>
      <c r="N136" s="18"/>
      <c r="O136" s="24"/>
      <c r="P136" s="18">
        <f t="shared" ref="P136:P137" si="182">O136-N136</f>
        <v>0</v>
      </c>
      <c r="Q136" s="21" t="str">
        <f t="shared" si="178"/>
        <v/>
      </c>
      <c r="R136" s="19">
        <f t="shared" si="86"/>
        <v>96.1</v>
      </c>
      <c r="S136" s="18">
        <f t="shared" si="87"/>
        <v>96.1</v>
      </c>
      <c r="T136" s="18">
        <f t="shared" si="88"/>
        <v>24</v>
      </c>
      <c r="U136" s="18">
        <f t="shared" si="88"/>
        <v>0</v>
      </c>
      <c r="V136" s="18">
        <f t="shared" si="179"/>
        <v>-24</v>
      </c>
      <c r="W136" s="21">
        <f t="shared" si="131"/>
        <v>0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</row>
    <row r="137" spans="1:196" s="1" customFormat="1" ht="28.5" customHeight="1" x14ac:dyDescent="0.25">
      <c r="A137" s="87"/>
      <c r="B137" s="145"/>
      <c r="C137" s="119" t="s">
        <v>315</v>
      </c>
      <c r="D137" s="119" t="s">
        <v>83</v>
      </c>
      <c r="E137" s="125" t="s">
        <v>318</v>
      </c>
      <c r="F137" s="31">
        <v>341.9</v>
      </c>
      <c r="G137" s="24">
        <v>308.5</v>
      </c>
      <c r="H137" s="24">
        <v>60.1</v>
      </c>
      <c r="I137" s="54">
        <f t="shared" ref="I137" si="183">H137/$H$6</f>
        <v>3.8002401549435679E-4</v>
      </c>
      <c r="J137" s="18">
        <f t="shared" ref="J137" si="184">H137-G137</f>
        <v>-248.4</v>
      </c>
      <c r="K137" s="21">
        <f t="shared" si="75"/>
        <v>0.19481361426256077</v>
      </c>
      <c r="L137" s="19"/>
      <c r="M137" s="18"/>
      <c r="N137" s="18"/>
      <c r="O137" s="24"/>
      <c r="P137" s="18">
        <f t="shared" si="182"/>
        <v>0</v>
      </c>
      <c r="Q137" s="21" t="str">
        <f t="shared" si="178"/>
        <v/>
      </c>
      <c r="R137" s="19">
        <f t="shared" si="86"/>
        <v>341.9</v>
      </c>
      <c r="S137" s="18">
        <f t="shared" si="87"/>
        <v>341.9</v>
      </c>
      <c r="T137" s="18">
        <f t="shared" si="88"/>
        <v>308.5</v>
      </c>
      <c r="U137" s="18">
        <f t="shared" si="88"/>
        <v>60.1</v>
      </c>
      <c r="V137" s="18">
        <f t="shared" si="179"/>
        <v>-248.4</v>
      </c>
      <c r="W137" s="21">
        <f t="shared" si="131"/>
        <v>0.19481361426256077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7.15" customHeight="1" x14ac:dyDescent="0.25">
      <c r="A138" s="87"/>
      <c r="B138" s="145"/>
      <c r="C138" s="119" t="s">
        <v>191</v>
      </c>
      <c r="D138" s="119" t="s">
        <v>87</v>
      </c>
      <c r="E138" s="125" t="s">
        <v>192</v>
      </c>
      <c r="F138" s="31"/>
      <c r="G138" s="24"/>
      <c r="H138" s="24"/>
      <c r="I138" s="54">
        <f t="shared" ref="I138" si="185">H138/$H$6</f>
        <v>0</v>
      </c>
      <c r="J138" s="18">
        <f t="shared" ref="J138" si="186">H138-G138</f>
        <v>0</v>
      </c>
      <c r="K138" s="21" t="str">
        <f t="shared" ref="K138:K155" si="187">IFERROR(100%*(H138/G138),"")</f>
        <v/>
      </c>
      <c r="L138" s="19">
        <v>443</v>
      </c>
      <c r="M138" s="18">
        <v>443</v>
      </c>
      <c r="N138" s="18">
        <v>100.8</v>
      </c>
      <c r="O138" s="24"/>
      <c r="P138" s="18">
        <f t="shared" ref="P138" si="188">O138-N138</f>
        <v>-100.8</v>
      </c>
      <c r="Q138" s="21">
        <f t="shared" si="178"/>
        <v>0</v>
      </c>
      <c r="R138" s="19">
        <f t="shared" ref="R138" si="189">SUM(F138,L138)</f>
        <v>443</v>
      </c>
      <c r="S138" s="18">
        <f t="shared" ref="S138" si="190">SUM(F138,M138)</f>
        <v>443</v>
      </c>
      <c r="T138" s="18">
        <f t="shared" ref="T138" si="191">SUM(G138,N138)</f>
        <v>100.8</v>
      </c>
      <c r="U138" s="18">
        <f t="shared" si="88"/>
        <v>0</v>
      </c>
      <c r="V138" s="18">
        <f t="shared" ref="V138" si="192">U138-T138</f>
        <v>-100.8</v>
      </c>
      <c r="W138" s="21">
        <f t="shared" si="131"/>
        <v>0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24.75" customHeight="1" x14ac:dyDescent="0.25">
      <c r="A139" s="87"/>
      <c r="B139" s="145"/>
      <c r="C139" s="119" t="s">
        <v>88</v>
      </c>
      <c r="D139" s="119" t="s">
        <v>49</v>
      </c>
      <c r="E139" s="125" t="s">
        <v>165</v>
      </c>
      <c r="F139" s="31"/>
      <c r="G139" s="24"/>
      <c r="H139" s="24"/>
      <c r="I139" s="54">
        <f t="shared" si="83"/>
        <v>0</v>
      </c>
      <c r="J139" s="18">
        <f t="shared" si="84"/>
        <v>0</v>
      </c>
      <c r="K139" s="21" t="str">
        <f t="shared" si="187"/>
        <v/>
      </c>
      <c r="L139" s="19"/>
      <c r="M139" s="18"/>
      <c r="N139" s="18"/>
      <c r="O139" s="24"/>
      <c r="P139" s="18">
        <f t="shared" si="85"/>
        <v>0</v>
      </c>
      <c r="Q139" s="21" t="str">
        <f t="shared" si="178"/>
        <v/>
      </c>
      <c r="R139" s="19">
        <f t="shared" si="86"/>
        <v>0</v>
      </c>
      <c r="S139" s="18">
        <f t="shared" si="87"/>
        <v>0</v>
      </c>
      <c r="T139" s="18">
        <f t="shared" si="88"/>
        <v>0</v>
      </c>
      <c r="U139" s="18">
        <f t="shared" si="88"/>
        <v>0</v>
      </c>
      <c r="V139" s="18">
        <f t="shared" si="89"/>
        <v>0</v>
      </c>
      <c r="W139" s="21" t="str">
        <f t="shared" si="131"/>
        <v/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ht="24.75" customHeight="1" x14ac:dyDescent="0.25">
      <c r="A140" s="87"/>
      <c r="B140" s="88" t="s">
        <v>19</v>
      </c>
      <c r="C140" s="119" t="s">
        <v>242</v>
      </c>
      <c r="D140" s="119" t="s">
        <v>85</v>
      </c>
      <c r="E140" s="93" t="s">
        <v>243</v>
      </c>
      <c r="F140" s="41">
        <v>7800</v>
      </c>
      <c r="G140" s="42">
        <v>1950</v>
      </c>
      <c r="H140" s="42"/>
      <c r="I140" s="28">
        <f t="shared" si="83"/>
        <v>0</v>
      </c>
      <c r="J140" s="18">
        <f t="shared" si="84"/>
        <v>-1950</v>
      </c>
      <c r="K140" s="21">
        <f t="shared" si="187"/>
        <v>0</v>
      </c>
      <c r="L140" s="19"/>
      <c r="M140" s="18"/>
      <c r="N140" s="18"/>
      <c r="O140" s="42"/>
      <c r="P140" s="18">
        <f t="shared" si="85"/>
        <v>0</v>
      </c>
      <c r="Q140" s="21" t="str">
        <f t="shared" si="178"/>
        <v/>
      </c>
      <c r="R140" s="19">
        <f t="shared" si="86"/>
        <v>7800</v>
      </c>
      <c r="S140" s="18">
        <f t="shared" si="87"/>
        <v>7800</v>
      </c>
      <c r="T140" s="18">
        <f t="shared" si="88"/>
        <v>1950</v>
      </c>
      <c r="U140" s="18">
        <f t="shared" si="88"/>
        <v>0</v>
      </c>
      <c r="V140" s="18">
        <f t="shared" si="89"/>
        <v>-1950</v>
      </c>
      <c r="W140" s="21">
        <f t="shared" si="131"/>
        <v>0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</row>
    <row r="141" spans="1:196" ht="49.15" hidden="1" customHeight="1" x14ac:dyDescent="0.25">
      <c r="A141" s="87"/>
      <c r="B141" s="88" t="s">
        <v>19</v>
      </c>
      <c r="C141" s="119" t="s">
        <v>305</v>
      </c>
      <c r="D141" s="119" t="s">
        <v>60</v>
      </c>
      <c r="E141" s="93" t="s">
        <v>306</v>
      </c>
      <c r="F141" s="41"/>
      <c r="G141" s="42"/>
      <c r="H141" s="42"/>
      <c r="I141" s="55">
        <f t="shared" ref="I141" si="193">H141/$H$6</f>
        <v>0</v>
      </c>
      <c r="J141" s="18">
        <f t="shared" ref="J141" si="194">H141-G141</f>
        <v>0</v>
      </c>
      <c r="K141" s="21" t="str">
        <f t="shared" si="187"/>
        <v/>
      </c>
      <c r="L141" s="19"/>
      <c r="M141" s="18"/>
      <c r="N141" s="18"/>
      <c r="O141" s="42"/>
      <c r="P141" s="18">
        <f t="shared" ref="P141" si="195">O141-N141</f>
        <v>0</v>
      </c>
      <c r="Q141" s="21" t="str">
        <f t="shared" si="178"/>
        <v/>
      </c>
      <c r="R141" s="19">
        <f t="shared" ref="R141" si="196">SUM(F141,L141)</f>
        <v>0</v>
      </c>
      <c r="S141" s="18">
        <f t="shared" ref="S141" si="197">SUM(F141,M141)</f>
        <v>0</v>
      </c>
      <c r="T141" s="18">
        <f t="shared" ref="T141" si="198">SUM(G141,N141)</f>
        <v>0</v>
      </c>
      <c r="U141" s="18">
        <f t="shared" si="88"/>
        <v>0</v>
      </c>
      <c r="V141" s="18">
        <f t="shared" ref="V141" si="199">U141-T141</f>
        <v>0</v>
      </c>
      <c r="W141" s="21" t="str">
        <f t="shared" si="131"/>
        <v/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2" spans="1:196" s="1" customFormat="1" ht="23.25" customHeight="1" x14ac:dyDescent="0.3">
      <c r="A142" s="81">
        <v>12</v>
      </c>
      <c r="B142" s="82" t="s">
        <v>20</v>
      </c>
      <c r="C142" s="150" t="s">
        <v>86</v>
      </c>
      <c r="D142" s="150" t="s">
        <v>50</v>
      </c>
      <c r="E142" s="151" t="s">
        <v>325</v>
      </c>
      <c r="F142" s="47">
        <v>119952.6</v>
      </c>
      <c r="G142" s="48">
        <v>29988.3</v>
      </c>
      <c r="H142" s="48">
        <v>16660.2</v>
      </c>
      <c r="I142" s="36">
        <f t="shared" si="83"/>
        <v>0.10534569222860372</v>
      </c>
      <c r="J142" s="17">
        <f t="shared" si="84"/>
        <v>-13328.099999999999</v>
      </c>
      <c r="K142" s="20">
        <f t="shared" si="187"/>
        <v>0.55555666710016915</v>
      </c>
      <c r="L142" s="16"/>
      <c r="M142" s="17"/>
      <c r="N142" s="17"/>
      <c r="O142" s="48"/>
      <c r="P142" s="17">
        <f t="shared" si="85"/>
        <v>0</v>
      </c>
      <c r="Q142" s="20" t="str">
        <f t="shared" si="178"/>
        <v/>
      </c>
      <c r="R142" s="16">
        <f t="shared" si="86"/>
        <v>119952.6</v>
      </c>
      <c r="S142" s="17">
        <f t="shared" si="87"/>
        <v>119952.6</v>
      </c>
      <c r="T142" s="17">
        <f t="shared" si="88"/>
        <v>29988.3</v>
      </c>
      <c r="U142" s="17">
        <f t="shared" si="88"/>
        <v>16660.2</v>
      </c>
      <c r="V142" s="17">
        <f t="shared" si="89"/>
        <v>-13328.099999999999</v>
      </c>
      <c r="W142" s="20">
        <f t="shared" si="131"/>
        <v>0.55555666710016915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23.25" customHeight="1" x14ac:dyDescent="0.3">
      <c r="A143" s="81">
        <v>13</v>
      </c>
      <c r="B143" s="82" t="s">
        <v>20</v>
      </c>
      <c r="C143" s="150" t="s">
        <v>166</v>
      </c>
      <c r="D143" s="150" t="s">
        <v>50</v>
      </c>
      <c r="E143" s="151" t="s">
        <v>167</v>
      </c>
      <c r="F143" s="47">
        <f>SUM(F146)</f>
        <v>2300</v>
      </c>
      <c r="G143" s="48">
        <f>SUM(G146)</f>
        <v>2300</v>
      </c>
      <c r="H143" s="152">
        <f>SUM(H146)</f>
        <v>2300</v>
      </c>
      <c r="I143" s="36">
        <f t="shared" si="83"/>
        <v>1.4543348346705835E-2</v>
      </c>
      <c r="J143" s="17">
        <f t="shared" ref="J143:J145" si="200">H143-G143</f>
        <v>0</v>
      </c>
      <c r="K143" s="20">
        <f t="shared" si="187"/>
        <v>1</v>
      </c>
      <c r="L143" s="47">
        <f t="shared" ref="L143:O143" si="201">SUM(L146)</f>
        <v>150</v>
      </c>
      <c r="M143" s="48">
        <f t="shared" si="201"/>
        <v>150</v>
      </c>
      <c r="N143" s="48">
        <f t="shared" si="201"/>
        <v>150</v>
      </c>
      <c r="O143" s="152">
        <f t="shared" si="201"/>
        <v>150</v>
      </c>
      <c r="P143" s="17">
        <f t="shared" si="85"/>
        <v>0</v>
      </c>
      <c r="Q143" s="20">
        <f t="shared" si="178"/>
        <v>1</v>
      </c>
      <c r="R143" s="16">
        <f t="shared" si="86"/>
        <v>2450</v>
      </c>
      <c r="S143" s="17">
        <f t="shared" si="87"/>
        <v>2450</v>
      </c>
      <c r="T143" s="17">
        <f t="shared" si="88"/>
        <v>2450</v>
      </c>
      <c r="U143" s="17">
        <f t="shared" si="88"/>
        <v>2450</v>
      </c>
      <c r="V143" s="17">
        <f t="shared" si="89"/>
        <v>0</v>
      </c>
      <c r="W143" s="21">
        <f t="shared" si="131"/>
        <v>1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31" customFormat="1" ht="98.45" hidden="1" customHeight="1" x14ac:dyDescent="0.3">
      <c r="A144" s="94"/>
      <c r="B144" s="97"/>
      <c r="C144" s="97"/>
      <c r="D144" s="97"/>
      <c r="E144" s="130" t="s">
        <v>245</v>
      </c>
      <c r="F144" s="49"/>
      <c r="G144" s="50"/>
      <c r="H144" s="50"/>
      <c r="I144" s="63">
        <f t="shared" si="83"/>
        <v>0</v>
      </c>
      <c r="J144" s="40">
        <f t="shared" si="200"/>
        <v>0</v>
      </c>
      <c r="K144" s="21" t="str">
        <f t="shared" si="187"/>
        <v/>
      </c>
      <c r="L144" s="60"/>
      <c r="M144" s="61"/>
      <c r="N144" s="61"/>
      <c r="O144" s="50"/>
      <c r="P144" s="17">
        <f t="shared" si="85"/>
        <v>0</v>
      </c>
      <c r="Q144" s="21" t="str">
        <f t="shared" si="178"/>
        <v/>
      </c>
      <c r="R144" s="57">
        <f t="shared" si="86"/>
        <v>0</v>
      </c>
      <c r="S144" s="40">
        <f t="shared" si="87"/>
        <v>0</v>
      </c>
      <c r="T144" s="40">
        <f t="shared" si="88"/>
        <v>0</v>
      </c>
      <c r="U144" s="18">
        <f t="shared" si="88"/>
        <v>0</v>
      </c>
      <c r="V144" s="40">
        <f t="shared" si="89"/>
        <v>0</v>
      </c>
      <c r="W144" s="21" t="str">
        <f t="shared" si="131"/>
        <v/>
      </c>
      <c r="X144" s="99"/>
      <c r="Y144" s="99"/>
      <c r="Z144" s="99"/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100"/>
      <c r="AS144" s="100"/>
      <c r="AT144" s="100"/>
      <c r="AU144" s="100"/>
      <c r="AV144" s="100"/>
      <c r="AW144" s="100"/>
      <c r="AX144" s="100"/>
      <c r="AY144" s="100"/>
      <c r="AZ144" s="100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  <c r="BM144" s="100"/>
      <c r="BN144" s="100"/>
      <c r="BO144" s="100"/>
      <c r="BP144" s="100"/>
      <c r="BQ144" s="100"/>
      <c r="BR144" s="100"/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  <c r="FF144" s="100"/>
      <c r="FG144" s="100"/>
      <c r="FH144" s="100"/>
      <c r="FI144" s="100"/>
      <c r="FJ144" s="100"/>
      <c r="FK144" s="100"/>
      <c r="FL144" s="100"/>
      <c r="FM144" s="100"/>
      <c r="FN144" s="100"/>
      <c r="FO144" s="100"/>
      <c r="FP144" s="100"/>
      <c r="FQ144" s="100"/>
      <c r="FR144" s="100"/>
      <c r="FS144" s="100"/>
      <c r="FT144" s="100"/>
      <c r="FU144" s="100"/>
      <c r="FV144" s="100"/>
      <c r="FW144" s="100"/>
      <c r="FX144" s="100"/>
      <c r="FY144" s="100"/>
      <c r="FZ144" s="100"/>
      <c r="GA144" s="100"/>
      <c r="GB144" s="100"/>
      <c r="GC144" s="100"/>
      <c r="GD144" s="100"/>
      <c r="GE144" s="100"/>
      <c r="GF144" s="100"/>
      <c r="GG144" s="100"/>
      <c r="GH144" s="100"/>
      <c r="GI144" s="100"/>
      <c r="GJ144" s="100"/>
      <c r="GK144" s="100"/>
      <c r="GL144" s="100"/>
      <c r="GM144" s="100"/>
      <c r="GN144" s="100"/>
    </row>
    <row r="145" spans="1:196" s="131" customFormat="1" ht="36.75" hidden="1" customHeight="1" x14ac:dyDescent="0.3">
      <c r="A145" s="94"/>
      <c r="B145" s="97"/>
      <c r="C145" s="97"/>
      <c r="D145" s="97"/>
      <c r="E145" s="130" t="s">
        <v>249</v>
      </c>
      <c r="F145" s="49"/>
      <c r="G145" s="50"/>
      <c r="H145" s="50"/>
      <c r="I145" s="56">
        <f t="shared" si="83"/>
        <v>0</v>
      </c>
      <c r="J145" s="40">
        <f t="shared" si="200"/>
        <v>0</v>
      </c>
      <c r="K145" s="21" t="str">
        <f t="shared" si="187"/>
        <v/>
      </c>
      <c r="L145" s="60"/>
      <c r="M145" s="61"/>
      <c r="N145" s="61"/>
      <c r="O145" s="50"/>
      <c r="P145" s="40">
        <f>O145-N145</f>
        <v>0</v>
      </c>
      <c r="Q145" s="21" t="str">
        <f t="shared" si="178"/>
        <v/>
      </c>
      <c r="R145" s="57">
        <f t="shared" si="86"/>
        <v>0</v>
      </c>
      <c r="S145" s="40">
        <f t="shared" si="87"/>
        <v>0</v>
      </c>
      <c r="T145" s="40">
        <f t="shared" si="88"/>
        <v>0</v>
      </c>
      <c r="U145" s="18">
        <f t="shared" si="88"/>
        <v>0</v>
      </c>
      <c r="V145" s="40">
        <f t="shared" ref="V145:V150" si="202">U145-T145</f>
        <v>0</v>
      </c>
      <c r="W145" s="21" t="str">
        <f t="shared" si="131"/>
        <v/>
      </c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  <c r="BM145" s="100"/>
      <c r="BN145" s="100"/>
      <c r="BO145" s="100"/>
      <c r="BP145" s="100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  <c r="FF145" s="100"/>
      <c r="FG145" s="100"/>
      <c r="FH145" s="100"/>
      <c r="FI145" s="100"/>
      <c r="FJ145" s="100"/>
      <c r="FK145" s="100"/>
      <c r="FL145" s="100"/>
      <c r="FM145" s="100"/>
      <c r="FN145" s="100"/>
      <c r="FO145" s="100"/>
      <c r="FP145" s="100"/>
      <c r="FQ145" s="100"/>
      <c r="FR145" s="100"/>
      <c r="FS145" s="100"/>
      <c r="FT145" s="100"/>
      <c r="FU145" s="100"/>
      <c r="FV145" s="100"/>
      <c r="FW145" s="100"/>
      <c r="FX145" s="100"/>
      <c r="FY145" s="100"/>
      <c r="FZ145" s="100"/>
      <c r="GA145" s="100"/>
      <c r="GB145" s="100"/>
      <c r="GC145" s="100"/>
      <c r="GD145" s="100"/>
      <c r="GE145" s="100"/>
      <c r="GF145" s="100"/>
      <c r="GG145" s="100"/>
      <c r="GH145" s="100"/>
      <c r="GI145" s="100"/>
      <c r="GJ145" s="100"/>
      <c r="GK145" s="100"/>
      <c r="GL145" s="100"/>
      <c r="GM145" s="100"/>
      <c r="GN145" s="100"/>
    </row>
    <row r="146" spans="1:196" s="131" customFormat="1" ht="146.25" customHeight="1" x14ac:dyDescent="0.3">
      <c r="A146" s="94"/>
      <c r="B146" s="97"/>
      <c r="C146" s="97"/>
      <c r="D146" s="97"/>
      <c r="E146" s="130" t="s">
        <v>328</v>
      </c>
      <c r="F146" s="51">
        <v>2300</v>
      </c>
      <c r="G146" s="52">
        <v>2300</v>
      </c>
      <c r="H146" s="52">
        <v>2300</v>
      </c>
      <c r="I146" s="56">
        <f t="shared" ref="I146:I148" si="203">H146/$H$6</f>
        <v>1.4543348346705835E-2</v>
      </c>
      <c r="J146" s="40">
        <f t="shared" ref="J146" si="204">H146-G146</f>
        <v>0</v>
      </c>
      <c r="K146" s="181">
        <f t="shared" si="187"/>
        <v>1</v>
      </c>
      <c r="L146" s="64">
        <v>150</v>
      </c>
      <c r="M146" s="40">
        <v>150</v>
      </c>
      <c r="N146" s="40">
        <v>150</v>
      </c>
      <c r="O146" s="179">
        <v>150</v>
      </c>
      <c r="P146" s="40">
        <f>O146-N146</f>
        <v>0</v>
      </c>
      <c r="Q146" s="181">
        <f t="shared" si="178"/>
        <v>1</v>
      </c>
      <c r="R146" s="57">
        <f t="shared" ref="R146" si="205">SUM(F146,L146)</f>
        <v>2450</v>
      </c>
      <c r="S146" s="40">
        <f t="shared" ref="S146" si="206">SUM(F146,M146)</f>
        <v>2450</v>
      </c>
      <c r="T146" s="40">
        <f t="shared" ref="T146" si="207">SUM(G146,N146)</f>
        <v>2450</v>
      </c>
      <c r="U146" s="40">
        <f t="shared" si="88"/>
        <v>2450</v>
      </c>
      <c r="V146" s="40">
        <f t="shared" si="202"/>
        <v>0</v>
      </c>
      <c r="W146" s="181">
        <f t="shared" si="131"/>
        <v>1</v>
      </c>
      <c r="X146" s="99"/>
      <c r="Y146" s="99"/>
      <c r="Z146" s="99"/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100"/>
      <c r="AS146" s="100"/>
      <c r="AT146" s="100"/>
      <c r="AU146" s="100"/>
      <c r="AV146" s="100"/>
      <c r="AW146" s="100"/>
      <c r="AX146" s="100"/>
      <c r="AY146" s="100"/>
      <c r="AZ146" s="100"/>
      <c r="BA146" s="100"/>
      <c r="BB146" s="100"/>
      <c r="BC146" s="100"/>
      <c r="BD146" s="100"/>
      <c r="BE146" s="100"/>
      <c r="BF146" s="100"/>
      <c r="BG146" s="100"/>
      <c r="BH146" s="100"/>
      <c r="BI146" s="100"/>
      <c r="BJ146" s="100"/>
      <c r="BK146" s="100"/>
      <c r="BL146" s="100"/>
      <c r="BM146" s="100"/>
      <c r="BN146" s="100"/>
      <c r="BO146" s="100"/>
      <c r="BP146" s="100"/>
      <c r="BQ146" s="100"/>
      <c r="BR146" s="100"/>
      <c r="BS146" s="100"/>
      <c r="BT146" s="100"/>
      <c r="BU146" s="100"/>
      <c r="BV146" s="100"/>
      <c r="BW146" s="100"/>
      <c r="BX146" s="100"/>
      <c r="BY146" s="100"/>
      <c r="BZ146" s="100"/>
      <c r="CA146" s="100"/>
      <c r="CB146" s="100"/>
      <c r="CC146" s="100"/>
      <c r="CD146" s="100"/>
      <c r="CE146" s="100"/>
      <c r="CF146" s="100"/>
      <c r="CG146" s="100"/>
      <c r="CH146" s="100"/>
      <c r="CI146" s="100"/>
      <c r="CJ146" s="100"/>
      <c r="CK146" s="100"/>
      <c r="CL146" s="100"/>
      <c r="CM146" s="100"/>
      <c r="CN146" s="100"/>
      <c r="CO146" s="100"/>
      <c r="CP146" s="100"/>
      <c r="CQ146" s="100"/>
      <c r="CR146" s="100"/>
      <c r="CS146" s="100"/>
      <c r="CT146" s="100"/>
      <c r="CU146" s="100"/>
      <c r="CV146" s="100"/>
      <c r="CW146" s="100"/>
      <c r="CX146" s="100"/>
      <c r="CY146" s="100"/>
      <c r="CZ146" s="100"/>
      <c r="DA146" s="100"/>
      <c r="DB146" s="100"/>
      <c r="DC146" s="100"/>
      <c r="DD146" s="100"/>
      <c r="DE146" s="100"/>
      <c r="DF146" s="100"/>
      <c r="DG146" s="100"/>
      <c r="DH146" s="100"/>
      <c r="DI146" s="100"/>
      <c r="DJ146" s="100"/>
      <c r="DK146" s="100"/>
      <c r="DL146" s="100"/>
      <c r="DM146" s="100"/>
      <c r="DN146" s="100"/>
      <c r="DO146" s="100"/>
      <c r="DP146" s="100"/>
      <c r="DQ146" s="100"/>
      <c r="DR146" s="100"/>
      <c r="DS146" s="100"/>
      <c r="DT146" s="100"/>
      <c r="DU146" s="100"/>
      <c r="DV146" s="100"/>
      <c r="DW146" s="100"/>
      <c r="DX146" s="100"/>
      <c r="DY146" s="100"/>
      <c r="DZ146" s="100"/>
      <c r="EA146" s="100"/>
      <c r="EB146" s="100"/>
      <c r="EC146" s="100"/>
      <c r="ED146" s="100"/>
      <c r="EE146" s="100"/>
      <c r="EF146" s="100"/>
      <c r="EG146" s="100"/>
      <c r="EH146" s="100"/>
      <c r="EI146" s="100"/>
      <c r="EJ146" s="100"/>
      <c r="EK146" s="100"/>
      <c r="EL146" s="100"/>
      <c r="EM146" s="100"/>
      <c r="EN146" s="100"/>
      <c r="EO146" s="100"/>
      <c r="EP146" s="100"/>
      <c r="EQ146" s="100"/>
      <c r="ER146" s="100"/>
      <c r="ES146" s="100"/>
      <c r="ET146" s="100"/>
      <c r="EU146" s="100"/>
      <c r="EV146" s="100"/>
      <c r="EW146" s="100"/>
      <c r="EX146" s="100"/>
      <c r="EY146" s="100"/>
      <c r="EZ146" s="100"/>
      <c r="FA146" s="100"/>
      <c r="FB146" s="100"/>
      <c r="FC146" s="100"/>
      <c r="FD146" s="100"/>
      <c r="FE146" s="100"/>
      <c r="FF146" s="100"/>
      <c r="FG146" s="100"/>
      <c r="FH146" s="100"/>
      <c r="FI146" s="100"/>
      <c r="FJ146" s="100"/>
      <c r="FK146" s="100"/>
      <c r="FL146" s="100"/>
      <c r="FM146" s="100"/>
      <c r="FN146" s="100"/>
      <c r="FO146" s="100"/>
      <c r="FP146" s="100"/>
      <c r="FQ146" s="100"/>
      <c r="FR146" s="100"/>
      <c r="FS146" s="100"/>
      <c r="FT146" s="100"/>
      <c r="FU146" s="100"/>
      <c r="FV146" s="100"/>
      <c r="FW146" s="100"/>
      <c r="FX146" s="100"/>
      <c r="FY146" s="100"/>
      <c r="FZ146" s="100"/>
      <c r="GA146" s="100"/>
      <c r="GB146" s="100"/>
      <c r="GC146" s="100"/>
      <c r="GD146" s="100"/>
      <c r="GE146" s="100"/>
      <c r="GF146" s="100"/>
      <c r="GG146" s="100"/>
      <c r="GH146" s="100"/>
      <c r="GI146" s="100"/>
      <c r="GJ146" s="100"/>
      <c r="GK146" s="100"/>
      <c r="GL146" s="100"/>
      <c r="GM146" s="100"/>
      <c r="GN146" s="100"/>
    </row>
    <row r="147" spans="1:196" s="131" customFormat="1" ht="36.75" hidden="1" customHeight="1" x14ac:dyDescent="0.3">
      <c r="A147" s="94"/>
      <c r="B147" s="97"/>
      <c r="C147" s="97"/>
      <c r="D147" s="97"/>
      <c r="E147" s="130" t="s">
        <v>298</v>
      </c>
      <c r="F147" s="49"/>
      <c r="G147" s="50"/>
      <c r="H147" s="50"/>
      <c r="I147" s="56">
        <f t="shared" si="203"/>
        <v>0</v>
      </c>
      <c r="J147" s="40">
        <f t="shared" ref="J147" si="208">H147-G147</f>
        <v>0</v>
      </c>
      <c r="K147" s="21" t="str">
        <f t="shared" si="187"/>
        <v/>
      </c>
      <c r="L147" s="65"/>
      <c r="M147" s="61"/>
      <c r="N147" s="61"/>
      <c r="O147" s="153"/>
      <c r="P147" s="40">
        <f>O147-N147</f>
        <v>0</v>
      </c>
      <c r="Q147" s="21" t="str">
        <f t="shared" si="178"/>
        <v/>
      </c>
      <c r="R147" s="57">
        <f t="shared" ref="R147" si="209">SUM(F147,L147)</f>
        <v>0</v>
      </c>
      <c r="S147" s="40">
        <f t="shared" ref="S147" si="210">SUM(F147,M147)</f>
        <v>0</v>
      </c>
      <c r="T147" s="40">
        <f t="shared" ref="T147" si="211">SUM(G147,N147)</f>
        <v>0</v>
      </c>
      <c r="U147" s="18">
        <f t="shared" si="88"/>
        <v>0</v>
      </c>
      <c r="V147" s="40">
        <f t="shared" si="202"/>
        <v>0</v>
      </c>
      <c r="W147" s="21" t="str">
        <f t="shared" si="131"/>
        <v/>
      </c>
      <c r="X147" s="9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  <c r="BN147" s="100"/>
      <c r="BO147" s="100"/>
      <c r="BP147" s="100"/>
      <c r="BQ147" s="100"/>
      <c r="BR147" s="100"/>
      <c r="BS147" s="100"/>
      <c r="BT147" s="100"/>
      <c r="BU147" s="100"/>
      <c r="BV147" s="100"/>
      <c r="BW147" s="100"/>
      <c r="BX147" s="100"/>
      <c r="BY147" s="100"/>
      <c r="BZ147" s="100"/>
      <c r="CA147" s="100"/>
      <c r="CB147" s="100"/>
      <c r="CC147" s="100"/>
      <c r="CD147" s="100"/>
      <c r="CE147" s="100"/>
      <c r="CF147" s="100"/>
      <c r="CG147" s="100"/>
      <c r="CH147" s="100"/>
      <c r="CI147" s="100"/>
      <c r="CJ147" s="100"/>
      <c r="CK147" s="100"/>
      <c r="CL147" s="100"/>
      <c r="CM147" s="100"/>
      <c r="CN147" s="100"/>
      <c r="CO147" s="100"/>
      <c r="CP147" s="100"/>
      <c r="CQ147" s="100"/>
      <c r="CR147" s="100"/>
      <c r="CS147" s="100"/>
      <c r="CT147" s="100"/>
      <c r="CU147" s="100"/>
      <c r="CV147" s="100"/>
      <c r="CW147" s="100"/>
      <c r="CX147" s="100"/>
      <c r="CY147" s="100"/>
      <c r="CZ147" s="100"/>
      <c r="DA147" s="100"/>
      <c r="DB147" s="100"/>
      <c r="DC147" s="100"/>
      <c r="DD147" s="100"/>
      <c r="DE147" s="100"/>
      <c r="DF147" s="100"/>
      <c r="DG147" s="100"/>
      <c r="DH147" s="100"/>
      <c r="DI147" s="100"/>
      <c r="DJ147" s="100"/>
      <c r="DK147" s="100"/>
      <c r="DL147" s="100"/>
      <c r="DM147" s="100"/>
      <c r="DN147" s="100"/>
      <c r="DO147" s="100"/>
      <c r="DP147" s="100"/>
      <c r="DQ147" s="100"/>
      <c r="DR147" s="100"/>
      <c r="DS147" s="100"/>
      <c r="DT147" s="100"/>
      <c r="DU147" s="100"/>
      <c r="DV147" s="100"/>
      <c r="DW147" s="100"/>
      <c r="DX147" s="100"/>
      <c r="DY147" s="100"/>
      <c r="DZ147" s="100"/>
      <c r="EA147" s="100"/>
      <c r="EB147" s="100"/>
      <c r="EC147" s="100"/>
      <c r="ED147" s="100"/>
      <c r="EE147" s="100"/>
      <c r="EF147" s="100"/>
      <c r="EG147" s="100"/>
      <c r="EH147" s="100"/>
      <c r="EI147" s="100"/>
      <c r="EJ147" s="100"/>
      <c r="EK147" s="100"/>
      <c r="EL147" s="100"/>
      <c r="EM147" s="100"/>
      <c r="EN147" s="100"/>
      <c r="EO147" s="100"/>
      <c r="EP147" s="100"/>
      <c r="EQ147" s="100"/>
      <c r="ER147" s="100"/>
      <c r="ES147" s="100"/>
      <c r="ET147" s="100"/>
      <c r="EU147" s="100"/>
      <c r="EV147" s="100"/>
      <c r="EW147" s="100"/>
      <c r="EX147" s="100"/>
      <c r="EY147" s="100"/>
      <c r="EZ147" s="100"/>
      <c r="FA147" s="100"/>
      <c r="FB147" s="100"/>
      <c r="FC147" s="100"/>
      <c r="FD147" s="100"/>
      <c r="FE147" s="100"/>
      <c r="FF147" s="100"/>
      <c r="FG147" s="100"/>
      <c r="FH147" s="100"/>
      <c r="FI147" s="100"/>
      <c r="FJ147" s="100"/>
      <c r="FK147" s="100"/>
      <c r="FL147" s="100"/>
      <c r="FM147" s="100"/>
      <c r="FN147" s="100"/>
      <c r="FO147" s="100"/>
      <c r="FP147" s="100"/>
      <c r="FQ147" s="100"/>
      <c r="FR147" s="100"/>
      <c r="FS147" s="100"/>
      <c r="FT147" s="100"/>
      <c r="FU147" s="100"/>
      <c r="FV147" s="100"/>
      <c r="FW147" s="100"/>
      <c r="FX147" s="100"/>
      <c r="FY147" s="100"/>
      <c r="FZ147" s="100"/>
      <c r="GA147" s="100"/>
      <c r="GB147" s="100"/>
      <c r="GC147" s="100"/>
      <c r="GD147" s="100"/>
      <c r="GE147" s="100"/>
      <c r="GF147" s="100"/>
      <c r="GG147" s="100"/>
      <c r="GH147" s="100"/>
      <c r="GI147" s="100"/>
      <c r="GJ147" s="100"/>
      <c r="GK147" s="100"/>
      <c r="GL147" s="100"/>
      <c r="GM147" s="100"/>
      <c r="GN147" s="100"/>
    </row>
    <row r="148" spans="1:196" s="131" customFormat="1" ht="64.900000000000006" hidden="1" customHeight="1" x14ac:dyDescent="0.3">
      <c r="A148" s="94"/>
      <c r="B148" s="97"/>
      <c r="C148" s="97"/>
      <c r="D148" s="97"/>
      <c r="E148" s="130" t="s">
        <v>297</v>
      </c>
      <c r="F148" s="49"/>
      <c r="G148" s="50"/>
      <c r="H148" s="50"/>
      <c r="I148" s="59">
        <f t="shared" si="203"/>
        <v>0</v>
      </c>
      <c r="J148" s="40"/>
      <c r="K148" s="21" t="str">
        <f t="shared" si="187"/>
        <v/>
      </c>
      <c r="L148" s="65"/>
      <c r="M148" s="61"/>
      <c r="N148" s="61"/>
      <c r="O148" s="153"/>
      <c r="P148" s="40"/>
      <c r="Q148" s="21" t="str">
        <f t="shared" si="178"/>
        <v/>
      </c>
      <c r="R148" s="57">
        <f t="shared" ref="R148" si="212">SUM(F148,L148)</f>
        <v>0</v>
      </c>
      <c r="S148" s="40">
        <f t="shared" ref="S148" si="213">SUM(F148,M148)</f>
        <v>0</v>
      </c>
      <c r="T148" s="40">
        <f t="shared" ref="T148" si="214">SUM(G148,N148)</f>
        <v>0</v>
      </c>
      <c r="U148" s="18">
        <f t="shared" si="88"/>
        <v>0</v>
      </c>
      <c r="V148" s="40">
        <f t="shared" si="202"/>
        <v>0</v>
      </c>
      <c r="W148" s="21" t="str">
        <f t="shared" si="131"/>
        <v/>
      </c>
      <c r="X148" s="9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100"/>
      <c r="AS148" s="100"/>
      <c r="AT148" s="100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  <c r="BM148" s="100"/>
      <c r="BN148" s="100"/>
      <c r="BO148" s="100"/>
      <c r="BP148" s="100"/>
      <c r="BQ148" s="100"/>
      <c r="BR148" s="100"/>
      <c r="BS148" s="100"/>
      <c r="BT148" s="100"/>
      <c r="BU148" s="100"/>
      <c r="BV148" s="100"/>
      <c r="BW148" s="100"/>
      <c r="BX148" s="100"/>
      <c r="BY148" s="100"/>
      <c r="BZ148" s="100"/>
      <c r="CA148" s="100"/>
      <c r="CB148" s="100"/>
      <c r="CC148" s="100"/>
      <c r="CD148" s="100"/>
      <c r="CE148" s="100"/>
      <c r="CF148" s="100"/>
      <c r="CG148" s="100"/>
      <c r="CH148" s="100"/>
      <c r="CI148" s="100"/>
      <c r="CJ148" s="100"/>
      <c r="CK148" s="100"/>
      <c r="CL148" s="100"/>
      <c r="CM148" s="100"/>
      <c r="CN148" s="100"/>
      <c r="CO148" s="100"/>
      <c r="CP148" s="100"/>
      <c r="CQ148" s="100"/>
      <c r="CR148" s="100"/>
      <c r="CS148" s="100"/>
      <c r="CT148" s="100"/>
      <c r="CU148" s="100"/>
      <c r="CV148" s="100"/>
      <c r="CW148" s="100"/>
      <c r="CX148" s="100"/>
      <c r="CY148" s="100"/>
      <c r="CZ148" s="100"/>
      <c r="DA148" s="100"/>
      <c r="DB148" s="100"/>
      <c r="DC148" s="100"/>
      <c r="DD148" s="100"/>
      <c r="DE148" s="100"/>
      <c r="DF148" s="100"/>
      <c r="DG148" s="100"/>
      <c r="DH148" s="100"/>
      <c r="DI148" s="100"/>
      <c r="DJ148" s="100"/>
      <c r="DK148" s="100"/>
      <c r="DL148" s="100"/>
      <c r="DM148" s="100"/>
      <c r="DN148" s="100"/>
      <c r="DO148" s="100"/>
      <c r="DP148" s="100"/>
      <c r="DQ148" s="100"/>
      <c r="DR148" s="100"/>
      <c r="DS148" s="100"/>
      <c r="DT148" s="100"/>
      <c r="DU148" s="100"/>
      <c r="DV148" s="100"/>
      <c r="DW148" s="100"/>
      <c r="DX148" s="100"/>
      <c r="DY148" s="100"/>
      <c r="DZ148" s="100"/>
      <c r="EA148" s="100"/>
      <c r="EB148" s="100"/>
      <c r="EC148" s="100"/>
      <c r="ED148" s="100"/>
      <c r="EE148" s="100"/>
      <c r="EF148" s="100"/>
      <c r="EG148" s="100"/>
      <c r="EH148" s="100"/>
      <c r="EI148" s="100"/>
      <c r="EJ148" s="100"/>
      <c r="EK148" s="100"/>
      <c r="EL148" s="100"/>
      <c r="EM148" s="100"/>
      <c r="EN148" s="100"/>
      <c r="EO148" s="100"/>
      <c r="EP148" s="100"/>
      <c r="EQ148" s="100"/>
      <c r="ER148" s="100"/>
      <c r="ES148" s="100"/>
      <c r="ET148" s="100"/>
      <c r="EU148" s="100"/>
      <c r="EV148" s="100"/>
      <c r="EW148" s="100"/>
      <c r="EX148" s="100"/>
      <c r="EY148" s="100"/>
      <c r="EZ148" s="100"/>
      <c r="FA148" s="100"/>
      <c r="FB148" s="100"/>
      <c r="FC148" s="100"/>
      <c r="FD148" s="100"/>
      <c r="FE148" s="100"/>
      <c r="FF148" s="100"/>
      <c r="FG148" s="100"/>
      <c r="FH148" s="100"/>
      <c r="FI148" s="100"/>
      <c r="FJ148" s="100"/>
      <c r="FK148" s="100"/>
      <c r="FL148" s="100"/>
      <c r="FM148" s="100"/>
      <c r="FN148" s="100"/>
      <c r="FO148" s="100"/>
      <c r="FP148" s="100"/>
      <c r="FQ148" s="100"/>
      <c r="FR148" s="100"/>
      <c r="FS148" s="100"/>
      <c r="FT148" s="100"/>
      <c r="FU148" s="100"/>
      <c r="FV148" s="100"/>
      <c r="FW148" s="100"/>
      <c r="FX148" s="100"/>
      <c r="FY148" s="100"/>
      <c r="FZ148" s="100"/>
      <c r="GA148" s="100"/>
      <c r="GB148" s="100"/>
      <c r="GC148" s="100"/>
      <c r="GD148" s="100"/>
      <c r="GE148" s="100"/>
      <c r="GF148" s="100"/>
      <c r="GG148" s="100"/>
      <c r="GH148" s="100"/>
      <c r="GI148" s="100"/>
      <c r="GJ148" s="100"/>
      <c r="GK148" s="100"/>
      <c r="GL148" s="100"/>
      <c r="GM148" s="100"/>
      <c r="GN148" s="100"/>
    </row>
    <row r="149" spans="1:196" s="131" customFormat="1" ht="20.25" hidden="1" customHeight="1" x14ac:dyDescent="0.3">
      <c r="A149" s="94"/>
      <c r="B149" s="97"/>
      <c r="C149" s="97"/>
      <c r="D149" s="97"/>
      <c r="E149" s="130" t="s">
        <v>296</v>
      </c>
      <c r="F149" s="49"/>
      <c r="G149" s="50"/>
      <c r="H149" s="50"/>
      <c r="I149" s="56">
        <f t="shared" ref="I149" si="215">H149/$H$6</f>
        <v>0</v>
      </c>
      <c r="J149" s="40">
        <f t="shared" ref="J149" si="216">H149-G149</f>
        <v>0</v>
      </c>
      <c r="K149" s="21" t="str">
        <f t="shared" si="187"/>
        <v/>
      </c>
      <c r="L149" s="65"/>
      <c r="M149" s="61"/>
      <c r="N149" s="61"/>
      <c r="O149" s="153"/>
      <c r="P149" s="40">
        <f>O149-N149</f>
        <v>0</v>
      </c>
      <c r="Q149" s="21" t="str">
        <f t="shared" si="178"/>
        <v/>
      </c>
      <c r="R149" s="57">
        <f t="shared" ref="R149" si="217">SUM(F149,L149)</f>
        <v>0</v>
      </c>
      <c r="S149" s="40">
        <f t="shared" ref="S149" si="218">SUM(F149,M149)</f>
        <v>0</v>
      </c>
      <c r="T149" s="40">
        <f t="shared" ref="T149" si="219">SUM(G149,N149)</f>
        <v>0</v>
      </c>
      <c r="U149" s="18">
        <f t="shared" si="88"/>
        <v>0</v>
      </c>
      <c r="V149" s="40">
        <f t="shared" si="202"/>
        <v>0</v>
      </c>
      <c r="W149" s="21" t="str">
        <f t="shared" si="131"/>
        <v/>
      </c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100"/>
      <c r="AS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  <c r="BM149" s="100"/>
      <c r="BN149" s="100"/>
      <c r="BO149" s="100"/>
      <c r="BP149" s="100"/>
      <c r="BQ149" s="100"/>
      <c r="BR149" s="100"/>
      <c r="BS149" s="100"/>
      <c r="BT149" s="100"/>
      <c r="BU149" s="100"/>
      <c r="BV149" s="100"/>
      <c r="BW149" s="100"/>
      <c r="BX149" s="100"/>
      <c r="BY149" s="100"/>
      <c r="BZ149" s="100"/>
      <c r="CA149" s="100"/>
      <c r="CB149" s="100"/>
      <c r="CC149" s="100"/>
      <c r="CD149" s="100"/>
      <c r="CE149" s="100"/>
      <c r="CF149" s="100"/>
      <c r="CG149" s="100"/>
      <c r="CH149" s="100"/>
      <c r="CI149" s="100"/>
      <c r="CJ149" s="100"/>
      <c r="CK149" s="100"/>
      <c r="CL149" s="100"/>
      <c r="CM149" s="100"/>
      <c r="CN149" s="100"/>
      <c r="CO149" s="100"/>
      <c r="CP149" s="100"/>
      <c r="CQ149" s="100"/>
      <c r="CR149" s="100"/>
      <c r="CS149" s="100"/>
      <c r="CT149" s="100"/>
      <c r="CU149" s="100"/>
      <c r="CV149" s="100"/>
      <c r="CW149" s="100"/>
      <c r="CX149" s="100"/>
      <c r="CY149" s="100"/>
      <c r="CZ149" s="100"/>
      <c r="DA149" s="100"/>
      <c r="DB149" s="100"/>
      <c r="DC149" s="100"/>
      <c r="DD149" s="100"/>
      <c r="DE149" s="100"/>
      <c r="DF149" s="100"/>
      <c r="DG149" s="100"/>
      <c r="DH149" s="100"/>
      <c r="DI149" s="100"/>
      <c r="DJ149" s="100"/>
      <c r="DK149" s="100"/>
      <c r="DL149" s="100"/>
      <c r="DM149" s="100"/>
      <c r="DN149" s="100"/>
      <c r="DO149" s="100"/>
      <c r="DP149" s="100"/>
      <c r="DQ149" s="100"/>
      <c r="DR149" s="100"/>
      <c r="DS149" s="100"/>
      <c r="DT149" s="100"/>
      <c r="DU149" s="100"/>
      <c r="DV149" s="100"/>
      <c r="DW149" s="100"/>
      <c r="DX149" s="100"/>
      <c r="DY149" s="100"/>
      <c r="DZ149" s="100"/>
      <c r="EA149" s="100"/>
      <c r="EB149" s="100"/>
      <c r="EC149" s="100"/>
      <c r="ED149" s="100"/>
      <c r="EE149" s="100"/>
      <c r="EF149" s="100"/>
      <c r="EG149" s="100"/>
      <c r="EH149" s="100"/>
      <c r="EI149" s="100"/>
      <c r="EJ149" s="100"/>
      <c r="EK149" s="100"/>
      <c r="EL149" s="100"/>
      <c r="EM149" s="100"/>
      <c r="EN149" s="100"/>
      <c r="EO149" s="100"/>
      <c r="EP149" s="100"/>
      <c r="EQ149" s="100"/>
      <c r="ER149" s="100"/>
      <c r="ES149" s="100"/>
      <c r="ET149" s="100"/>
      <c r="EU149" s="100"/>
      <c r="EV149" s="100"/>
      <c r="EW149" s="100"/>
      <c r="EX149" s="100"/>
      <c r="EY149" s="100"/>
      <c r="EZ149" s="100"/>
      <c r="FA149" s="100"/>
      <c r="FB149" s="100"/>
      <c r="FC149" s="100"/>
      <c r="FD149" s="100"/>
      <c r="FE149" s="100"/>
      <c r="FF149" s="100"/>
      <c r="FG149" s="100"/>
      <c r="FH149" s="100"/>
      <c r="FI149" s="100"/>
      <c r="FJ149" s="100"/>
      <c r="FK149" s="100"/>
      <c r="FL149" s="100"/>
      <c r="FM149" s="100"/>
      <c r="FN149" s="100"/>
      <c r="FO149" s="100"/>
      <c r="FP149" s="100"/>
      <c r="FQ149" s="100"/>
      <c r="FR149" s="100"/>
      <c r="FS149" s="100"/>
      <c r="FT149" s="100"/>
      <c r="FU149" s="100"/>
      <c r="FV149" s="100"/>
      <c r="FW149" s="100"/>
      <c r="FX149" s="100"/>
      <c r="FY149" s="100"/>
      <c r="FZ149" s="100"/>
      <c r="GA149" s="100"/>
      <c r="GB149" s="100"/>
      <c r="GC149" s="100"/>
      <c r="GD149" s="100"/>
      <c r="GE149" s="100"/>
      <c r="GF149" s="100"/>
      <c r="GG149" s="100"/>
      <c r="GH149" s="100"/>
      <c r="GI149" s="100"/>
      <c r="GJ149" s="100"/>
      <c r="GK149" s="100"/>
      <c r="GL149" s="100"/>
      <c r="GM149" s="100"/>
      <c r="GN149" s="100"/>
    </row>
    <row r="150" spans="1:196" s="86" customFormat="1" ht="48.75" customHeight="1" x14ac:dyDescent="0.25">
      <c r="A150" s="81">
        <v>14</v>
      </c>
      <c r="B150" s="82"/>
      <c r="C150" s="82" t="s">
        <v>250</v>
      </c>
      <c r="D150" s="82" t="s">
        <v>50</v>
      </c>
      <c r="E150" s="154" t="s">
        <v>256</v>
      </c>
      <c r="F150" s="47">
        <f>SUM(F151)</f>
        <v>282.7</v>
      </c>
      <c r="G150" s="48">
        <f t="shared" ref="G150:H150" si="220">SUM(G151)</f>
        <v>282.7</v>
      </c>
      <c r="H150" s="48">
        <f t="shared" si="220"/>
        <v>282.7</v>
      </c>
      <c r="I150" s="36">
        <f t="shared" si="83"/>
        <v>1.7875672076581475E-3</v>
      </c>
      <c r="J150" s="17">
        <f t="shared" si="84"/>
        <v>0</v>
      </c>
      <c r="K150" s="21">
        <f t="shared" si="187"/>
        <v>1</v>
      </c>
      <c r="L150" s="47">
        <f t="shared" ref="L150:O150" si="221">SUM(L151)</f>
        <v>616.70000000000005</v>
      </c>
      <c r="M150" s="66">
        <f t="shared" si="221"/>
        <v>616.70000000000005</v>
      </c>
      <c r="N150" s="48">
        <f t="shared" si="221"/>
        <v>616.70000000000005</v>
      </c>
      <c r="O150" s="152">
        <f t="shared" si="221"/>
        <v>616.70000000000005</v>
      </c>
      <c r="P150" s="17">
        <f>O150-N150</f>
        <v>0</v>
      </c>
      <c r="Q150" s="20">
        <f t="shared" si="178"/>
        <v>1</v>
      </c>
      <c r="R150" s="16">
        <f t="shared" si="86"/>
        <v>899.40000000000009</v>
      </c>
      <c r="S150" s="17">
        <f t="shared" si="87"/>
        <v>899.40000000000009</v>
      </c>
      <c r="T150" s="17">
        <f t="shared" si="88"/>
        <v>899.40000000000009</v>
      </c>
      <c r="U150" s="18">
        <f t="shared" si="88"/>
        <v>899.40000000000009</v>
      </c>
      <c r="V150" s="17">
        <f t="shared" si="202"/>
        <v>0</v>
      </c>
      <c r="W150" s="21">
        <f t="shared" si="131"/>
        <v>1</v>
      </c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</row>
    <row r="151" spans="1:196" s="131" customFormat="1" ht="96" customHeight="1" x14ac:dyDescent="0.3">
      <c r="A151" s="94"/>
      <c r="B151" s="97"/>
      <c r="C151" s="97"/>
      <c r="D151" s="97"/>
      <c r="E151" s="130" t="s">
        <v>327</v>
      </c>
      <c r="F151" s="43">
        <v>282.7</v>
      </c>
      <c r="G151" s="44">
        <v>282.7</v>
      </c>
      <c r="H151" s="44">
        <v>282.7</v>
      </c>
      <c r="I151" s="56">
        <f t="shared" si="83"/>
        <v>1.7875672076581475E-3</v>
      </c>
      <c r="J151" s="40">
        <f t="shared" si="84"/>
        <v>0</v>
      </c>
      <c r="K151" s="181">
        <f t="shared" si="187"/>
        <v>1</v>
      </c>
      <c r="L151" s="57">
        <v>616.70000000000005</v>
      </c>
      <c r="M151" s="40">
        <v>616.70000000000005</v>
      </c>
      <c r="N151" s="40">
        <v>616.70000000000005</v>
      </c>
      <c r="O151" s="44">
        <v>616.70000000000005</v>
      </c>
      <c r="P151" s="40">
        <f>O151-N151</f>
        <v>0</v>
      </c>
      <c r="Q151" s="181">
        <f t="shared" si="178"/>
        <v>1</v>
      </c>
      <c r="R151" s="57">
        <f t="shared" si="86"/>
        <v>899.40000000000009</v>
      </c>
      <c r="S151" s="40">
        <f t="shared" si="87"/>
        <v>899.40000000000009</v>
      </c>
      <c r="T151" s="40">
        <f t="shared" si="88"/>
        <v>899.40000000000009</v>
      </c>
      <c r="U151" s="40">
        <f t="shared" si="88"/>
        <v>899.40000000000009</v>
      </c>
      <c r="V151" s="40">
        <f t="shared" si="89"/>
        <v>0</v>
      </c>
      <c r="W151" s="181">
        <f t="shared" si="131"/>
        <v>1</v>
      </c>
      <c r="X151" s="99"/>
      <c r="Y151" s="99"/>
      <c r="Z151" s="99"/>
      <c r="AA151" s="99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100"/>
      <c r="AS151" s="100"/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  <c r="BM151" s="100"/>
      <c r="BN151" s="100"/>
      <c r="BO151" s="100"/>
      <c r="BP151" s="100"/>
      <c r="BQ151" s="100"/>
      <c r="BR151" s="100"/>
      <c r="BS151" s="100"/>
      <c r="BT151" s="100"/>
      <c r="BU151" s="100"/>
      <c r="BV151" s="100"/>
      <c r="BW151" s="100"/>
      <c r="BX151" s="100"/>
      <c r="BY151" s="100"/>
      <c r="BZ151" s="100"/>
      <c r="CA151" s="100"/>
      <c r="CB151" s="100"/>
      <c r="CC151" s="100"/>
      <c r="CD151" s="100"/>
      <c r="CE151" s="100"/>
      <c r="CF151" s="100"/>
      <c r="CG151" s="100"/>
      <c r="CH151" s="100"/>
      <c r="CI151" s="100"/>
      <c r="CJ151" s="100"/>
      <c r="CK151" s="100"/>
      <c r="CL151" s="100"/>
      <c r="CM151" s="100"/>
      <c r="CN151" s="100"/>
      <c r="CO151" s="100"/>
      <c r="CP151" s="100"/>
      <c r="CQ151" s="100"/>
      <c r="CR151" s="100"/>
      <c r="CS151" s="100"/>
      <c r="CT151" s="100"/>
      <c r="CU151" s="100"/>
      <c r="CV151" s="100"/>
      <c r="CW151" s="100"/>
      <c r="CX151" s="100"/>
      <c r="CY151" s="100"/>
      <c r="CZ151" s="100"/>
      <c r="DA151" s="100"/>
      <c r="DB151" s="100"/>
      <c r="DC151" s="100"/>
      <c r="DD151" s="100"/>
      <c r="DE151" s="100"/>
      <c r="DF151" s="100"/>
      <c r="DG151" s="100"/>
      <c r="DH151" s="100"/>
      <c r="DI151" s="100"/>
      <c r="DJ151" s="100"/>
      <c r="DK151" s="100"/>
      <c r="DL151" s="100"/>
      <c r="DM151" s="100"/>
      <c r="DN151" s="100"/>
      <c r="DO151" s="100"/>
      <c r="DP151" s="100"/>
      <c r="DQ151" s="100"/>
      <c r="DR151" s="100"/>
      <c r="DS151" s="100"/>
      <c r="DT151" s="100"/>
      <c r="DU151" s="100"/>
      <c r="DV151" s="100"/>
      <c r="DW151" s="100"/>
      <c r="DX151" s="100"/>
      <c r="DY151" s="100"/>
      <c r="DZ151" s="100"/>
      <c r="EA151" s="100"/>
      <c r="EB151" s="100"/>
      <c r="EC151" s="100"/>
      <c r="ED151" s="100"/>
      <c r="EE151" s="100"/>
      <c r="EF151" s="100"/>
      <c r="EG151" s="100"/>
      <c r="EH151" s="100"/>
      <c r="EI151" s="100"/>
      <c r="EJ151" s="100"/>
      <c r="EK151" s="100"/>
      <c r="EL151" s="100"/>
      <c r="EM151" s="100"/>
      <c r="EN151" s="100"/>
      <c r="EO151" s="100"/>
      <c r="EP151" s="100"/>
      <c r="EQ151" s="100"/>
      <c r="ER151" s="100"/>
      <c r="ES151" s="100"/>
      <c r="ET151" s="100"/>
      <c r="EU151" s="100"/>
      <c r="EV151" s="100"/>
      <c r="EW151" s="100"/>
      <c r="EX151" s="100"/>
      <c r="EY151" s="100"/>
      <c r="EZ151" s="100"/>
      <c r="FA151" s="100"/>
      <c r="FB151" s="100"/>
      <c r="FC151" s="100"/>
      <c r="FD151" s="100"/>
      <c r="FE151" s="100"/>
      <c r="FF151" s="100"/>
      <c r="FG151" s="100"/>
      <c r="FH151" s="100"/>
      <c r="FI151" s="100"/>
      <c r="FJ151" s="100"/>
      <c r="FK151" s="100"/>
      <c r="FL151" s="100"/>
      <c r="FM151" s="100"/>
      <c r="FN151" s="100"/>
      <c r="FO151" s="100"/>
      <c r="FP151" s="100"/>
      <c r="FQ151" s="100"/>
      <c r="FR151" s="100"/>
      <c r="FS151" s="100"/>
      <c r="FT151" s="100"/>
      <c r="FU151" s="100"/>
      <c r="FV151" s="100"/>
      <c r="FW151" s="100"/>
      <c r="FX151" s="100"/>
      <c r="FY151" s="100"/>
      <c r="FZ151" s="100"/>
      <c r="GA151" s="100"/>
      <c r="GB151" s="100"/>
      <c r="GC151" s="100"/>
      <c r="GD151" s="100"/>
      <c r="GE151" s="100"/>
      <c r="GF151" s="100"/>
      <c r="GG151" s="100"/>
      <c r="GH151" s="100"/>
      <c r="GI151" s="100"/>
      <c r="GJ151" s="100"/>
      <c r="GK151" s="100"/>
      <c r="GL151" s="100"/>
      <c r="GM151" s="100"/>
      <c r="GN151" s="100"/>
    </row>
    <row r="152" spans="1:196" s="1" customFormat="1" ht="25.5" customHeight="1" x14ac:dyDescent="0.3">
      <c r="A152" s="201" t="s">
        <v>5</v>
      </c>
      <c r="B152" s="202"/>
      <c r="C152" s="202"/>
      <c r="D152" s="202"/>
      <c r="E152" s="203"/>
      <c r="F152" s="30">
        <f>SUM(F51,F9,F39,F71,F76,F82,F83,F84,F85,F97,F132,F142:F143,F150)</f>
        <v>800048.7</v>
      </c>
      <c r="G152" s="17">
        <f>SUM(G51,G9,G39,G71,G76,G82,G83,G84,G85,G97,G132,G142:G143,G150)</f>
        <v>215463.89999999997</v>
      </c>
      <c r="H152" s="17">
        <f>SUM(H51,H9,H39,H71,H76,H82,H83,H84,H85,H97,H132,H142:H143,H150)</f>
        <v>158147.90000000002</v>
      </c>
      <c r="I152" s="36">
        <v>1</v>
      </c>
      <c r="J152" s="17">
        <f>SUM(J51,J9,J39,J71,J76,J82,J83,J84,J85,J97,J132,J142:J143,J150)</f>
        <v>-57315.999999999971</v>
      </c>
      <c r="K152" s="79">
        <f t="shared" si="187"/>
        <v>0.7339879209463861</v>
      </c>
      <c r="L152" s="16">
        <f>SUM(L51,L9,L39,L71,L76,L82,L83,L84,L85,L97,L132,L142:L143,L150)</f>
        <v>104862.90000000001</v>
      </c>
      <c r="M152" s="17">
        <f>SUM(M51,M9,M39,M71,M76,M82,M83,M84,M85,M97,M132,M142:M143,M150)</f>
        <v>105946.89999999998</v>
      </c>
      <c r="N152" s="17">
        <f>SUM(N51,N9,N39,N71,N76,N82,N83,N84,N85,N97,N132,N142:N143,N150)</f>
        <v>39655.300000000003</v>
      </c>
      <c r="O152" s="17">
        <f>SUM(O51,O9,O39,O71,O76,O82,O83,O84,O85,O97,O132,O142:O143,O150)</f>
        <v>5097.3</v>
      </c>
      <c r="P152" s="17">
        <f>SUM(P51,P9,P39,P71,P76,P82,P83,P84,P85,P97,P132,P142:P143,P150)</f>
        <v>-34558</v>
      </c>
      <c r="Q152" s="20">
        <f t="shared" si="178"/>
        <v>0.1285401951315461</v>
      </c>
      <c r="R152" s="16">
        <f>SUM(R51,R9,R39,R71,R76,R82,R83,R84,R85,R97,R132,R142:R143,R150)</f>
        <v>904911.60000000021</v>
      </c>
      <c r="S152" s="17">
        <f>SUM(S51,S9,S39,S71,S76,S82,S83,S84,S85,S97,S132,S142:S143,S150)</f>
        <v>905995.60000000021</v>
      </c>
      <c r="T152" s="17">
        <f>SUM(T51,T9,T39,T71,T76,T82,T83,T84,T85,T97,T132,T142:T143,T150)</f>
        <v>255119.19999999998</v>
      </c>
      <c r="U152" s="17">
        <f t="shared" ref="U152" si="222">SUM(H152,O152)</f>
        <v>163245.20000000001</v>
      </c>
      <c r="V152" s="17">
        <f>SUM(V51,V9,V39,V71,V76,V82,V83,V84,V85,V97,V132,V142:V143,V150)</f>
        <v>-91873.999999999971</v>
      </c>
      <c r="W152" s="20">
        <f t="shared" si="131"/>
        <v>0.63987814323657344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160" customFormat="1" ht="75.599999999999994" hidden="1" customHeight="1" x14ac:dyDescent="0.3">
      <c r="A153" s="81">
        <v>15</v>
      </c>
      <c r="B153" s="155">
        <v>250909</v>
      </c>
      <c r="C153" s="155">
        <v>8821</v>
      </c>
      <c r="D153" s="155">
        <v>1060</v>
      </c>
      <c r="E153" s="156" t="s">
        <v>299</v>
      </c>
      <c r="F153" s="41"/>
      <c r="G153" s="48"/>
      <c r="H153" s="48"/>
      <c r="I153" s="56"/>
      <c r="J153" s="40"/>
      <c r="K153" s="77" t="str">
        <f t="shared" si="187"/>
        <v/>
      </c>
      <c r="L153" s="19"/>
      <c r="M153" s="18"/>
      <c r="N153" s="18"/>
      <c r="O153" s="42"/>
      <c r="P153" s="18">
        <f>O153-N153</f>
        <v>0</v>
      </c>
      <c r="Q153" s="21" t="str">
        <f t="shared" si="178"/>
        <v/>
      </c>
      <c r="R153" s="19">
        <f>SUM(F153,L153)</f>
        <v>0</v>
      </c>
      <c r="S153" s="18">
        <f t="shared" si="87"/>
        <v>0</v>
      </c>
      <c r="T153" s="18">
        <f t="shared" ref="T153" si="223">SUM(G153,N153)</f>
        <v>0</v>
      </c>
      <c r="U153" s="18">
        <f t="shared" ref="U153" si="224">SUM(H153,O153)</f>
        <v>0</v>
      </c>
      <c r="V153" s="18">
        <f>U153-T153</f>
        <v>0</v>
      </c>
      <c r="W153" s="21" t="str">
        <f t="shared" si="131"/>
        <v/>
      </c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/>
      <c r="FD153" s="158"/>
      <c r="FE153" s="158"/>
      <c r="FF153" s="158"/>
      <c r="FG153" s="158"/>
      <c r="FH153" s="158"/>
      <c r="FI153" s="158"/>
      <c r="FJ153" s="158"/>
      <c r="FK153" s="158"/>
      <c r="FL153" s="158"/>
      <c r="FM153" s="158"/>
      <c r="FN153" s="158"/>
      <c r="FO153" s="158"/>
      <c r="FP153" s="158"/>
      <c r="FQ153" s="158"/>
      <c r="FR153" s="158"/>
      <c r="FS153" s="158"/>
      <c r="FT153" s="158"/>
      <c r="FU153" s="158"/>
      <c r="FV153" s="158"/>
      <c r="FW153" s="158"/>
      <c r="FX153" s="158"/>
      <c r="FY153" s="158"/>
      <c r="FZ153" s="158"/>
      <c r="GA153" s="158"/>
      <c r="GB153" s="158"/>
      <c r="GC153" s="158"/>
      <c r="GD153" s="158"/>
      <c r="GE153" s="159"/>
      <c r="GF153" s="159"/>
      <c r="GG153" s="159"/>
      <c r="GH153" s="159"/>
      <c r="GI153" s="159"/>
      <c r="GJ153" s="159"/>
      <c r="GK153" s="159"/>
      <c r="GL153" s="159"/>
      <c r="GM153" s="159"/>
      <c r="GN153" s="159"/>
    </row>
    <row r="154" spans="1:196" s="160" customFormat="1" ht="73.150000000000006" customHeight="1" x14ac:dyDescent="0.3">
      <c r="A154" s="81">
        <v>15</v>
      </c>
      <c r="B154" s="155">
        <v>250909</v>
      </c>
      <c r="C154" s="155">
        <v>8822</v>
      </c>
      <c r="D154" s="155">
        <v>1060</v>
      </c>
      <c r="E154" s="161" t="s">
        <v>246</v>
      </c>
      <c r="F154" s="47"/>
      <c r="G154" s="48"/>
      <c r="H154" s="48"/>
      <c r="I154" s="56"/>
      <c r="J154" s="40"/>
      <c r="K154" s="21" t="str">
        <f t="shared" si="187"/>
        <v/>
      </c>
      <c r="L154" s="19"/>
      <c r="M154" s="18"/>
      <c r="N154" s="18"/>
      <c r="O154" s="180">
        <v>-5.4</v>
      </c>
      <c r="P154" s="18">
        <f>O154-N154</f>
        <v>-5.4</v>
      </c>
      <c r="Q154" s="21" t="str">
        <f t="shared" si="178"/>
        <v/>
      </c>
      <c r="R154" s="19">
        <f>SUM(F154,L154)</f>
        <v>0</v>
      </c>
      <c r="S154" s="18" t="s">
        <v>181</v>
      </c>
      <c r="T154" s="18">
        <f t="shared" ref="S154:U155" si="225">SUM(G154,N154)</f>
        <v>0</v>
      </c>
      <c r="U154" s="18">
        <f t="shared" si="225"/>
        <v>-5.4</v>
      </c>
      <c r="V154" s="18">
        <f>U154-T154</f>
        <v>-5.4</v>
      </c>
      <c r="W154" s="21" t="str">
        <f t="shared" si="131"/>
        <v/>
      </c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  <c r="BE154" s="158"/>
      <c r="BF154" s="158"/>
      <c r="BG154" s="158"/>
      <c r="BH154" s="158"/>
      <c r="BI154" s="158"/>
      <c r="BJ154" s="158"/>
      <c r="BK154" s="158"/>
      <c r="BL154" s="158"/>
      <c r="BM154" s="158"/>
      <c r="BN154" s="158"/>
      <c r="BO154" s="158"/>
      <c r="BP154" s="158"/>
      <c r="BQ154" s="158"/>
      <c r="BR154" s="158"/>
      <c r="BS154" s="158"/>
      <c r="BT154" s="158"/>
      <c r="BU154" s="158"/>
      <c r="BV154" s="158"/>
      <c r="BW154" s="158"/>
      <c r="BX154" s="158"/>
      <c r="BY154" s="158"/>
      <c r="BZ154" s="158"/>
      <c r="CA154" s="158"/>
      <c r="CB154" s="158"/>
      <c r="CC154" s="158"/>
      <c r="CD154" s="158"/>
      <c r="CE154" s="158"/>
      <c r="CF154" s="158"/>
      <c r="CG154" s="158"/>
      <c r="CH154" s="158"/>
      <c r="CI154" s="158"/>
      <c r="CJ154" s="158"/>
      <c r="CK154" s="158"/>
      <c r="CL154" s="158"/>
      <c r="CM154" s="158"/>
      <c r="CN154" s="158"/>
      <c r="CO154" s="158"/>
      <c r="CP154" s="158"/>
      <c r="CQ154" s="158"/>
      <c r="CR154" s="158"/>
      <c r="CS154" s="158"/>
      <c r="CT154" s="158"/>
      <c r="CU154" s="158"/>
      <c r="CV154" s="158"/>
      <c r="CW154" s="158"/>
      <c r="CX154" s="158"/>
      <c r="CY154" s="158"/>
      <c r="CZ154" s="158"/>
      <c r="DA154" s="158"/>
      <c r="DB154" s="158"/>
      <c r="DC154" s="158"/>
      <c r="DD154" s="158"/>
      <c r="DE154" s="158"/>
      <c r="DF154" s="158"/>
      <c r="DG154" s="158"/>
      <c r="DH154" s="158"/>
      <c r="DI154" s="158"/>
      <c r="DJ154" s="158"/>
      <c r="DK154" s="158"/>
      <c r="DL154" s="158"/>
      <c r="DM154" s="158"/>
      <c r="DN154" s="158"/>
      <c r="DO154" s="158"/>
      <c r="DP154" s="158"/>
      <c r="DQ154" s="158"/>
      <c r="DR154" s="158"/>
      <c r="DS154" s="158"/>
      <c r="DT154" s="158"/>
      <c r="DU154" s="158"/>
      <c r="DV154" s="158"/>
      <c r="DW154" s="158"/>
      <c r="DX154" s="158"/>
      <c r="DY154" s="158"/>
      <c r="DZ154" s="158"/>
      <c r="EA154" s="158"/>
      <c r="EB154" s="158"/>
      <c r="EC154" s="158"/>
      <c r="ED154" s="158"/>
      <c r="EE154" s="158"/>
      <c r="EF154" s="158"/>
      <c r="EG154" s="158"/>
      <c r="EH154" s="158"/>
      <c r="EI154" s="158"/>
      <c r="EJ154" s="158"/>
      <c r="EK154" s="158"/>
      <c r="EL154" s="158"/>
      <c r="EM154" s="158"/>
      <c r="EN154" s="158"/>
      <c r="EO154" s="158"/>
      <c r="EP154" s="158"/>
      <c r="EQ154" s="158"/>
      <c r="ER154" s="158"/>
      <c r="ES154" s="158"/>
      <c r="ET154" s="158"/>
      <c r="EU154" s="158"/>
      <c r="EV154" s="158"/>
      <c r="EW154" s="158"/>
      <c r="EX154" s="158"/>
      <c r="EY154" s="158"/>
      <c r="EZ154" s="158"/>
      <c r="FA154" s="158"/>
      <c r="FB154" s="158"/>
      <c r="FC154" s="158"/>
      <c r="FD154" s="158"/>
      <c r="FE154" s="158"/>
      <c r="FF154" s="158"/>
      <c r="FG154" s="158"/>
      <c r="FH154" s="158"/>
      <c r="FI154" s="158"/>
      <c r="FJ154" s="158"/>
      <c r="FK154" s="158"/>
      <c r="FL154" s="158"/>
      <c r="FM154" s="158"/>
      <c r="FN154" s="158"/>
      <c r="FO154" s="158"/>
      <c r="FP154" s="158"/>
      <c r="FQ154" s="158"/>
      <c r="FR154" s="158"/>
      <c r="FS154" s="158"/>
      <c r="FT154" s="158"/>
      <c r="FU154" s="158"/>
      <c r="FV154" s="158"/>
      <c r="FW154" s="158"/>
      <c r="FX154" s="158"/>
      <c r="FY154" s="158"/>
      <c r="FZ154" s="158"/>
      <c r="GA154" s="158"/>
      <c r="GB154" s="158"/>
      <c r="GC154" s="158"/>
      <c r="GD154" s="158"/>
      <c r="GE154" s="159"/>
      <c r="GF154" s="159"/>
      <c r="GG154" s="159"/>
      <c r="GH154" s="159"/>
      <c r="GI154" s="159"/>
      <c r="GJ154" s="159"/>
      <c r="GK154" s="159"/>
      <c r="GL154" s="159"/>
      <c r="GM154" s="159"/>
      <c r="GN154" s="159"/>
    </row>
    <row r="155" spans="1:196" s="168" customFormat="1" ht="40.15" customHeight="1" thickBot="1" x14ac:dyDescent="0.35">
      <c r="A155" s="162"/>
      <c r="B155" s="163"/>
      <c r="C155" s="163"/>
      <c r="D155" s="163"/>
      <c r="E155" s="164" t="s">
        <v>33</v>
      </c>
      <c r="F155" s="53">
        <f>SUM(F152:F154)</f>
        <v>800048.7</v>
      </c>
      <c r="G155" s="22">
        <f>SUM(G152:G154)</f>
        <v>215463.89999999997</v>
      </c>
      <c r="H155" s="22">
        <f>SUM(H152:H154)</f>
        <v>158147.90000000002</v>
      </c>
      <c r="I155" s="67">
        <v>1</v>
      </c>
      <c r="J155" s="68">
        <f>H155-G155</f>
        <v>-57315.999999999942</v>
      </c>
      <c r="K155" s="78">
        <f t="shared" si="187"/>
        <v>0.7339879209463861</v>
      </c>
      <c r="L155" s="69">
        <f>SUM(L152:L154)</f>
        <v>104862.90000000001</v>
      </c>
      <c r="M155" s="22">
        <f>SUM(M152:M154)</f>
        <v>105946.89999999998</v>
      </c>
      <c r="N155" s="22">
        <f>SUM(N152:N154)</f>
        <v>39655.300000000003</v>
      </c>
      <c r="O155" s="22">
        <f>SUM(O152:O154)</f>
        <v>5091.9000000000005</v>
      </c>
      <c r="P155" s="22">
        <f>SUM(P152:P154)</f>
        <v>-34563.4</v>
      </c>
      <c r="Q155" s="78">
        <f t="shared" si="178"/>
        <v>0.12840402165662598</v>
      </c>
      <c r="R155" s="75">
        <f>SUM(F155,L155)</f>
        <v>904911.6</v>
      </c>
      <c r="S155" s="68">
        <f t="shared" si="225"/>
        <v>905995.6</v>
      </c>
      <c r="T155" s="68">
        <f t="shared" si="225"/>
        <v>255119.19999999995</v>
      </c>
      <c r="U155" s="68">
        <f t="shared" si="225"/>
        <v>163239.80000000002</v>
      </c>
      <c r="V155" s="68">
        <f>U155-T155</f>
        <v>-91879.399999999936</v>
      </c>
      <c r="W155" s="78">
        <f t="shared" si="131"/>
        <v>0.63985697666032215</v>
      </c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6"/>
      <c r="AS155" s="166"/>
      <c r="AT155" s="166"/>
      <c r="AU155" s="166"/>
      <c r="AV155" s="166"/>
      <c r="AW155" s="166"/>
      <c r="AX155" s="166"/>
      <c r="AY155" s="166"/>
      <c r="AZ155" s="166"/>
      <c r="BA155" s="166"/>
      <c r="BB155" s="166"/>
      <c r="BC155" s="166"/>
      <c r="BD155" s="166"/>
      <c r="BE155" s="166"/>
      <c r="BF155" s="166"/>
      <c r="BG155" s="166"/>
      <c r="BH155" s="166"/>
      <c r="BI155" s="166"/>
      <c r="BJ155" s="166"/>
      <c r="BK155" s="166"/>
      <c r="BL155" s="166"/>
      <c r="BM155" s="166"/>
      <c r="BN155" s="166"/>
      <c r="BO155" s="166"/>
      <c r="BP155" s="166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166"/>
      <c r="CK155" s="166"/>
      <c r="CL155" s="166"/>
      <c r="CM155" s="166"/>
      <c r="CN155" s="166"/>
      <c r="CO155" s="166"/>
      <c r="CP155" s="166"/>
      <c r="CQ155" s="166"/>
      <c r="CR155" s="166"/>
      <c r="CS155" s="166"/>
      <c r="CT155" s="166"/>
      <c r="CU155" s="166"/>
      <c r="CV155" s="166"/>
      <c r="CW155" s="166"/>
      <c r="CX155" s="166"/>
      <c r="CY155" s="166"/>
      <c r="CZ155" s="166"/>
      <c r="DA155" s="166"/>
      <c r="DB155" s="166"/>
      <c r="DC155" s="166"/>
      <c r="DD155" s="166"/>
      <c r="DE155" s="166"/>
      <c r="DF155" s="166"/>
      <c r="DG155" s="166"/>
      <c r="DH155" s="166"/>
      <c r="DI155" s="166"/>
      <c r="DJ155" s="166"/>
      <c r="DK155" s="166"/>
      <c r="DL155" s="166"/>
      <c r="DM155" s="166"/>
      <c r="DN155" s="166"/>
      <c r="DO155" s="166"/>
      <c r="DP155" s="166"/>
      <c r="DQ155" s="166"/>
      <c r="DR155" s="166"/>
      <c r="DS155" s="166"/>
      <c r="DT155" s="166"/>
      <c r="DU155" s="166"/>
      <c r="DV155" s="166"/>
      <c r="DW155" s="166"/>
      <c r="DX155" s="166"/>
      <c r="DY155" s="166"/>
      <c r="DZ155" s="166"/>
      <c r="EA155" s="166"/>
      <c r="EB155" s="166"/>
      <c r="EC155" s="166"/>
      <c r="ED155" s="166"/>
      <c r="EE155" s="166"/>
      <c r="EF155" s="166"/>
      <c r="EG155" s="166"/>
      <c r="EH155" s="166"/>
      <c r="EI155" s="166"/>
      <c r="EJ155" s="166"/>
      <c r="EK155" s="166"/>
      <c r="EL155" s="166"/>
      <c r="EM155" s="166"/>
      <c r="EN155" s="166"/>
      <c r="EO155" s="166"/>
      <c r="EP155" s="166"/>
      <c r="EQ155" s="166"/>
      <c r="ER155" s="166"/>
      <c r="ES155" s="166"/>
      <c r="ET155" s="166"/>
      <c r="EU155" s="166"/>
      <c r="EV155" s="166"/>
      <c r="EW155" s="166"/>
      <c r="EX155" s="166"/>
      <c r="EY155" s="166"/>
      <c r="EZ155" s="166"/>
      <c r="FA155" s="166"/>
      <c r="FB155" s="166"/>
      <c r="FC155" s="166"/>
      <c r="FD155" s="166"/>
      <c r="FE155" s="166"/>
      <c r="FF155" s="166"/>
      <c r="FG155" s="166"/>
      <c r="FH155" s="166"/>
      <c r="FI155" s="166"/>
      <c r="FJ155" s="166"/>
      <c r="FK155" s="166"/>
      <c r="FL155" s="166"/>
      <c r="FM155" s="166"/>
      <c r="FN155" s="166"/>
      <c r="FO155" s="166"/>
      <c r="FP155" s="166"/>
      <c r="FQ155" s="166"/>
      <c r="FR155" s="166"/>
      <c r="FS155" s="166"/>
      <c r="FT155" s="166"/>
      <c r="FU155" s="166"/>
      <c r="FV155" s="166"/>
      <c r="FW155" s="166"/>
      <c r="FX155" s="166"/>
      <c r="FY155" s="166"/>
      <c r="FZ155" s="166"/>
      <c r="GA155" s="166"/>
      <c r="GB155" s="166"/>
      <c r="GC155" s="166"/>
      <c r="GD155" s="166"/>
      <c r="GE155" s="167"/>
      <c r="GF155" s="167"/>
      <c r="GG155" s="167"/>
      <c r="GH155" s="167"/>
      <c r="GI155" s="167"/>
      <c r="GJ155" s="167"/>
      <c r="GK155" s="167"/>
      <c r="GL155" s="167"/>
      <c r="GM155" s="167"/>
      <c r="GN155" s="167"/>
    </row>
    <row r="156" spans="1:196" ht="46.5" customHeight="1" x14ac:dyDescent="0.35">
      <c r="E156" s="200" t="s">
        <v>300</v>
      </c>
      <c r="F156" s="200"/>
      <c r="G156" s="170"/>
      <c r="I156" s="171"/>
      <c r="J156" s="171"/>
      <c r="K156" s="172"/>
      <c r="L156" s="10"/>
      <c r="M156" s="173" t="s">
        <v>301</v>
      </c>
      <c r="N156" s="174"/>
      <c r="O156" s="174"/>
      <c r="P156" s="174"/>
      <c r="Q156" s="10"/>
      <c r="U156" s="10"/>
      <c r="V156" s="10"/>
      <c r="W156" s="10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</row>
    <row r="157" spans="1:196" x14ac:dyDescent="0.2">
      <c r="B157" s="3"/>
      <c r="C157" s="3"/>
      <c r="D157" s="3"/>
      <c r="E157" s="3"/>
      <c r="F157" s="175"/>
      <c r="G157" s="175"/>
      <c r="H157" s="10"/>
      <c r="I157" s="10"/>
      <c r="J157" s="10"/>
      <c r="K157" s="176"/>
      <c r="L157" s="10"/>
      <c r="M157" s="10"/>
      <c r="N157" s="10"/>
      <c r="O157" s="10"/>
      <c r="P157" s="174"/>
      <c r="Q157" s="10"/>
      <c r="R157" s="10"/>
      <c r="S157" s="10"/>
      <c r="T157" s="10"/>
      <c r="U157" s="10"/>
      <c r="V157" s="10"/>
      <c r="W157" s="10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</row>
    <row r="158" spans="1:196" x14ac:dyDescent="0.2">
      <c r="B158" s="3"/>
      <c r="C158" s="3"/>
      <c r="D158" s="3"/>
      <c r="E158" s="3"/>
      <c r="F158" s="175"/>
      <c r="G158" s="175"/>
      <c r="H158" s="10"/>
      <c r="I158" s="10"/>
      <c r="J158" s="10"/>
      <c r="K158" s="176"/>
      <c r="L158" s="10"/>
      <c r="M158" s="10"/>
      <c r="N158" s="10"/>
      <c r="O158" s="10"/>
      <c r="P158" s="174"/>
      <c r="Q158" s="10"/>
      <c r="R158" s="10"/>
      <c r="S158" s="10"/>
      <c r="T158" s="10"/>
      <c r="U158" s="10"/>
      <c r="V158" s="10"/>
      <c r="W158" s="10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</row>
    <row r="159" spans="1:196" x14ac:dyDescent="0.2">
      <c r="B159" s="3"/>
      <c r="C159" s="3"/>
      <c r="D159" s="3"/>
      <c r="E159" s="3"/>
      <c r="F159" s="175"/>
      <c r="G159" s="175"/>
      <c r="H159" s="10"/>
      <c r="I159" s="10"/>
      <c r="J159" s="10"/>
      <c r="K159" s="176"/>
      <c r="L159" s="10"/>
      <c r="M159" s="10"/>
      <c r="N159" s="10"/>
      <c r="O159" s="10"/>
      <c r="P159" s="174"/>
      <c r="Q159" s="10"/>
      <c r="R159" s="10"/>
      <c r="S159" s="10"/>
      <c r="T159" s="10"/>
      <c r="U159" s="10"/>
      <c r="V159" s="10"/>
      <c r="W159" s="10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</row>
    <row r="160" spans="1:196" x14ac:dyDescent="0.2">
      <c r="B160" s="3"/>
      <c r="C160" s="3"/>
      <c r="D160" s="3"/>
      <c r="E160" s="3"/>
      <c r="F160" s="175"/>
      <c r="G160" s="175"/>
      <c r="H160" s="10"/>
      <c r="I160" s="10"/>
      <c r="J160" s="10"/>
      <c r="K160" s="176"/>
      <c r="L160" s="10"/>
      <c r="M160" s="10"/>
      <c r="N160" s="10"/>
      <c r="O160" s="10"/>
      <c r="P160" s="174"/>
      <c r="Q160" s="10"/>
      <c r="R160" s="10"/>
      <c r="S160" s="10"/>
      <c r="T160" s="10"/>
      <c r="U160" s="10"/>
      <c r="V160" s="10"/>
      <c r="W160" s="10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</row>
    <row r="161" spans="2:196" x14ac:dyDescent="0.2">
      <c r="B161" s="3"/>
      <c r="C161" s="3"/>
      <c r="D161" s="3"/>
      <c r="E161" s="3"/>
      <c r="F161" s="175"/>
      <c r="G161" s="175"/>
      <c r="H161" s="10"/>
      <c r="I161" s="10"/>
      <c r="J161" s="10"/>
      <c r="K161" s="176"/>
      <c r="L161" s="10"/>
      <c r="M161" s="10"/>
      <c r="N161" s="10"/>
      <c r="O161" s="10"/>
      <c r="P161" s="174"/>
      <c r="Q161" s="10"/>
      <c r="R161" s="10"/>
      <c r="S161" s="10"/>
      <c r="T161" s="10"/>
      <c r="U161" s="10"/>
      <c r="V161" s="10"/>
      <c r="W161" s="10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</row>
    <row r="162" spans="2:196" x14ac:dyDescent="0.2">
      <c r="B162" s="3"/>
      <c r="C162" s="3"/>
      <c r="D162" s="3"/>
      <c r="E162" s="3"/>
      <c r="F162" s="175"/>
      <c r="G162" s="175"/>
      <c r="H162" s="10"/>
      <c r="I162" s="10"/>
      <c r="J162" s="10"/>
      <c r="K162" s="176"/>
      <c r="L162" s="10"/>
      <c r="M162" s="10"/>
      <c r="N162" s="10"/>
      <c r="O162" s="10"/>
      <c r="P162" s="174"/>
      <c r="Q162" s="10"/>
      <c r="R162" s="10"/>
      <c r="S162" s="10"/>
      <c r="T162" s="10"/>
      <c r="U162" s="10"/>
      <c r="V162" s="10"/>
      <c r="W162" s="10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</row>
    <row r="163" spans="2:196" x14ac:dyDescent="0.2">
      <c r="B163" s="3"/>
      <c r="C163" s="3"/>
      <c r="D163" s="3"/>
      <c r="E163" s="3"/>
      <c r="F163" s="175"/>
      <c r="G163" s="175"/>
      <c r="H163" s="10"/>
      <c r="I163" s="10"/>
      <c r="J163" s="10"/>
      <c r="K163" s="176"/>
      <c r="L163" s="10"/>
      <c r="M163" s="10"/>
      <c r="N163" s="10"/>
      <c r="O163" s="10"/>
      <c r="P163" s="174"/>
      <c r="Q163" s="10"/>
      <c r="R163" s="10"/>
      <c r="S163" s="10"/>
      <c r="T163" s="10"/>
      <c r="U163" s="10"/>
      <c r="V163" s="10"/>
      <c r="W163" s="10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</row>
    <row r="164" spans="2:196" x14ac:dyDescent="0.2">
      <c r="B164" s="3"/>
      <c r="C164" s="3"/>
      <c r="D164" s="3"/>
      <c r="E164" s="3"/>
      <c r="F164" s="175"/>
      <c r="G164" s="175"/>
      <c r="H164" s="10"/>
      <c r="I164" s="10"/>
      <c r="J164" s="10"/>
      <c r="K164" s="176"/>
      <c r="L164" s="10"/>
      <c r="M164" s="10"/>
      <c r="N164" s="10"/>
      <c r="O164" s="10"/>
      <c r="P164" s="174"/>
      <c r="Q164" s="10"/>
      <c r="R164" s="10"/>
      <c r="S164" s="10"/>
      <c r="T164" s="10"/>
      <c r="U164" s="10"/>
      <c r="V164" s="10"/>
      <c r="W164" s="10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</row>
    <row r="165" spans="2:196" x14ac:dyDescent="0.2">
      <c r="B165" s="3"/>
      <c r="C165" s="3"/>
      <c r="D165" s="3"/>
      <c r="E165" s="3"/>
      <c r="F165" s="175"/>
      <c r="G165" s="175"/>
      <c r="H165" s="10"/>
      <c r="I165" s="10"/>
      <c r="J165" s="10"/>
      <c r="K165" s="176"/>
      <c r="L165" s="10"/>
      <c r="M165" s="10"/>
      <c r="N165" s="10"/>
      <c r="O165" s="10"/>
      <c r="P165" s="174"/>
      <c r="Q165" s="10"/>
      <c r="R165" s="10"/>
      <c r="S165" s="10"/>
      <c r="T165" s="10"/>
      <c r="U165" s="10"/>
      <c r="V165" s="10"/>
      <c r="W165" s="10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</row>
    <row r="166" spans="2:196" x14ac:dyDescent="0.2">
      <c r="B166" s="3"/>
      <c r="C166" s="3"/>
      <c r="D166" s="3"/>
      <c r="E166" s="3"/>
      <c r="F166" s="175"/>
      <c r="G166" s="175"/>
      <c r="H166" s="10"/>
      <c r="I166" s="10"/>
      <c r="J166" s="10"/>
      <c r="K166" s="176"/>
      <c r="L166" s="10"/>
      <c r="M166" s="10"/>
      <c r="N166" s="10"/>
      <c r="O166" s="10"/>
      <c r="P166" s="174"/>
      <c r="Q166" s="10"/>
      <c r="R166" s="10"/>
      <c r="S166" s="10"/>
      <c r="T166" s="10"/>
      <c r="U166" s="10"/>
      <c r="V166" s="10"/>
      <c r="W166" s="1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</row>
    <row r="167" spans="2:196" x14ac:dyDescent="0.2">
      <c r="B167" s="3"/>
      <c r="C167" s="3"/>
      <c r="D167" s="3"/>
      <c r="E167" s="3"/>
      <c r="F167" s="175"/>
      <c r="G167" s="175"/>
      <c r="H167" s="10"/>
      <c r="I167" s="10"/>
      <c r="J167" s="10"/>
      <c r="K167" s="176"/>
      <c r="L167" s="10"/>
      <c r="M167" s="10"/>
      <c r="N167" s="10"/>
      <c r="O167" s="10"/>
      <c r="P167" s="174"/>
      <c r="Q167" s="10"/>
      <c r="R167" s="10"/>
      <c r="S167" s="10"/>
      <c r="T167" s="10"/>
      <c r="U167" s="10"/>
      <c r="V167" s="10"/>
      <c r="W167" s="1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</row>
    <row r="168" spans="2:196" x14ac:dyDescent="0.2">
      <c r="B168" s="3"/>
      <c r="C168" s="3"/>
      <c r="D168" s="3"/>
      <c r="E168" s="3"/>
      <c r="F168" s="175"/>
      <c r="G168" s="175"/>
      <c r="H168" s="10"/>
      <c r="I168" s="10"/>
      <c r="J168" s="10"/>
      <c r="K168" s="176"/>
      <c r="L168" s="10"/>
      <c r="M168" s="10"/>
      <c r="N168" s="10"/>
      <c r="O168" s="10"/>
      <c r="P168" s="174"/>
      <c r="Q168" s="10"/>
      <c r="R168" s="10"/>
      <c r="S168" s="10"/>
      <c r="T168" s="10"/>
      <c r="U168" s="10"/>
      <c r="V168" s="10"/>
      <c r="W168" s="1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</row>
    <row r="169" spans="2:196" x14ac:dyDescent="0.2">
      <c r="B169" s="3"/>
      <c r="C169" s="3"/>
      <c r="D169" s="3"/>
      <c r="E169" s="3"/>
      <c r="F169" s="175"/>
      <c r="G169" s="175"/>
      <c r="H169" s="10"/>
      <c r="I169" s="10"/>
      <c r="J169" s="10"/>
      <c r="K169" s="176"/>
      <c r="L169" s="10"/>
      <c r="M169" s="10"/>
      <c r="N169" s="10"/>
      <c r="O169" s="10"/>
      <c r="P169" s="174"/>
      <c r="Q169" s="10"/>
      <c r="R169" s="10"/>
      <c r="S169" s="10"/>
      <c r="T169" s="10"/>
      <c r="U169" s="10"/>
      <c r="V169" s="10"/>
      <c r="W169" s="1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</row>
    <row r="170" spans="2:196" x14ac:dyDescent="0.2">
      <c r="B170" s="3"/>
      <c r="C170" s="3"/>
      <c r="D170" s="3"/>
      <c r="E170" s="3"/>
      <c r="F170" s="175"/>
      <c r="G170" s="175"/>
      <c r="H170" s="10"/>
      <c r="I170" s="10"/>
      <c r="J170" s="10"/>
      <c r="K170" s="176"/>
      <c r="L170" s="10"/>
      <c r="M170" s="10"/>
      <c r="N170" s="10"/>
      <c r="O170" s="10"/>
      <c r="P170" s="174"/>
      <c r="Q170" s="10"/>
      <c r="R170" s="10"/>
      <c r="S170" s="10"/>
      <c r="T170" s="10"/>
      <c r="U170" s="10"/>
      <c r="V170" s="10"/>
      <c r="W170" s="1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</row>
    <row r="171" spans="2:196" x14ac:dyDescent="0.2">
      <c r="B171" s="3"/>
      <c r="C171" s="3"/>
      <c r="D171" s="3"/>
      <c r="E171" s="3"/>
      <c r="F171" s="175"/>
      <c r="G171" s="175"/>
      <c r="H171" s="10"/>
      <c r="I171" s="10"/>
      <c r="J171" s="10"/>
      <c r="K171" s="176"/>
      <c r="L171" s="10"/>
      <c r="M171" s="10"/>
      <c r="N171" s="10"/>
      <c r="O171" s="10"/>
      <c r="P171" s="174"/>
      <c r="Q171" s="10"/>
      <c r="R171" s="10"/>
      <c r="S171" s="10"/>
      <c r="T171" s="10"/>
      <c r="U171" s="10"/>
      <c r="V171" s="10"/>
      <c r="W171" s="1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</row>
    <row r="172" spans="2:196" x14ac:dyDescent="0.2">
      <c r="B172" s="3"/>
      <c r="C172" s="3"/>
      <c r="D172" s="3"/>
      <c r="E172" s="3"/>
      <c r="F172" s="175"/>
      <c r="G172" s="175"/>
      <c r="H172" s="10"/>
      <c r="I172" s="10"/>
      <c r="J172" s="10"/>
      <c r="K172" s="176"/>
      <c r="L172" s="10"/>
      <c r="M172" s="10"/>
      <c r="N172" s="10"/>
      <c r="O172" s="10"/>
      <c r="P172" s="174"/>
      <c r="Q172" s="10"/>
      <c r="R172" s="10"/>
      <c r="S172" s="10"/>
      <c r="T172" s="10"/>
      <c r="U172" s="10"/>
      <c r="V172" s="10"/>
      <c r="W172" s="1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</row>
    <row r="173" spans="2:196" x14ac:dyDescent="0.2">
      <c r="B173" s="3"/>
      <c r="C173" s="3"/>
      <c r="D173" s="3"/>
      <c r="E173" s="3"/>
      <c r="F173" s="175"/>
      <c r="G173" s="175"/>
      <c r="H173" s="10"/>
      <c r="I173" s="10"/>
      <c r="J173" s="10"/>
      <c r="K173" s="176"/>
      <c r="L173" s="10"/>
      <c r="M173" s="10"/>
      <c r="N173" s="10"/>
      <c r="O173" s="10"/>
      <c r="P173" s="174"/>
      <c r="Q173" s="10"/>
      <c r="R173" s="10"/>
      <c r="S173" s="10"/>
      <c r="T173" s="10"/>
      <c r="U173" s="10"/>
      <c r="V173" s="10"/>
      <c r="W173" s="1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</row>
    <row r="174" spans="2:196" x14ac:dyDescent="0.2">
      <c r="B174" s="3"/>
      <c r="C174" s="3"/>
      <c r="D174" s="3"/>
      <c r="E174" s="3"/>
      <c r="F174" s="175"/>
      <c r="G174" s="175"/>
      <c r="H174" s="10"/>
      <c r="I174" s="10"/>
      <c r="J174" s="10"/>
      <c r="K174" s="176"/>
      <c r="L174" s="10"/>
      <c r="M174" s="10"/>
      <c r="N174" s="10"/>
      <c r="O174" s="10"/>
      <c r="P174" s="174"/>
      <c r="Q174" s="10"/>
      <c r="R174" s="10"/>
      <c r="S174" s="10"/>
      <c r="T174" s="10"/>
      <c r="U174" s="10"/>
      <c r="V174" s="10"/>
      <c r="W174" s="1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</row>
    <row r="175" spans="2:196" x14ac:dyDescent="0.2">
      <c r="B175" s="3"/>
      <c r="C175" s="3"/>
      <c r="D175" s="3"/>
      <c r="E175" s="3"/>
      <c r="F175" s="175"/>
      <c r="G175" s="175"/>
      <c r="H175" s="10"/>
      <c r="I175" s="10"/>
      <c r="J175" s="10"/>
      <c r="K175" s="176"/>
      <c r="L175" s="10"/>
      <c r="M175" s="10"/>
      <c r="N175" s="10"/>
      <c r="O175" s="10"/>
      <c r="P175" s="174"/>
      <c r="Q175" s="10"/>
      <c r="R175" s="10"/>
      <c r="S175" s="10"/>
      <c r="T175" s="10"/>
      <c r="U175" s="10"/>
      <c r="V175" s="10"/>
      <c r="W175" s="1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</row>
    <row r="176" spans="2:196" x14ac:dyDescent="0.2">
      <c r="B176" s="3"/>
      <c r="C176" s="3"/>
      <c r="D176" s="3"/>
      <c r="E176" s="3"/>
      <c r="F176" s="175"/>
      <c r="G176" s="175"/>
      <c r="H176" s="10"/>
      <c r="I176" s="10"/>
      <c r="J176" s="10"/>
      <c r="K176" s="176"/>
      <c r="L176" s="10"/>
      <c r="M176" s="10"/>
      <c r="N176" s="10"/>
      <c r="O176" s="10"/>
      <c r="P176" s="174"/>
      <c r="Q176" s="10"/>
      <c r="R176" s="10"/>
      <c r="S176" s="10"/>
      <c r="T176" s="10"/>
      <c r="U176" s="10"/>
      <c r="V176" s="10"/>
      <c r="W176" s="1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</row>
    <row r="177" spans="2:196" x14ac:dyDescent="0.2">
      <c r="B177" s="3"/>
      <c r="C177" s="3"/>
      <c r="D177" s="3"/>
      <c r="E177" s="3"/>
      <c r="F177" s="175"/>
      <c r="G177" s="175"/>
      <c r="H177" s="10"/>
      <c r="I177" s="10"/>
      <c r="J177" s="10"/>
      <c r="K177" s="176"/>
      <c r="L177" s="10"/>
      <c r="M177" s="10"/>
      <c r="N177" s="10"/>
      <c r="O177" s="10"/>
      <c r="P177" s="174"/>
      <c r="Q177" s="10"/>
      <c r="R177" s="10"/>
      <c r="S177" s="10"/>
      <c r="T177" s="10"/>
      <c r="U177" s="10"/>
      <c r="V177" s="10"/>
      <c r="W177" s="1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75"/>
      <c r="G178" s="175"/>
      <c r="H178" s="10"/>
      <c r="I178" s="10"/>
      <c r="J178" s="10"/>
      <c r="K178" s="176"/>
      <c r="L178" s="10"/>
      <c r="M178" s="10"/>
      <c r="N178" s="10"/>
      <c r="O178" s="10"/>
      <c r="P178" s="174"/>
      <c r="Q178" s="10"/>
      <c r="R178" s="10"/>
      <c r="S178" s="10"/>
      <c r="T178" s="10"/>
      <c r="U178" s="10"/>
      <c r="V178" s="10"/>
      <c r="W178" s="10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75"/>
      <c r="G179" s="175"/>
      <c r="H179" s="10"/>
      <c r="I179" s="10"/>
      <c r="J179" s="10"/>
      <c r="K179" s="176"/>
      <c r="L179" s="10"/>
      <c r="M179" s="10"/>
      <c r="N179" s="10"/>
      <c r="O179" s="10"/>
      <c r="P179" s="174"/>
      <c r="Q179" s="10"/>
      <c r="R179" s="10"/>
      <c r="S179" s="10"/>
      <c r="T179" s="10"/>
      <c r="U179" s="10"/>
      <c r="V179" s="10"/>
      <c r="W179" s="1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75"/>
      <c r="G180" s="175"/>
      <c r="H180" s="10"/>
      <c r="I180" s="10"/>
      <c r="J180" s="10"/>
      <c r="K180" s="176"/>
      <c r="L180" s="10"/>
      <c r="M180" s="10"/>
      <c r="N180" s="10"/>
      <c r="O180" s="10"/>
      <c r="P180" s="174"/>
      <c r="Q180" s="10"/>
      <c r="R180" s="10"/>
      <c r="S180" s="10"/>
      <c r="T180" s="10"/>
      <c r="U180" s="10"/>
      <c r="V180" s="10"/>
      <c r="W180" s="1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75"/>
      <c r="G181" s="175"/>
      <c r="H181" s="10"/>
      <c r="I181" s="10"/>
      <c r="J181" s="10"/>
      <c r="K181" s="176"/>
      <c r="L181" s="10"/>
      <c r="M181" s="10"/>
      <c r="N181" s="10"/>
      <c r="O181" s="10"/>
      <c r="P181" s="174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75"/>
      <c r="G182" s="175"/>
      <c r="H182" s="10"/>
      <c r="I182" s="10"/>
      <c r="J182" s="10"/>
      <c r="K182" s="176"/>
      <c r="L182" s="10"/>
      <c r="M182" s="10"/>
      <c r="N182" s="10"/>
      <c r="O182" s="10"/>
      <c r="P182" s="174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75"/>
      <c r="G183" s="175"/>
      <c r="H183" s="10"/>
      <c r="I183" s="10"/>
      <c r="J183" s="10"/>
      <c r="K183" s="176"/>
      <c r="L183" s="10"/>
      <c r="M183" s="10"/>
      <c r="N183" s="10"/>
      <c r="O183" s="10"/>
      <c r="P183" s="174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75"/>
      <c r="G184" s="175"/>
      <c r="H184" s="10"/>
      <c r="I184" s="10"/>
      <c r="J184" s="10"/>
      <c r="K184" s="176"/>
      <c r="L184" s="10"/>
      <c r="M184" s="10"/>
      <c r="N184" s="10"/>
      <c r="O184" s="10"/>
      <c r="P184" s="174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75"/>
      <c r="G185" s="175"/>
      <c r="H185" s="10"/>
      <c r="I185" s="10"/>
      <c r="J185" s="10"/>
      <c r="K185" s="176"/>
      <c r="L185" s="10"/>
      <c r="M185" s="10"/>
      <c r="N185" s="10"/>
      <c r="O185" s="10"/>
      <c r="P185" s="174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75"/>
      <c r="G186" s="175"/>
      <c r="H186" s="10"/>
      <c r="I186" s="10"/>
      <c r="J186" s="10"/>
      <c r="K186" s="176"/>
      <c r="L186" s="10"/>
      <c r="M186" s="10"/>
      <c r="N186" s="10"/>
      <c r="O186" s="10"/>
      <c r="P186" s="174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75"/>
      <c r="G187" s="175"/>
      <c r="H187" s="10"/>
      <c r="I187" s="10"/>
      <c r="J187" s="10"/>
      <c r="K187" s="176"/>
      <c r="L187" s="10"/>
      <c r="M187" s="10"/>
      <c r="N187" s="10"/>
      <c r="O187" s="10"/>
      <c r="P187" s="174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75"/>
      <c r="G188" s="175"/>
      <c r="H188" s="10"/>
      <c r="I188" s="10"/>
      <c r="J188" s="10"/>
      <c r="K188" s="176"/>
      <c r="L188" s="10"/>
      <c r="M188" s="10"/>
      <c r="N188" s="10"/>
      <c r="O188" s="10"/>
      <c r="P188" s="174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75"/>
      <c r="G189" s="175"/>
      <c r="H189" s="10"/>
      <c r="I189" s="10"/>
      <c r="J189" s="10"/>
      <c r="K189" s="176"/>
      <c r="L189" s="10"/>
      <c r="M189" s="10"/>
      <c r="N189" s="10"/>
      <c r="O189" s="10"/>
      <c r="P189" s="174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75"/>
      <c r="G190" s="175"/>
      <c r="H190" s="10"/>
      <c r="I190" s="10"/>
      <c r="J190" s="10"/>
      <c r="K190" s="176"/>
      <c r="L190" s="10"/>
      <c r="M190" s="10"/>
      <c r="N190" s="10"/>
      <c r="O190" s="10"/>
      <c r="P190" s="174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75"/>
      <c r="G191" s="175"/>
      <c r="H191" s="10"/>
      <c r="I191" s="10"/>
      <c r="J191" s="10"/>
      <c r="K191" s="176"/>
      <c r="L191" s="10"/>
      <c r="M191" s="10"/>
      <c r="N191" s="10"/>
      <c r="O191" s="10"/>
      <c r="P191" s="174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75"/>
      <c r="G192" s="175"/>
      <c r="H192" s="10"/>
      <c r="I192" s="10"/>
      <c r="J192" s="10"/>
      <c r="K192" s="176"/>
      <c r="L192" s="10"/>
      <c r="M192" s="10"/>
      <c r="N192" s="10"/>
      <c r="O192" s="10"/>
      <c r="P192" s="174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75"/>
      <c r="G193" s="175"/>
      <c r="H193" s="10"/>
      <c r="I193" s="10"/>
      <c r="J193" s="10"/>
      <c r="K193" s="176"/>
      <c r="L193" s="10"/>
      <c r="M193" s="10"/>
      <c r="N193" s="10"/>
      <c r="O193" s="10"/>
      <c r="P193" s="174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75"/>
      <c r="G194" s="175"/>
      <c r="H194" s="10"/>
      <c r="I194" s="10"/>
      <c r="J194" s="10"/>
      <c r="K194" s="176"/>
      <c r="L194" s="10"/>
      <c r="M194" s="10"/>
      <c r="N194" s="10"/>
      <c r="O194" s="10"/>
      <c r="P194" s="174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75"/>
      <c r="G195" s="175"/>
      <c r="H195" s="10"/>
      <c r="I195" s="10"/>
      <c r="J195" s="10"/>
      <c r="K195" s="176"/>
      <c r="L195" s="10"/>
      <c r="M195" s="10"/>
      <c r="N195" s="10"/>
      <c r="O195" s="10"/>
      <c r="P195" s="174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75"/>
      <c r="G196" s="175"/>
      <c r="H196" s="10"/>
      <c r="I196" s="10"/>
      <c r="J196" s="10"/>
      <c r="K196" s="176"/>
      <c r="L196" s="10"/>
      <c r="M196" s="10"/>
      <c r="N196" s="10"/>
      <c r="O196" s="10"/>
      <c r="P196" s="174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75"/>
      <c r="G197" s="175"/>
      <c r="H197" s="10"/>
      <c r="I197" s="10"/>
      <c r="J197" s="10"/>
      <c r="K197" s="176"/>
      <c r="L197" s="10"/>
      <c r="M197" s="10"/>
      <c r="N197" s="10"/>
      <c r="O197" s="10"/>
      <c r="P197" s="174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75"/>
      <c r="G198" s="175"/>
      <c r="H198" s="10"/>
      <c r="I198" s="10"/>
      <c r="J198" s="10"/>
      <c r="K198" s="176"/>
      <c r="L198" s="10"/>
      <c r="M198" s="10"/>
      <c r="N198" s="10"/>
      <c r="O198" s="10"/>
      <c r="P198" s="174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75"/>
      <c r="G199" s="175"/>
      <c r="H199" s="10"/>
      <c r="I199" s="10"/>
      <c r="J199" s="10"/>
      <c r="K199" s="176"/>
      <c r="L199" s="10"/>
      <c r="M199" s="10"/>
      <c r="N199" s="10"/>
      <c r="O199" s="10"/>
      <c r="P199" s="174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75"/>
      <c r="G200" s="175"/>
      <c r="H200" s="10"/>
      <c r="I200" s="10"/>
      <c r="J200" s="10"/>
      <c r="K200" s="176"/>
      <c r="L200" s="10"/>
      <c r="M200" s="10"/>
      <c r="N200" s="10"/>
      <c r="O200" s="10"/>
      <c r="P200" s="174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75"/>
      <c r="G201" s="175"/>
      <c r="H201" s="10"/>
      <c r="I201" s="10"/>
      <c r="J201" s="10"/>
      <c r="K201" s="176"/>
      <c r="L201" s="10"/>
      <c r="M201" s="10"/>
      <c r="N201" s="10"/>
      <c r="O201" s="10"/>
      <c r="P201" s="174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75"/>
      <c r="G202" s="175"/>
      <c r="H202" s="10"/>
      <c r="I202" s="10"/>
      <c r="J202" s="10"/>
      <c r="K202" s="176"/>
      <c r="L202" s="10"/>
      <c r="M202" s="10"/>
      <c r="N202" s="10"/>
      <c r="O202" s="10"/>
      <c r="P202" s="174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75"/>
      <c r="G203" s="175"/>
      <c r="H203" s="10"/>
      <c r="I203" s="10"/>
      <c r="J203" s="10"/>
      <c r="K203" s="176"/>
      <c r="L203" s="10"/>
      <c r="M203" s="10"/>
      <c r="N203" s="10"/>
      <c r="O203" s="10"/>
      <c r="P203" s="174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75"/>
      <c r="G204" s="175"/>
      <c r="H204" s="10"/>
      <c r="I204" s="10"/>
      <c r="J204" s="10"/>
      <c r="K204" s="176"/>
      <c r="L204" s="10"/>
      <c r="M204" s="10"/>
      <c r="N204" s="10"/>
      <c r="O204" s="10"/>
      <c r="P204" s="174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75"/>
      <c r="G205" s="175"/>
      <c r="H205" s="10"/>
      <c r="I205" s="10"/>
      <c r="J205" s="10"/>
      <c r="K205" s="176"/>
      <c r="L205" s="10"/>
      <c r="M205" s="10"/>
      <c r="N205" s="10"/>
      <c r="O205" s="10"/>
      <c r="P205" s="174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75"/>
      <c r="G206" s="175"/>
      <c r="H206" s="10"/>
      <c r="I206" s="10"/>
      <c r="J206" s="10"/>
      <c r="K206" s="176"/>
      <c r="L206" s="10"/>
      <c r="M206" s="10"/>
      <c r="N206" s="10"/>
      <c r="O206" s="10"/>
      <c r="P206" s="174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75"/>
      <c r="G207" s="175"/>
      <c r="H207" s="10"/>
      <c r="I207" s="10"/>
      <c r="J207" s="10"/>
      <c r="K207" s="176"/>
      <c r="L207" s="10"/>
      <c r="M207" s="10"/>
      <c r="N207" s="10"/>
      <c r="O207" s="10"/>
      <c r="P207" s="174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75"/>
      <c r="G208" s="175"/>
      <c r="H208" s="10"/>
      <c r="I208" s="10"/>
      <c r="J208" s="10"/>
      <c r="K208" s="176"/>
      <c r="L208" s="10"/>
      <c r="M208" s="10"/>
      <c r="N208" s="10"/>
      <c r="O208" s="10"/>
      <c r="P208" s="174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75"/>
      <c r="G209" s="175"/>
      <c r="H209" s="10"/>
      <c r="I209" s="10"/>
      <c r="J209" s="10"/>
      <c r="K209" s="176"/>
      <c r="L209" s="10"/>
      <c r="M209" s="10"/>
      <c r="N209" s="10"/>
      <c r="O209" s="10"/>
      <c r="P209" s="174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75"/>
      <c r="G210" s="175"/>
      <c r="H210" s="10"/>
      <c r="I210" s="10"/>
      <c r="J210" s="10"/>
      <c r="K210" s="176"/>
      <c r="L210" s="10"/>
      <c r="M210" s="10"/>
      <c r="N210" s="10"/>
      <c r="O210" s="10"/>
      <c r="P210" s="174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75"/>
      <c r="G211" s="175"/>
      <c r="H211" s="10"/>
      <c r="I211" s="10"/>
      <c r="J211" s="10"/>
      <c r="K211" s="176"/>
      <c r="L211" s="10"/>
      <c r="M211" s="10"/>
      <c r="N211" s="10"/>
      <c r="O211" s="10"/>
      <c r="P211" s="174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75"/>
      <c r="G212" s="175"/>
      <c r="H212" s="10"/>
      <c r="I212" s="10"/>
      <c r="J212" s="10"/>
      <c r="K212" s="176"/>
      <c r="L212" s="10"/>
      <c r="M212" s="10"/>
      <c r="N212" s="10"/>
      <c r="O212" s="10"/>
      <c r="P212" s="174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75"/>
      <c r="G213" s="175"/>
      <c r="H213" s="10"/>
      <c r="I213" s="10"/>
      <c r="J213" s="10"/>
      <c r="K213" s="176"/>
      <c r="L213" s="10"/>
      <c r="M213" s="10"/>
      <c r="N213" s="10"/>
      <c r="O213" s="10"/>
      <c r="P213" s="174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75"/>
      <c r="G214" s="175"/>
      <c r="H214" s="10"/>
      <c r="I214" s="10"/>
      <c r="J214" s="10"/>
      <c r="K214" s="176"/>
      <c r="L214" s="10"/>
      <c r="M214" s="10"/>
      <c r="N214" s="10"/>
      <c r="O214" s="10"/>
      <c r="P214" s="174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75"/>
      <c r="G215" s="175"/>
      <c r="H215" s="10"/>
      <c r="I215" s="10"/>
      <c r="J215" s="10"/>
      <c r="K215" s="176"/>
      <c r="L215" s="10"/>
      <c r="M215" s="10"/>
      <c r="N215" s="10"/>
      <c r="O215" s="10"/>
      <c r="P215" s="174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75"/>
      <c r="G216" s="175"/>
      <c r="H216" s="10"/>
      <c r="I216" s="10"/>
      <c r="J216" s="10"/>
      <c r="K216" s="176"/>
      <c r="L216" s="10"/>
      <c r="M216" s="10"/>
      <c r="N216" s="10"/>
      <c r="O216" s="10"/>
      <c r="P216" s="174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75"/>
      <c r="G217" s="175"/>
      <c r="H217" s="10"/>
      <c r="I217" s="10"/>
      <c r="J217" s="10"/>
      <c r="K217" s="176"/>
      <c r="L217" s="10"/>
      <c r="M217" s="10"/>
      <c r="N217" s="10"/>
      <c r="O217" s="10"/>
      <c r="P217" s="174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75"/>
      <c r="G218" s="175"/>
      <c r="H218" s="10"/>
      <c r="I218" s="10"/>
      <c r="J218" s="10"/>
      <c r="K218" s="176"/>
      <c r="L218" s="10"/>
      <c r="M218" s="10"/>
      <c r="N218" s="10"/>
      <c r="O218" s="10"/>
      <c r="P218" s="174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6"/>
      <c r="G219" s="6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6"/>
      <c r="G220" s="6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6"/>
      <c r="G221" s="6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6"/>
      <c r="G222" s="6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</sheetData>
  <mergeCells count="29">
    <mergeCell ref="E156:F156"/>
    <mergeCell ref="S3:S4"/>
    <mergeCell ref="T3:T4"/>
    <mergeCell ref="U3:U4"/>
    <mergeCell ref="V3:V4"/>
    <mergeCell ref="A152:E152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3" manualBreakCount="3">
    <brk id="51" max="22" man="1"/>
    <brk id="76" max="22" man="1"/>
    <brk id="133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01.04.22</vt:lpstr>
      <vt:lpstr>'01.04.22'!Заголовки_для_печати</vt:lpstr>
      <vt:lpstr>'01.04.22'!Область_печати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2022-04-11T07:38:32Z</cp:lastPrinted>
  <dcterms:created xsi:type="dcterms:W3CDTF">2004-10-20T06:45:28Z</dcterms:created>
  <dcterms:modified xsi:type="dcterms:W3CDTF">2022-04-11T08:29:29Z</dcterms:modified>
</cp:coreProperties>
</file>