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зВидатків\2021\На 01.01.22\На сайт\"/>
    </mc:Choice>
  </mc:AlternateContent>
  <bookViews>
    <workbookView xWindow="-12" yWindow="3528" windowWidth="6000" windowHeight="3048" tabRatio="551"/>
  </bookViews>
  <sheets>
    <sheet name="01.01.22" sheetId="21" r:id="rId1"/>
  </sheets>
  <definedNames>
    <definedName name="_xlnm._FilterDatabase" localSheetId="0" hidden="1">'01.01.22'!$C$1:$C$2060</definedName>
    <definedName name="_xlnm.Print_Titles" localSheetId="0">'01.01.22'!$2:$5</definedName>
    <definedName name="_xlnm.Print_Area" localSheetId="0">'01.01.22'!$A$1:$W$157</definedName>
  </definedNames>
  <calcPr calcId="162913"/>
</workbook>
</file>

<file path=xl/calcChain.xml><?xml version="1.0" encoding="utf-8"?>
<calcChain xmlns="http://schemas.openxmlformats.org/spreadsheetml/2006/main">
  <c r="U102" i="21" l="1"/>
  <c r="K63" i="21" l="1"/>
  <c r="K138" i="21" l="1"/>
  <c r="K133" i="21"/>
  <c r="Q107" i="21" l="1"/>
  <c r="Q104" i="21" l="1"/>
  <c r="Q114" i="21" l="1"/>
  <c r="Q98" i="21"/>
  <c r="G85" i="21"/>
  <c r="O7" i="21" l="1"/>
  <c r="N7" i="21"/>
  <c r="M7" i="21"/>
  <c r="L7" i="21"/>
  <c r="G7" i="21"/>
  <c r="H7" i="21"/>
  <c r="F7" i="21"/>
  <c r="O85" i="21"/>
  <c r="N85" i="21"/>
  <c r="M85" i="21"/>
  <c r="L85" i="21"/>
  <c r="H85" i="21"/>
  <c r="F85" i="21"/>
  <c r="Q95" i="21"/>
  <c r="Q96" i="21"/>
  <c r="U95" i="21"/>
  <c r="T95" i="21"/>
  <c r="S95" i="21"/>
  <c r="R95" i="21"/>
  <c r="P95" i="21"/>
  <c r="J95" i="21"/>
  <c r="V95" i="21" l="1"/>
  <c r="W95" i="21"/>
  <c r="K149" i="21"/>
  <c r="M76" i="21" l="1"/>
  <c r="U56" i="21" l="1"/>
  <c r="K99" i="21"/>
  <c r="Q137" i="21" l="1"/>
  <c r="K101" i="21"/>
  <c r="Q13" i="21"/>
  <c r="Q14" i="21"/>
  <c r="Q15" i="21"/>
  <c r="Q18" i="21"/>
  <c r="Q19" i="21"/>
  <c r="Q21" i="21"/>
  <c r="Q25" i="21"/>
  <c r="Q26" i="21"/>
  <c r="Q30" i="21"/>
  <c r="Q31" i="21"/>
  <c r="Q32" i="21"/>
  <c r="Q33" i="21"/>
  <c r="Q34" i="21"/>
  <c r="Q35" i="21"/>
  <c r="Q36" i="21"/>
  <c r="Q37" i="21"/>
  <c r="Q38" i="21"/>
  <c r="Q39" i="21"/>
  <c r="Q43" i="21"/>
  <c r="Q44" i="21"/>
  <c r="Q45" i="21"/>
  <c r="Q46" i="21"/>
  <c r="Q47" i="21"/>
  <c r="Q48" i="21"/>
  <c r="Q51" i="21"/>
  <c r="Q55" i="21"/>
  <c r="Q56" i="21"/>
  <c r="Q57" i="21"/>
  <c r="O136" i="21" l="1"/>
  <c r="N136" i="21"/>
  <c r="M136" i="21"/>
  <c r="L136" i="21"/>
  <c r="G136" i="21"/>
  <c r="H136" i="21"/>
  <c r="F136" i="21"/>
  <c r="U137" i="21"/>
  <c r="T137" i="21"/>
  <c r="S137" i="21"/>
  <c r="R137" i="21"/>
  <c r="P137" i="21"/>
  <c r="J137" i="21"/>
  <c r="J96" i="21"/>
  <c r="J97" i="21"/>
  <c r="J98" i="21"/>
  <c r="U142" i="21"/>
  <c r="T142" i="21"/>
  <c r="S142" i="21"/>
  <c r="R142" i="21"/>
  <c r="P142" i="21"/>
  <c r="K142" i="21"/>
  <c r="J142" i="21"/>
  <c r="V137" i="21" l="1"/>
  <c r="W137" i="21"/>
  <c r="V142" i="21"/>
  <c r="W142" i="21"/>
  <c r="R149" i="21"/>
  <c r="S149" i="21"/>
  <c r="T149" i="21"/>
  <c r="U149" i="21"/>
  <c r="W149" i="21" s="1"/>
  <c r="V149" i="21" l="1"/>
  <c r="S154" i="21" l="1"/>
  <c r="Q86" i="21" l="1"/>
  <c r="Q87" i="21"/>
  <c r="J92" i="21"/>
  <c r="K92" i="21"/>
  <c r="K86" i="21"/>
  <c r="K87" i="21"/>
  <c r="U154" i="21" l="1"/>
  <c r="T154" i="21"/>
  <c r="R154" i="21"/>
  <c r="P154" i="21"/>
  <c r="V154" i="21" l="1"/>
  <c r="Q148" i="21"/>
  <c r="Q150" i="21"/>
  <c r="U148" i="21"/>
  <c r="T148" i="21"/>
  <c r="S148" i="21"/>
  <c r="R148" i="21"/>
  <c r="P148" i="21"/>
  <c r="J148" i="21"/>
  <c r="U150" i="21"/>
  <c r="T150" i="21"/>
  <c r="S150" i="21"/>
  <c r="R150" i="21"/>
  <c r="P150" i="21"/>
  <c r="J150" i="21"/>
  <c r="U104" i="21"/>
  <c r="T104" i="21"/>
  <c r="S104" i="21"/>
  <c r="R104" i="21"/>
  <c r="P104" i="21"/>
  <c r="J104" i="21"/>
  <c r="U114" i="21"/>
  <c r="T114" i="21"/>
  <c r="S114" i="21"/>
  <c r="R114" i="21"/>
  <c r="P114" i="21"/>
  <c r="J114" i="21"/>
  <c r="O8" i="21"/>
  <c r="M8" i="21"/>
  <c r="L8" i="21"/>
  <c r="G8" i="21"/>
  <c r="H8" i="21"/>
  <c r="F8" i="21"/>
  <c r="U19" i="21"/>
  <c r="T19" i="21"/>
  <c r="S19" i="21"/>
  <c r="R19" i="21"/>
  <c r="P19" i="21"/>
  <c r="K19" i="21"/>
  <c r="J19" i="21"/>
  <c r="U133" i="21"/>
  <c r="T133" i="21"/>
  <c r="S133" i="21"/>
  <c r="R133" i="21"/>
  <c r="P133" i="21"/>
  <c r="J133" i="21"/>
  <c r="Q8" i="21" l="1"/>
  <c r="V114" i="21"/>
  <c r="V148" i="21"/>
  <c r="W148" i="21"/>
  <c r="V150" i="21"/>
  <c r="W150" i="21"/>
  <c r="V104" i="21"/>
  <c r="W104" i="21"/>
  <c r="V19" i="21"/>
  <c r="V133" i="21"/>
  <c r="W19" i="21"/>
  <c r="W133" i="21"/>
  <c r="Q75" i="21"/>
  <c r="H100" i="21"/>
  <c r="G100" i="21"/>
  <c r="F100" i="21"/>
  <c r="M100" i="21"/>
  <c r="N100" i="21"/>
  <c r="O100" i="21"/>
  <c r="L100" i="21"/>
  <c r="U107" i="21"/>
  <c r="T107" i="21"/>
  <c r="S107" i="21"/>
  <c r="R107" i="21"/>
  <c r="P107" i="21"/>
  <c r="J107" i="21"/>
  <c r="V107" i="21" l="1"/>
  <c r="U26" i="21" l="1"/>
  <c r="T26" i="21"/>
  <c r="S26" i="21"/>
  <c r="R26" i="21"/>
  <c r="P26" i="21"/>
  <c r="J26" i="21"/>
  <c r="U25" i="21"/>
  <c r="T25" i="21"/>
  <c r="S25" i="21"/>
  <c r="R25" i="21"/>
  <c r="P25" i="21"/>
  <c r="J25" i="21"/>
  <c r="W26" i="21" l="1"/>
  <c r="V25" i="21"/>
  <c r="V26" i="21"/>
  <c r="W25" i="21"/>
  <c r="U138" i="21"/>
  <c r="T138" i="21"/>
  <c r="S138" i="21"/>
  <c r="R138" i="21"/>
  <c r="P138" i="21"/>
  <c r="J138" i="21"/>
  <c r="U135" i="21"/>
  <c r="T135" i="21"/>
  <c r="S135" i="21"/>
  <c r="R135" i="21"/>
  <c r="P135" i="21"/>
  <c r="K135" i="21"/>
  <c r="J135" i="21"/>
  <c r="U132" i="21"/>
  <c r="T132" i="21"/>
  <c r="S132" i="21"/>
  <c r="R132" i="21"/>
  <c r="P132" i="21"/>
  <c r="K132" i="21"/>
  <c r="J132" i="21"/>
  <c r="J119" i="21"/>
  <c r="K119" i="21"/>
  <c r="P119" i="21"/>
  <c r="Q119" i="21"/>
  <c r="R119" i="21"/>
  <c r="S119" i="21"/>
  <c r="T119" i="21"/>
  <c r="U119" i="21"/>
  <c r="U99" i="21"/>
  <c r="T99" i="21"/>
  <c r="S99" i="21"/>
  <c r="R99" i="21"/>
  <c r="P99" i="21"/>
  <c r="J99" i="21"/>
  <c r="U18" i="21"/>
  <c r="T18" i="21"/>
  <c r="S18" i="21"/>
  <c r="R18" i="21"/>
  <c r="P18" i="21"/>
  <c r="K18" i="21"/>
  <c r="J18" i="21"/>
  <c r="V99" i="21" l="1"/>
  <c r="V132" i="21"/>
  <c r="V138" i="21"/>
  <c r="V135" i="21"/>
  <c r="W138" i="21"/>
  <c r="W135" i="21"/>
  <c r="W132" i="21"/>
  <c r="V119" i="21"/>
  <c r="W119" i="21"/>
  <c r="V18" i="21"/>
  <c r="W99" i="21"/>
  <c r="W18" i="21"/>
  <c r="K91" i="21" l="1"/>
  <c r="K147" i="21" l="1"/>
  <c r="U147" i="21"/>
  <c r="T147" i="21"/>
  <c r="S147" i="21"/>
  <c r="R147" i="21"/>
  <c r="P147" i="21"/>
  <c r="J147" i="21"/>
  <c r="V147" i="21" l="1"/>
  <c r="W147" i="21"/>
  <c r="M71" i="21"/>
  <c r="M59" i="21"/>
  <c r="M29" i="21"/>
  <c r="K136" i="21"/>
  <c r="M28" i="21" l="1"/>
  <c r="P136" i="21"/>
  <c r="M153" i="21"/>
  <c r="Q136" i="21"/>
  <c r="J136" i="21"/>
  <c r="K100" i="21"/>
  <c r="Q100" i="21" l="1"/>
  <c r="P100" i="21"/>
  <c r="J100" i="21"/>
  <c r="U92" i="21"/>
  <c r="R92" i="21"/>
  <c r="S92" i="21"/>
  <c r="T92" i="21"/>
  <c r="V92" i="21" l="1"/>
  <c r="W92" i="21"/>
  <c r="Q58" i="21"/>
  <c r="Q60" i="21"/>
  <c r="Q61" i="21"/>
  <c r="Q66" i="21"/>
  <c r="Q68" i="21"/>
  <c r="Q69" i="21"/>
  <c r="Q72" i="21"/>
  <c r="Q73" i="21"/>
  <c r="Q74" i="21"/>
  <c r="Q79" i="21"/>
  <c r="Q80" i="21"/>
  <c r="Q82" i="21"/>
  <c r="Q83" i="21"/>
  <c r="Q88" i="21"/>
  <c r="Q89" i="21"/>
  <c r="Q90" i="21"/>
  <c r="Q91" i="21"/>
  <c r="Q94" i="21"/>
  <c r="Q97" i="21"/>
  <c r="Q102" i="21"/>
  <c r="Q103" i="21"/>
  <c r="Q105" i="21"/>
  <c r="Q106" i="21"/>
  <c r="Q108" i="21"/>
  <c r="Q109" i="21"/>
  <c r="Q110" i="21"/>
  <c r="Q111" i="21"/>
  <c r="Q112" i="21"/>
  <c r="Q113" i="21"/>
  <c r="Q115" i="21"/>
  <c r="Q116" i="21"/>
  <c r="Q117" i="21"/>
  <c r="Q118" i="21"/>
  <c r="K145" i="21" l="1"/>
  <c r="K144" i="21"/>
  <c r="U116" i="21" l="1"/>
  <c r="T116" i="21"/>
  <c r="S116" i="21"/>
  <c r="R116" i="21"/>
  <c r="P116" i="21"/>
  <c r="J116" i="21"/>
  <c r="U117" i="21"/>
  <c r="T117" i="21"/>
  <c r="S117" i="21"/>
  <c r="R117" i="21"/>
  <c r="P117" i="21"/>
  <c r="J117" i="21"/>
  <c r="V117" i="21" l="1"/>
  <c r="V116" i="21"/>
  <c r="Q7" i="21"/>
  <c r="W116" i="21"/>
  <c r="W117" i="21"/>
  <c r="O29" i="21"/>
  <c r="N29" i="21"/>
  <c r="L29" i="21"/>
  <c r="G29" i="21"/>
  <c r="H29" i="21"/>
  <c r="F29" i="21"/>
  <c r="T56" i="21"/>
  <c r="S56" i="21"/>
  <c r="R56" i="21"/>
  <c r="P56" i="21"/>
  <c r="K56" i="21"/>
  <c r="J56" i="21"/>
  <c r="U55" i="21"/>
  <c r="T55" i="21"/>
  <c r="S55" i="21"/>
  <c r="R55" i="21"/>
  <c r="P55" i="21"/>
  <c r="K55" i="21"/>
  <c r="J55" i="21"/>
  <c r="Q29" i="21" l="1"/>
  <c r="V56" i="21"/>
  <c r="V55" i="21"/>
  <c r="W55" i="21"/>
  <c r="W56" i="21"/>
  <c r="U52" i="21" l="1"/>
  <c r="T52" i="21"/>
  <c r="V52" i="21" s="1"/>
  <c r="S52" i="21"/>
  <c r="R52" i="21"/>
  <c r="P52" i="21"/>
  <c r="K52" i="21"/>
  <c r="J52" i="21"/>
  <c r="U43" i="21"/>
  <c r="T43" i="21"/>
  <c r="S43" i="21"/>
  <c r="R43" i="21"/>
  <c r="P43" i="21"/>
  <c r="K43" i="21"/>
  <c r="J43" i="21"/>
  <c r="U44" i="21"/>
  <c r="T44" i="21"/>
  <c r="S44" i="21"/>
  <c r="R44" i="21"/>
  <c r="P44" i="21"/>
  <c r="K44" i="21"/>
  <c r="J44" i="21"/>
  <c r="U58" i="21"/>
  <c r="T58" i="21"/>
  <c r="S58" i="21"/>
  <c r="R58" i="21"/>
  <c r="P58" i="21"/>
  <c r="K58" i="21"/>
  <c r="J58" i="21"/>
  <c r="V44" i="21" l="1"/>
  <c r="V58" i="21"/>
  <c r="V43" i="21"/>
  <c r="W52" i="21"/>
  <c r="W44" i="21"/>
  <c r="W43" i="21"/>
  <c r="W58" i="21"/>
  <c r="K15" i="21" l="1"/>
  <c r="K16" i="21"/>
  <c r="Q152" i="21"/>
  <c r="Q151" i="21"/>
  <c r="Q139" i="21"/>
  <c r="U106" i="21"/>
  <c r="W106" i="21" s="1"/>
  <c r="T106" i="21"/>
  <c r="S106" i="21"/>
  <c r="R106" i="21"/>
  <c r="P106" i="21"/>
  <c r="J106" i="21"/>
  <c r="V106" i="21" l="1"/>
  <c r="J9" i="21"/>
  <c r="J10" i="21"/>
  <c r="J11" i="21"/>
  <c r="J12" i="21"/>
  <c r="J13" i="21"/>
  <c r="J14" i="21"/>
  <c r="J15" i="21"/>
  <c r="J16" i="21"/>
  <c r="J17" i="21"/>
  <c r="J20" i="21"/>
  <c r="J21" i="21"/>
  <c r="J22" i="21"/>
  <c r="J23" i="21"/>
  <c r="J24" i="21"/>
  <c r="J27" i="21"/>
  <c r="J30" i="21"/>
  <c r="J31" i="21"/>
  <c r="J32" i="21"/>
  <c r="J33" i="21"/>
  <c r="J34" i="21"/>
  <c r="J35" i="21"/>
  <c r="J36" i="21"/>
  <c r="J37" i="21"/>
  <c r="J38" i="21"/>
  <c r="J39" i="21"/>
  <c r="J40" i="21"/>
  <c r="H76" i="21" l="1"/>
  <c r="Q85" i="21" l="1"/>
  <c r="Q146" i="21"/>
  <c r="Q144" i="21"/>
  <c r="Q121" i="21"/>
  <c r="Q122" i="21"/>
  <c r="Q123" i="21"/>
  <c r="Q124" i="21"/>
  <c r="Q125" i="21"/>
  <c r="Q126" i="21"/>
  <c r="Q128" i="21"/>
  <c r="K134" i="21" l="1"/>
  <c r="K118" i="21"/>
  <c r="K9" i="21"/>
  <c r="K10" i="21"/>
  <c r="K11" i="21"/>
  <c r="K12" i="21"/>
  <c r="K13" i="21"/>
  <c r="K14" i="21"/>
  <c r="K17" i="21"/>
  <c r="K20" i="21"/>
  <c r="K21" i="21"/>
  <c r="K22" i="21"/>
  <c r="K23" i="21"/>
  <c r="K24" i="21"/>
  <c r="K27" i="21"/>
  <c r="K30" i="21"/>
  <c r="K31" i="21"/>
  <c r="K32" i="21"/>
  <c r="K33" i="21"/>
  <c r="K34" i="21"/>
  <c r="K35" i="21"/>
  <c r="K37" i="21"/>
  <c r="K38" i="21"/>
  <c r="K39" i="21"/>
  <c r="K40" i="21"/>
  <c r="K41" i="21"/>
  <c r="K42" i="21"/>
  <c r="K45" i="21"/>
  <c r="K46" i="21"/>
  <c r="K47" i="21"/>
  <c r="K48" i="21"/>
  <c r="K49" i="21"/>
  <c r="K50" i="21"/>
  <c r="K51" i="21"/>
  <c r="K53" i="21"/>
  <c r="K54" i="21"/>
  <c r="K57" i="21"/>
  <c r="K60" i="21"/>
  <c r="K62" i="21"/>
  <c r="K64" i="21"/>
  <c r="K65" i="21"/>
  <c r="K66" i="21"/>
  <c r="K67" i="21"/>
  <c r="K68" i="21"/>
  <c r="K69" i="21"/>
  <c r="K70" i="21"/>
  <c r="K72" i="21"/>
  <c r="K73" i="21"/>
  <c r="K74" i="21"/>
  <c r="K75" i="21"/>
  <c r="K77" i="21"/>
  <c r="K78" i="21"/>
  <c r="K79" i="21"/>
  <c r="K81" i="21"/>
  <c r="K82" i="21"/>
  <c r="K83" i="21"/>
  <c r="K84" i="21"/>
  <c r="K88" i="21"/>
  <c r="K93" i="21"/>
  <c r="K94" i="21"/>
  <c r="K110" i="21"/>
  <c r="K111" i="21"/>
  <c r="P9" i="21" l="1"/>
  <c r="P10" i="21"/>
  <c r="P11" i="21"/>
  <c r="P13" i="21"/>
  <c r="P14" i="21"/>
  <c r="P15" i="21"/>
  <c r="P16" i="21"/>
  <c r="P17" i="21"/>
  <c r="P20" i="21"/>
  <c r="P21" i="21"/>
  <c r="P22" i="21"/>
  <c r="P23" i="21"/>
  <c r="P24" i="21"/>
  <c r="P27" i="21"/>
  <c r="P30" i="21"/>
  <c r="P31" i="21"/>
  <c r="P33" i="21"/>
  <c r="P34" i="21"/>
  <c r="P35" i="21"/>
  <c r="P36" i="21"/>
  <c r="P37" i="21"/>
  <c r="P38" i="21"/>
  <c r="P39" i="21"/>
  <c r="P40" i="21"/>
  <c r="P41" i="21"/>
  <c r="P42" i="21"/>
  <c r="P45" i="21"/>
  <c r="P46" i="21"/>
  <c r="P47" i="21"/>
  <c r="P48" i="21"/>
  <c r="P49" i="21"/>
  <c r="P50" i="21"/>
  <c r="P51" i="21"/>
  <c r="P53" i="21"/>
  <c r="P54" i="21"/>
  <c r="P57" i="21"/>
  <c r="P60" i="21"/>
  <c r="P61" i="21"/>
  <c r="P62" i="21"/>
  <c r="P63" i="21"/>
  <c r="P64" i="21"/>
  <c r="P65" i="21"/>
  <c r="P66" i="21"/>
  <c r="P67" i="21"/>
  <c r="P68" i="21"/>
  <c r="P69" i="21"/>
  <c r="P70" i="21"/>
  <c r="P72" i="21"/>
  <c r="P73" i="21"/>
  <c r="P74" i="21"/>
  <c r="P75" i="21"/>
  <c r="P77" i="21"/>
  <c r="P78" i="21"/>
  <c r="P79" i="21"/>
  <c r="P80" i="21"/>
  <c r="P81" i="21"/>
  <c r="P82" i="21"/>
  <c r="P83" i="21"/>
  <c r="P84" i="21"/>
  <c r="P86" i="21"/>
  <c r="P87" i="21"/>
  <c r="P88" i="21"/>
  <c r="P89" i="21"/>
  <c r="P90" i="21"/>
  <c r="P91" i="21"/>
  <c r="P93" i="21"/>
  <c r="P94" i="21"/>
  <c r="P96" i="21"/>
  <c r="P97" i="21"/>
  <c r="P98" i="21"/>
  <c r="P101" i="21"/>
  <c r="P102" i="21"/>
  <c r="P103" i="21"/>
  <c r="P105" i="21"/>
  <c r="P108" i="21"/>
  <c r="P109" i="21"/>
  <c r="P110" i="21"/>
  <c r="P111" i="21"/>
  <c r="P112" i="21"/>
  <c r="P113" i="21"/>
  <c r="P115" i="21"/>
  <c r="P118" i="21"/>
  <c r="P121" i="21"/>
  <c r="P122" i="21"/>
  <c r="P123" i="21"/>
  <c r="P124" i="21"/>
  <c r="P125" i="21"/>
  <c r="P126" i="21"/>
  <c r="P127" i="21"/>
  <c r="P128" i="21"/>
  <c r="P129" i="21"/>
  <c r="P130" i="21"/>
  <c r="P131" i="21"/>
  <c r="P134" i="21"/>
  <c r="P139" i="21"/>
  <c r="P140" i="21"/>
  <c r="P141" i="21"/>
  <c r="P143" i="21"/>
  <c r="P144" i="21"/>
  <c r="P145" i="21"/>
  <c r="P146" i="21"/>
  <c r="P151" i="21"/>
  <c r="P152" i="21"/>
  <c r="R10" i="21" l="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R17" i="21"/>
  <c r="S17" i="21"/>
  <c r="T17" i="21"/>
  <c r="U17" i="21"/>
  <c r="R20" i="21"/>
  <c r="S20" i="21"/>
  <c r="T20" i="21"/>
  <c r="U20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7" i="21"/>
  <c r="S27" i="21"/>
  <c r="T27" i="21"/>
  <c r="U27" i="21"/>
  <c r="R30" i="21"/>
  <c r="S30" i="21"/>
  <c r="T30" i="21"/>
  <c r="U30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S37" i="21"/>
  <c r="T37" i="21"/>
  <c r="U37" i="21"/>
  <c r="R38" i="21"/>
  <c r="S38" i="21"/>
  <c r="T38" i="21"/>
  <c r="U38" i="21"/>
  <c r="R39" i="21"/>
  <c r="S39" i="21"/>
  <c r="T39" i="21"/>
  <c r="U39" i="21"/>
  <c r="R40" i="21"/>
  <c r="S40" i="21"/>
  <c r="T40" i="21"/>
  <c r="U40" i="21"/>
  <c r="R41" i="21"/>
  <c r="S41" i="21"/>
  <c r="T41" i="21"/>
  <c r="U41" i="21"/>
  <c r="R42" i="21"/>
  <c r="S42" i="21"/>
  <c r="T42" i="21"/>
  <c r="U42" i="21"/>
  <c r="R45" i="21"/>
  <c r="S45" i="21"/>
  <c r="T45" i="21"/>
  <c r="U45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49" i="21"/>
  <c r="S49" i="21"/>
  <c r="T49" i="21"/>
  <c r="U49" i="21"/>
  <c r="R50" i="21"/>
  <c r="S50" i="21"/>
  <c r="T50" i="21"/>
  <c r="U50" i="21"/>
  <c r="R51" i="21"/>
  <c r="S51" i="21"/>
  <c r="T51" i="21"/>
  <c r="U51" i="21"/>
  <c r="R53" i="21"/>
  <c r="S53" i="21"/>
  <c r="T53" i="21"/>
  <c r="U53" i="21"/>
  <c r="R54" i="21"/>
  <c r="S54" i="21"/>
  <c r="T54" i="21"/>
  <c r="U54" i="21"/>
  <c r="R57" i="21"/>
  <c r="S57" i="21"/>
  <c r="T57" i="21"/>
  <c r="U57" i="21"/>
  <c r="R60" i="21"/>
  <c r="S60" i="21"/>
  <c r="T60" i="21"/>
  <c r="U60" i="21"/>
  <c r="R61" i="21"/>
  <c r="S61" i="21"/>
  <c r="T61" i="21"/>
  <c r="U61" i="21"/>
  <c r="R62" i="21"/>
  <c r="S62" i="21"/>
  <c r="T62" i="21"/>
  <c r="U62" i="21"/>
  <c r="R63" i="21"/>
  <c r="S63" i="21"/>
  <c r="T63" i="21"/>
  <c r="U63" i="21"/>
  <c r="W63" i="21" s="1"/>
  <c r="R64" i="21"/>
  <c r="S64" i="21"/>
  <c r="T64" i="21"/>
  <c r="U64" i="21"/>
  <c r="R65" i="21"/>
  <c r="S65" i="21"/>
  <c r="T65" i="21"/>
  <c r="U65" i="21"/>
  <c r="R66" i="21"/>
  <c r="S66" i="21"/>
  <c r="T66" i="21"/>
  <c r="U66" i="21"/>
  <c r="R67" i="21"/>
  <c r="S67" i="21"/>
  <c r="T67" i="21"/>
  <c r="U67" i="21"/>
  <c r="R68" i="21"/>
  <c r="S68" i="21"/>
  <c r="T68" i="21"/>
  <c r="U68" i="21"/>
  <c r="R69" i="21"/>
  <c r="S69" i="21"/>
  <c r="T69" i="21"/>
  <c r="U69" i="21"/>
  <c r="R70" i="21"/>
  <c r="S70" i="21"/>
  <c r="T70" i="21"/>
  <c r="U70" i="21"/>
  <c r="R72" i="21"/>
  <c r="S72" i="21"/>
  <c r="T72" i="21"/>
  <c r="U72" i="21"/>
  <c r="R73" i="21"/>
  <c r="S73" i="21"/>
  <c r="T73" i="21"/>
  <c r="U73" i="21"/>
  <c r="R74" i="21"/>
  <c r="S74" i="21"/>
  <c r="T74" i="21"/>
  <c r="U74" i="21"/>
  <c r="R75" i="21"/>
  <c r="S75" i="21"/>
  <c r="T75" i="21"/>
  <c r="U75" i="21"/>
  <c r="R77" i="21"/>
  <c r="S77" i="21"/>
  <c r="T77" i="21"/>
  <c r="U77" i="21"/>
  <c r="R78" i="21"/>
  <c r="S78" i="21"/>
  <c r="T78" i="21"/>
  <c r="U78" i="21"/>
  <c r="R79" i="21"/>
  <c r="S79" i="21"/>
  <c r="T79" i="21"/>
  <c r="U79" i="21"/>
  <c r="R80" i="21"/>
  <c r="S80" i="21"/>
  <c r="T80" i="21"/>
  <c r="U80" i="21"/>
  <c r="R81" i="21"/>
  <c r="S81" i="21"/>
  <c r="T81" i="21"/>
  <c r="U81" i="21"/>
  <c r="R82" i="21"/>
  <c r="S82" i="21"/>
  <c r="T82" i="21"/>
  <c r="U82" i="21"/>
  <c r="R83" i="21"/>
  <c r="S83" i="21"/>
  <c r="T83" i="21"/>
  <c r="U83" i="21"/>
  <c r="R84" i="21"/>
  <c r="S84" i="21"/>
  <c r="T84" i="21"/>
  <c r="U84" i="21"/>
  <c r="R86" i="21"/>
  <c r="S86" i="21"/>
  <c r="T86" i="21"/>
  <c r="U86" i="21"/>
  <c r="R87" i="21"/>
  <c r="S87" i="21"/>
  <c r="T87" i="21"/>
  <c r="U87" i="21"/>
  <c r="R88" i="21"/>
  <c r="S88" i="21"/>
  <c r="T88" i="21"/>
  <c r="U88" i="21"/>
  <c r="R89" i="21"/>
  <c r="S89" i="21"/>
  <c r="T89" i="21"/>
  <c r="U89" i="21"/>
  <c r="R90" i="21"/>
  <c r="S90" i="21"/>
  <c r="T90" i="21"/>
  <c r="U90" i="21"/>
  <c r="R91" i="21"/>
  <c r="S91" i="21"/>
  <c r="T91" i="21"/>
  <c r="U91" i="21"/>
  <c r="R93" i="21"/>
  <c r="S93" i="21"/>
  <c r="T93" i="21"/>
  <c r="U93" i="21"/>
  <c r="R94" i="21"/>
  <c r="S94" i="21"/>
  <c r="T94" i="21"/>
  <c r="U94" i="21"/>
  <c r="R96" i="21"/>
  <c r="S96" i="21"/>
  <c r="T96" i="21"/>
  <c r="U96" i="21"/>
  <c r="R97" i="21"/>
  <c r="S97" i="21"/>
  <c r="T97" i="21"/>
  <c r="U97" i="21"/>
  <c r="R98" i="21"/>
  <c r="S98" i="21"/>
  <c r="T98" i="21"/>
  <c r="U98" i="21"/>
  <c r="R101" i="21"/>
  <c r="S101" i="21"/>
  <c r="T101" i="21"/>
  <c r="U101" i="21"/>
  <c r="R102" i="21"/>
  <c r="S102" i="21"/>
  <c r="T102" i="21"/>
  <c r="R103" i="21"/>
  <c r="S103" i="21"/>
  <c r="T103" i="21"/>
  <c r="U103" i="21"/>
  <c r="R105" i="21"/>
  <c r="S105" i="21"/>
  <c r="T105" i="21"/>
  <c r="U105" i="21"/>
  <c r="R108" i="21"/>
  <c r="S108" i="21"/>
  <c r="T108" i="21"/>
  <c r="U108" i="21"/>
  <c r="R109" i="21"/>
  <c r="S109" i="21"/>
  <c r="T109" i="21"/>
  <c r="U109" i="21"/>
  <c r="R110" i="21"/>
  <c r="S110" i="21"/>
  <c r="T110" i="21"/>
  <c r="U110" i="21"/>
  <c r="R111" i="21"/>
  <c r="S111" i="21"/>
  <c r="T111" i="21"/>
  <c r="U111" i="21"/>
  <c r="R112" i="21"/>
  <c r="S112" i="21"/>
  <c r="T112" i="21"/>
  <c r="U112" i="21"/>
  <c r="R113" i="21"/>
  <c r="S113" i="21"/>
  <c r="T113" i="21"/>
  <c r="U113" i="21"/>
  <c r="R115" i="21"/>
  <c r="S115" i="21"/>
  <c r="T115" i="21"/>
  <c r="U115" i="21"/>
  <c r="R118" i="21"/>
  <c r="S118" i="21"/>
  <c r="T118" i="21"/>
  <c r="U118" i="21"/>
  <c r="R120" i="21"/>
  <c r="S120" i="21"/>
  <c r="T120" i="21"/>
  <c r="U120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0" i="21"/>
  <c r="S130" i="21"/>
  <c r="T130" i="21"/>
  <c r="U130" i="21"/>
  <c r="R131" i="21"/>
  <c r="S131" i="21"/>
  <c r="T131" i="21"/>
  <c r="U131" i="21"/>
  <c r="R134" i="21"/>
  <c r="S134" i="21"/>
  <c r="T134" i="21"/>
  <c r="U134" i="21"/>
  <c r="R139" i="21"/>
  <c r="S139" i="21"/>
  <c r="T139" i="21"/>
  <c r="U139" i="21"/>
  <c r="R140" i="21"/>
  <c r="S140" i="21"/>
  <c r="T140" i="21"/>
  <c r="U140" i="21"/>
  <c r="R141" i="21"/>
  <c r="S141" i="21"/>
  <c r="T141" i="21"/>
  <c r="U141" i="21"/>
  <c r="R143" i="21"/>
  <c r="S143" i="21"/>
  <c r="T143" i="21"/>
  <c r="U143" i="21"/>
  <c r="R144" i="21"/>
  <c r="S144" i="21"/>
  <c r="T144" i="21"/>
  <c r="U144" i="21"/>
  <c r="R145" i="21"/>
  <c r="S145" i="21"/>
  <c r="T145" i="21"/>
  <c r="U145" i="21"/>
  <c r="R146" i="21"/>
  <c r="S146" i="21"/>
  <c r="T146" i="21"/>
  <c r="U146" i="21"/>
  <c r="R151" i="21"/>
  <c r="S151" i="21"/>
  <c r="T151" i="21"/>
  <c r="U151" i="21"/>
  <c r="R152" i="21"/>
  <c r="S152" i="21"/>
  <c r="T152" i="21"/>
  <c r="U152" i="21"/>
  <c r="K140" i="21"/>
  <c r="J115" i="21"/>
  <c r="J91" i="21"/>
  <c r="O76" i="21"/>
  <c r="N76" i="21"/>
  <c r="L76" i="21"/>
  <c r="G76" i="21"/>
  <c r="F76" i="21"/>
  <c r="J80" i="21"/>
  <c r="T85" i="21" l="1"/>
  <c r="R85" i="21"/>
  <c r="T7" i="21"/>
  <c r="R7" i="21"/>
  <c r="U85" i="21"/>
  <c r="S85" i="21"/>
  <c r="U7" i="21"/>
  <c r="S7" i="21"/>
  <c r="T136" i="21"/>
  <c r="R136" i="21"/>
  <c r="U136" i="21"/>
  <c r="S136" i="21"/>
  <c r="R100" i="21"/>
  <c r="T100" i="21"/>
  <c r="U100" i="21"/>
  <c r="S100" i="21"/>
  <c r="Q76" i="21"/>
  <c r="W145" i="21"/>
  <c r="W109" i="21"/>
  <c r="W108" i="21"/>
  <c r="W96" i="21"/>
  <c r="W91" i="21"/>
  <c r="W90" i="21"/>
  <c r="W89" i="21"/>
  <c r="W88" i="21"/>
  <c r="W16" i="21"/>
  <c r="W15" i="21"/>
  <c r="S76" i="21"/>
  <c r="U76" i="21"/>
  <c r="U71" i="21"/>
  <c r="S71" i="21"/>
  <c r="U59" i="21"/>
  <c r="S59" i="21"/>
  <c r="U29" i="21"/>
  <c r="S29" i="21"/>
  <c r="R76" i="21"/>
  <c r="T76" i="21"/>
  <c r="T71" i="21"/>
  <c r="R71" i="21"/>
  <c r="T59" i="21"/>
  <c r="R59" i="21"/>
  <c r="T29" i="21"/>
  <c r="R29" i="21"/>
  <c r="V80" i="21"/>
  <c r="W152" i="21"/>
  <c r="W140" i="21"/>
  <c r="W111" i="21"/>
  <c r="W97" i="21"/>
  <c r="W112" i="21"/>
  <c r="W151" i="21"/>
  <c r="V151" i="21"/>
  <c r="V146" i="21"/>
  <c r="W146" i="21"/>
  <c r="V91" i="21"/>
  <c r="W118" i="21"/>
  <c r="K85" i="21"/>
  <c r="P76" i="21"/>
  <c r="W144" i="21"/>
  <c r="W141" i="21"/>
  <c r="W139" i="21"/>
  <c r="W134" i="21"/>
  <c r="W131" i="21"/>
  <c r="W130" i="21"/>
  <c r="W129" i="21"/>
  <c r="W128" i="21"/>
  <c r="W127" i="21"/>
  <c r="W126" i="21"/>
  <c r="W125" i="21"/>
  <c r="W124" i="21"/>
  <c r="W123" i="21"/>
  <c r="W122" i="21"/>
  <c r="W121" i="21"/>
  <c r="W120" i="21"/>
  <c r="W113" i="21"/>
  <c r="W110" i="21"/>
  <c r="P85" i="21"/>
  <c r="K76" i="21"/>
  <c r="W115" i="21"/>
  <c r="W103" i="21"/>
  <c r="W24" i="21"/>
  <c r="W50" i="21"/>
  <c r="V115" i="21"/>
  <c r="W80" i="21"/>
  <c r="W136" i="21" l="1"/>
  <c r="V100" i="21"/>
  <c r="V136" i="21"/>
  <c r="W100" i="21"/>
  <c r="J134" i="21"/>
  <c r="V134" i="21" l="1"/>
  <c r="P7" i="21" l="1"/>
  <c r="K7" i="21"/>
  <c r="K29" i="21"/>
  <c r="W57" i="21"/>
  <c r="J57" i="21"/>
  <c r="J54" i="21"/>
  <c r="J29" i="21" l="1"/>
  <c r="P29" i="21"/>
  <c r="V57" i="21"/>
  <c r="W54" i="21"/>
  <c r="V54" i="21"/>
  <c r="J144" i="21"/>
  <c r="J145" i="21"/>
  <c r="J146" i="21"/>
  <c r="J53" i="21"/>
  <c r="V53" i="21"/>
  <c r="W53" i="21"/>
  <c r="O3" i="21" l="1"/>
  <c r="U155" i="21" l="1"/>
  <c r="T155" i="21"/>
  <c r="R155" i="21"/>
  <c r="P155" i="21"/>
  <c r="J152" i="21"/>
  <c r="J151" i="21"/>
  <c r="K143" i="21"/>
  <c r="J143" i="21"/>
  <c r="K141" i="21"/>
  <c r="J141" i="21"/>
  <c r="J140" i="21"/>
  <c r="J139" i="21"/>
  <c r="J131" i="21"/>
  <c r="J130" i="21"/>
  <c r="J129" i="21"/>
  <c r="J128" i="21"/>
  <c r="J127" i="21"/>
  <c r="J126" i="21"/>
  <c r="J125" i="21"/>
  <c r="J124" i="21"/>
  <c r="J123" i="21"/>
  <c r="J122" i="21"/>
  <c r="J121" i="21"/>
  <c r="J120" i="21"/>
  <c r="J118" i="21"/>
  <c r="J113" i="21"/>
  <c r="J112" i="21"/>
  <c r="J111" i="21"/>
  <c r="J110" i="21"/>
  <c r="J109" i="21"/>
  <c r="J108" i="21"/>
  <c r="J105" i="21"/>
  <c r="J103" i="21"/>
  <c r="J102" i="21"/>
  <c r="J101" i="21"/>
  <c r="J94" i="21"/>
  <c r="J93" i="21"/>
  <c r="J90" i="21"/>
  <c r="J89" i="21"/>
  <c r="J88" i="21"/>
  <c r="J87" i="21"/>
  <c r="J86" i="21"/>
  <c r="J84" i="21"/>
  <c r="J83" i="21"/>
  <c r="J82" i="21"/>
  <c r="J81" i="21"/>
  <c r="J79" i="21"/>
  <c r="J78" i="21"/>
  <c r="J77" i="21"/>
  <c r="J75" i="21"/>
  <c r="J74" i="21"/>
  <c r="J73" i="21"/>
  <c r="J72" i="21"/>
  <c r="O71" i="21"/>
  <c r="N71" i="21"/>
  <c r="L71" i="21"/>
  <c r="H71" i="21"/>
  <c r="G71" i="21"/>
  <c r="F71" i="21"/>
  <c r="J70" i="21"/>
  <c r="J69" i="21"/>
  <c r="J68" i="21"/>
  <c r="J67" i="21"/>
  <c r="J66" i="21"/>
  <c r="J65" i="21"/>
  <c r="J64" i="21"/>
  <c r="J63" i="21"/>
  <c r="J62" i="21"/>
  <c r="J61" i="21"/>
  <c r="J60" i="21"/>
  <c r="O59" i="21"/>
  <c r="N59" i="21"/>
  <c r="L59" i="21"/>
  <c r="H59" i="21"/>
  <c r="G59" i="21"/>
  <c r="F59" i="21"/>
  <c r="J51" i="21"/>
  <c r="J50" i="21"/>
  <c r="J49" i="21"/>
  <c r="J48" i="21"/>
  <c r="J47" i="21"/>
  <c r="J46" i="21"/>
  <c r="J45" i="21"/>
  <c r="J42" i="21"/>
  <c r="J41" i="21"/>
  <c r="U9" i="21"/>
  <c r="U8" i="21" s="1"/>
  <c r="T9" i="21"/>
  <c r="T8" i="21" s="1"/>
  <c r="S9" i="21"/>
  <c r="S8" i="21" s="1"/>
  <c r="R9" i="21"/>
  <c r="R8" i="21" s="1"/>
  <c r="J7" i="21"/>
  <c r="U3" i="21"/>
  <c r="T3" i="21"/>
  <c r="N3" i="21"/>
  <c r="Q59" i="21" l="1"/>
  <c r="F153" i="21"/>
  <c r="F156" i="21" s="1"/>
  <c r="L153" i="21"/>
  <c r="L156" i="21" s="1"/>
  <c r="N153" i="21"/>
  <c r="G153" i="21"/>
  <c r="G156" i="21" s="1"/>
  <c r="Q71" i="21"/>
  <c r="O153" i="21"/>
  <c r="H153" i="21"/>
  <c r="P59" i="21"/>
  <c r="U153" i="21"/>
  <c r="J8" i="21"/>
  <c r="P8" i="21"/>
  <c r="K8" i="21"/>
  <c r="K71" i="21"/>
  <c r="K59" i="21"/>
  <c r="P71" i="21"/>
  <c r="T153" i="21"/>
  <c r="W9" i="21"/>
  <c r="S153" i="21"/>
  <c r="R153" i="21"/>
  <c r="V87" i="21"/>
  <c r="V88" i="21"/>
  <c r="V90" i="21"/>
  <c r="V97" i="21"/>
  <c r="V98" i="21"/>
  <c r="V101" i="21"/>
  <c r="V102" i="21"/>
  <c r="V108" i="21"/>
  <c r="V110" i="21"/>
  <c r="V31" i="21"/>
  <c r="V47" i="21"/>
  <c r="V61" i="21"/>
  <c r="W66" i="21"/>
  <c r="V83" i="21"/>
  <c r="V85" i="21"/>
  <c r="V82" i="21"/>
  <c r="W22" i="21"/>
  <c r="V118" i="21"/>
  <c r="V111" i="21"/>
  <c r="V123" i="21"/>
  <c r="V124" i="21"/>
  <c r="V126" i="21"/>
  <c r="V128" i="21"/>
  <c r="V139" i="21"/>
  <c r="V143" i="21"/>
  <c r="V46" i="21"/>
  <c r="V103" i="21"/>
  <c r="V109" i="21"/>
  <c r="V112" i="21"/>
  <c r="V113" i="21"/>
  <c r="V120" i="21"/>
  <c r="V121" i="21"/>
  <c r="V122" i="21"/>
  <c r="V127" i="21"/>
  <c r="V140" i="21"/>
  <c r="V141" i="21"/>
  <c r="V144" i="21"/>
  <c r="V10" i="21"/>
  <c r="V16" i="21"/>
  <c r="V20" i="21"/>
  <c r="V21" i="21"/>
  <c r="V24" i="21"/>
  <c r="V27" i="21"/>
  <c r="W31" i="21"/>
  <c r="W32" i="21"/>
  <c r="W35" i="21"/>
  <c r="W46" i="21"/>
  <c r="W47" i="21"/>
  <c r="W51" i="21"/>
  <c r="W62" i="21"/>
  <c r="V63" i="21"/>
  <c r="V66" i="21"/>
  <c r="W67" i="21"/>
  <c r="V68" i="21"/>
  <c r="W70" i="21"/>
  <c r="V81" i="21"/>
  <c r="V86" i="21"/>
  <c r="V89" i="21"/>
  <c r="W94" i="21"/>
  <c r="V96" i="21"/>
  <c r="V13" i="21"/>
  <c r="N28" i="21"/>
  <c r="W84" i="21"/>
  <c r="V67" i="21"/>
  <c r="V23" i="21"/>
  <c r="V77" i="21"/>
  <c r="V73" i="21"/>
  <c r="V70" i="21"/>
  <c r="V62" i="21"/>
  <c r="W60" i="21"/>
  <c r="V50" i="21"/>
  <c r="W41" i="21"/>
  <c r="V33" i="21"/>
  <c r="V22" i="21"/>
  <c r="W17" i="21"/>
  <c r="W10" i="21"/>
  <c r="W105" i="21"/>
  <c r="V105" i="21"/>
  <c r="V74" i="21"/>
  <c r="L28" i="21"/>
  <c r="H28" i="21"/>
  <c r="W73" i="21"/>
  <c r="V42" i="21"/>
  <c r="W93" i="21"/>
  <c r="V79" i="21"/>
  <c r="V17" i="21"/>
  <c r="V51" i="21"/>
  <c r="V49" i="21"/>
  <c r="W30" i="21"/>
  <c r="F28" i="21"/>
  <c r="V155" i="21"/>
  <c r="V41" i="21"/>
  <c r="V37" i="21"/>
  <c r="V39" i="21"/>
  <c r="V36" i="21"/>
  <c r="W40" i="21"/>
  <c r="V34" i="21"/>
  <c r="W36" i="21"/>
  <c r="V38" i="21"/>
  <c r="W81" i="21"/>
  <c r="V93" i="21"/>
  <c r="J76" i="21"/>
  <c r="V78" i="21"/>
  <c r="W77" i="21"/>
  <c r="V75" i="21"/>
  <c r="W74" i="21"/>
  <c r="W23" i="21"/>
  <c r="V14" i="21"/>
  <c r="W13" i="21"/>
  <c r="J59" i="21"/>
  <c r="V64" i="21"/>
  <c r="V48" i="21"/>
  <c r="G28" i="21"/>
  <c r="V84" i="21"/>
  <c r="V12" i="21"/>
  <c r="V11" i="21"/>
  <c r="W11" i="21"/>
  <c r="V15" i="21"/>
  <c r="V9" i="21"/>
  <c r="W12" i="21"/>
  <c r="W14" i="21"/>
  <c r="W20" i="21"/>
  <c r="W21" i="21"/>
  <c r="W27" i="21"/>
  <c r="V45" i="21"/>
  <c r="V65" i="21"/>
  <c r="V69" i="21"/>
  <c r="V72" i="21"/>
  <c r="V125" i="21"/>
  <c r="V129" i="21"/>
  <c r="V131" i="21"/>
  <c r="V30" i="21"/>
  <c r="V32" i="21"/>
  <c r="W33" i="21"/>
  <c r="W34" i="21"/>
  <c r="V35" i="21"/>
  <c r="W38" i="21"/>
  <c r="W39" i="21"/>
  <c r="V40" i="21"/>
  <c r="W42" i="21"/>
  <c r="W45" i="21"/>
  <c r="W48" i="21"/>
  <c r="W49" i="21"/>
  <c r="V60" i="21"/>
  <c r="W61" i="21"/>
  <c r="W64" i="21"/>
  <c r="W68" i="21"/>
  <c r="W69" i="21"/>
  <c r="J71" i="21"/>
  <c r="O28" i="21"/>
  <c r="Q28" i="21" s="1"/>
  <c r="W72" i="21"/>
  <c r="W75" i="21"/>
  <c r="W78" i="21"/>
  <c r="W79" i="21"/>
  <c r="W82" i="21"/>
  <c r="W83" i="21"/>
  <c r="J85" i="21"/>
  <c r="W86" i="21"/>
  <c r="W87" i="21"/>
  <c r="V94" i="21"/>
  <c r="W101" i="21"/>
  <c r="W102" i="21"/>
  <c r="V130" i="21"/>
  <c r="W37" i="21"/>
  <c r="W65" i="21"/>
  <c r="W143" i="21"/>
  <c r="V145" i="21"/>
  <c r="P153" i="21" l="1"/>
  <c r="P156" i="21" s="1"/>
  <c r="J153" i="21"/>
  <c r="S6" i="21"/>
  <c r="T6" i="21"/>
  <c r="R6" i="21"/>
  <c r="J28" i="21"/>
  <c r="P28" i="21"/>
  <c r="T28" i="21"/>
  <c r="K28" i="21"/>
  <c r="U28" i="21"/>
  <c r="R28" i="21"/>
  <c r="S28" i="21"/>
  <c r="V71" i="21"/>
  <c r="W71" i="21"/>
  <c r="N156" i="21"/>
  <c r="N6" i="21"/>
  <c r="L6" i="21"/>
  <c r="F6" i="21"/>
  <c r="W85" i="21"/>
  <c r="G6" i="21"/>
  <c r="M156" i="21"/>
  <c r="S156" i="21" s="1"/>
  <c r="M6" i="21"/>
  <c r="V76" i="21"/>
  <c r="W76" i="21"/>
  <c r="W7" i="21"/>
  <c r="V7" i="21"/>
  <c r="W29" i="21"/>
  <c r="V29" i="21"/>
  <c r="W8" i="21"/>
  <c r="V8" i="21"/>
  <c r="H156" i="21"/>
  <c r="K153" i="21"/>
  <c r="H6" i="21"/>
  <c r="I95" i="21" s="1"/>
  <c r="R156" i="21"/>
  <c r="O156" i="21"/>
  <c r="Q153" i="21"/>
  <c r="O6" i="21"/>
  <c r="V59" i="21"/>
  <c r="W59" i="21"/>
  <c r="I137" i="21" l="1"/>
  <c r="I148" i="21"/>
  <c r="I149" i="21"/>
  <c r="I142" i="21"/>
  <c r="I97" i="21"/>
  <c r="I98" i="21"/>
  <c r="I96" i="21"/>
  <c r="I92" i="21"/>
  <c r="I150" i="21"/>
  <c r="I104" i="21"/>
  <c r="I114" i="21"/>
  <c r="I133" i="21"/>
  <c r="I19" i="21"/>
  <c r="I26" i="21"/>
  <c r="I107" i="21"/>
  <c r="I138" i="21"/>
  <c r="I25" i="21"/>
  <c r="I132" i="21"/>
  <c r="I135" i="21"/>
  <c r="I119" i="21"/>
  <c r="I99" i="21"/>
  <c r="I147" i="21"/>
  <c r="I18" i="21"/>
  <c r="V153" i="21"/>
  <c r="I100" i="21"/>
  <c r="I136" i="21"/>
  <c r="I116" i="21"/>
  <c r="I117" i="21"/>
  <c r="I56" i="21"/>
  <c r="I55" i="21"/>
  <c r="T156" i="21"/>
  <c r="I58" i="21"/>
  <c r="I52" i="21"/>
  <c r="I43" i="21"/>
  <c r="I44" i="21"/>
  <c r="I115" i="21"/>
  <c r="I106" i="21"/>
  <c r="Q156" i="21"/>
  <c r="I80" i="21"/>
  <c r="I91" i="21"/>
  <c r="I57" i="21"/>
  <c r="I134" i="21"/>
  <c r="I54" i="21"/>
  <c r="I53" i="21"/>
  <c r="W28" i="21"/>
  <c r="V28" i="21"/>
  <c r="Q6" i="21"/>
  <c r="P6" i="21"/>
  <c r="I151" i="21"/>
  <c r="I146" i="21"/>
  <c r="I145" i="21"/>
  <c r="I143" i="21"/>
  <c r="I141" i="21"/>
  <c r="I139" i="21"/>
  <c r="I131" i="21"/>
  <c r="I130" i="21"/>
  <c r="I129" i="21"/>
  <c r="I152" i="21"/>
  <c r="I144" i="21"/>
  <c r="I140" i="21"/>
  <c r="I128" i="21"/>
  <c r="I127" i="21"/>
  <c r="I125" i="21"/>
  <c r="I123" i="21"/>
  <c r="I121" i="21"/>
  <c r="I111" i="21"/>
  <c r="I109" i="21"/>
  <c r="I105" i="21"/>
  <c r="I102" i="21"/>
  <c r="I101" i="21"/>
  <c r="I94" i="21"/>
  <c r="I88" i="21"/>
  <c r="I87" i="21"/>
  <c r="I86" i="21"/>
  <c r="I83" i="21"/>
  <c r="I81" i="21"/>
  <c r="I79" i="21"/>
  <c r="I77" i="21"/>
  <c r="I74" i="21"/>
  <c r="I72" i="21"/>
  <c r="I69" i="21"/>
  <c r="I67" i="21"/>
  <c r="I65" i="21"/>
  <c r="I63" i="21"/>
  <c r="I60" i="21"/>
  <c r="I51" i="21"/>
  <c r="I49" i="21"/>
  <c r="I47" i="21"/>
  <c r="I45" i="21"/>
  <c r="I41" i="21"/>
  <c r="I39" i="21"/>
  <c r="I37" i="21"/>
  <c r="I36" i="21"/>
  <c r="I34" i="21"/>
  <c r="I32" i="21"/>
  <c r="I31" i="21"/>
  <c r="I27" i="21"/>
  <c r="I23" i="21"/>
  <c r="I21" i="21"/>
  <c r="I17" i="21"/>
  <c r="I15" i="21"/>
  <c r="I13" i="21"/>
  <c r="I12" i="21"/>
  <c r="I10" i="21"/>
  <c r="K6" i="21"/>
  <c r="I126" i="21"/>
  <c r="I122" i="21"/>
  <c r="I118" i="21"/>
  <c r="I113" i="21"/>
  <c r="I110" i="21"/>
  <c r="I103" i="21"/>
  <c r="I93" i="21"/>
  <c r="I89" i="21"/>
  <c r="I84" i="21"/>
  <c r="I76" i="21"/>
  <c r="I73" i="21"/>
  <c r="I70" i="21"/>
  <c r="I66" i="21"/>
  <c r="I62" i="21"/>
  <c r="I59" i="21"/>
  <c r="I50" i="21"/>
  <c r="I46" i="21"/>
  <c r="I40" i="21"/>
  <c r="I35" i="21"/>
  <c r="I30" i="21"/>
  <c r="I124" i="21"/>
  <c r="I120" i="21"/>
  <c r="I112" i="21"/>
  <c r="I108" i="21"/>
  <c r="I90" i="21"/>
  <c r="I85" i="21"/>
  <c r="I82" i="21"/>
  <c r="I78" i="21"/>
  <c r="I75" i="21"/>
  <c r="I71" i="21"/>
  <c r="I68" i="21"/>
  <c r="I64" i="21"/>
  <c r="I61" i="21"/>
  <c r="I48" i="21"/>
  <c r="I42" i="21"/>
  <c r="I38" i="21"/>
  <c r="I33" i="21"/>
  <c r="I22" i="21"/>
  <c r="I16" i="21"/>
  <c r="I9" i="21"/>
  <c r="I24" i="21"/>
  <c r="I20" i="21"/>
  <c r="I14" i="21"/>
  <c r="I11" i="21"/>
  <c r="J6" i="21"/>
  <c r="I7" i="21"/>
  <c r="I28" i="21"/>
  <c r="I29" i="21"/>
  <c r="I8" i="21"/>
  <c r="U156" i="21"/>
  <c r="K156" i="21"/>
  <c r="J156" i="21"/>
  <c r="W153" i="21"/>
  <c r="U6" i="21"/>
  <c r="W6" i="21" l="1"/>
  <c r="V6" i="21"/>
  <c r="W156" i="21"/>
  <c r="V156" i="21"/>
  <c r="V152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<sst xmlns="http://schemas.openxmlformats.org/spreadsheetml/2006/main" count="441" uniqueCount="335">
  <si>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</si>
  <si>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</si>
  <si>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</si>
  <si>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</si>
  <si>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</si>
  <si>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</si>
  <si>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</si>
  <si>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</si>
  <si>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</si>
  <si>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</si>
  <si>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</si>
  <si>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</si>
  <si>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</si>
  <si>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</si>
  <si>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</si>
  <si>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</si>
  <si>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</si>
  <si>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</si>
  <si>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</si>
  <si>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</si>
  <si>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</si>
  <si>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</si>
  <si>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</si>
  <si>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</si>
  <si>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</si>
  <si>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</si>
  <si>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</si>
  <si>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</si>
  <si>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</si>
  <si>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</si>
  <si>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</si>
  <si>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</si>
  <si>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</si>
  <si>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</si>
  <si>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</si>
  <si>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</si>
  <si>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</si>
  <si>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</si>
  <si>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</si>
  <si>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</si>
  <si>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</si>
  <si>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</si>
  <si>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</si>
  <si>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</si>
  <si>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</si>
  <si>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</si>
  <si>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</si>
  <si>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</si>
  <si>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</si>
  <si>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</si>
  <si>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</si>
  <si>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</si>
  <si>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</si>
  <si>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</si>
  <si>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</si>
  <si>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</si>
  <si>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</si>
  <si>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</si>
  <si>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</si>
  <si>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</si>
  <si>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</si>
  <si>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</si>
  <si>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</si>
  <si>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</si>
  <si>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</si>
  <si>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</si>
  <si>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</si>
  <si>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</si>
  <si>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</si>
  <si>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</si>
  <si>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</si>
  <si>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</si>
  <si>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</si>
  <si>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</si>
  <si>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</si>
  <si>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</si>
  <si>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</si>
  <si>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</si>
  <si>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</si>
  <si>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</si>
  <si>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</si>
  <si>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</si>
  <si>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</si>
  <si>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</si>
  <si>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</si>
  <si>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</si>
  <si>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</si>
  <si>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</si>
  <si>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</si>
  <si>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</si>
  <si>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</si>
  <si>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</si>
  <si>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</si>
  <si>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</si>
  <si>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</si>
  <si>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</si>
  <si>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</si>
  <si>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</si>
  <si>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</si>
  <si>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</si>
  <si>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</si>
  <si>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</si>
  <si>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</si>
  <si>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</si>
  <si>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</si>
  <si>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</si>
  <si>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</si>
  <si>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</si>
  <si>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</si>
  <si>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</si>
  <si>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</si>
  <si>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</si>
  <si>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</si>
  <si>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</si>
  <si>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</si>
  <si>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</si>
  <si>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</si>
  <si>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</si>
  <si>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</si>
  <si>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</si>
  <si>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</si>
  <si>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</si>
  <si>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</si>
  <si>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</si>
  <si>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</si>
  <si>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</si>
  <si>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</si>
  <si>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</si>
  <si>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</si>
  <si>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</si>
  <si>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</si>
  <si>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</si>
  <si>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</si>
  <si>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</si>
  <si>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</si>
  <si>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</si>
  <si>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</si>
  <si>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</si>
  <si>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</si>
  <si>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</si>
  <si>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</si>
  <si>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</si>
  <si>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</si>
  <si>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</si>
  <si>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</si>
  <si>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</si>
  <si>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</si>
  <si>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</si>
  <si>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</si>
  <si>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</si>
  <si>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</si>
  <si>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</si>
  <si>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</si>
  <si>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</si>
  <si>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</si>
  <si>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</si>
  <si>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</si>
  <si>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</si>
  <si>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</si>
  <si>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</si>
  <si>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</si>
  <si>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</si>
  <si>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</si>
  <si>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</si>
  <si>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</si>
  <si>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</si>
  <si>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</si>
  <si>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</si>
  <si>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</si>
  <si>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</si>
  <si>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</si>
  <si>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</si>
  <si>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</si>
  <si>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</si>
  <si>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</si>
  <si>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</si>
  <si>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</si>
  <si>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</si>
  <si>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</si>
  <si>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</si>
  <si>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</si>
  <si>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</si>
  <si>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</si>
  <si>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</si>
  <si>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</si>
  <si>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</si>
  <si>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</si>
  <si>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</si>
  <si>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</si>
  <si>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</si>
  <si>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</si>
  <si>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Будівництво інших об'єктів комунальної власності</t>
  </si>
  <si>
    <t>КПКВКМБ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</si>
  <si>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</si>
  <si>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</si>
  <si>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</si>
  <si>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</si>
  <si>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</si>
  <si>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</si>
  <si>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</si>
  <si>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</si>
  <si>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</si>
  <si>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</si>
  <si>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</si>
  <si>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</si>
  <si>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</si>
  <si>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</si>
  <si>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</si>
  <si>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</si>
  <si>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</si>
  <si>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</si>
  <si>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</si>
  <si>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</si>
  <si>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</si>
  <si>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</si>
  <si>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</si>
  <si>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7130</t>
  </si>
  <si>
    <t>Здійснення заходів із землеустрою</t>
  </si>
  <si>
    <t>0421</t>
  </si>
  <si>
    <t>7670</t>
  </si>
  <si>
    <t>у т.ч.: за рахунок освітньої субвенції з державного бюджету місцевим бюджетам (41033900)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</si>
  <si>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</si>
  <si>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</si>
  <si>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</si>
  <si>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</si>
  <si>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</si>
  <si>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</si>
  <si>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</si>
  <si>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</si>
  <si>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Виконання інвестиційних проєктів в рамках здійснення заходів щодо соціально-економічного розвитку окремих територій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</si>
  <si>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</si>
  <si>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</si>
  <si>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</si>
  <si>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</si>
  <si>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</si>
  <si>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</si>
  <si>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</si>
  <si>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</si>
  <si>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</si>
  <si>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</si>
  <si>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</si>
  <si>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</si>
  <si>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</si>
  <si>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</si>
  <si>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</si>
  <si>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</si>
  <si>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</si>
  <si>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</si>
  <si>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</si>
  <si>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</si>
  <si>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</si>
  <si>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</si>
  <si>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</si>
  <si>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</si>
  <si>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</si>
  <si>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</si>
  <si>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</si>
  <si>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</si>
  <si>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</si>
  <si>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</si>
  <si>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</si>
  <si>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</si>
  <si>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</si>
  <si>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</si>
  <si>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</si>
  <si>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</si>
  <si>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</si>
  <si>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</si>
  <si>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</si>
  <si>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</si>
  <si>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</si>
  <si>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</si>
  <si>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</si>
  <si>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</si>
  <si>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7324</t>
  </si>
  <si>
    <t>Будівництво установ та закладів культури</t>
  </si>
  <si>
    <t>1210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</si>
  <si>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</si>
  <si>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</si>
  <si>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</si>
  <si>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</si>
  <si>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</si>
  <si>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</si>
  <si>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Забезпечення діяльності інклюзивно-ресурсних центрів за рахунок освітньої субвенції (41051000)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</si>
  <si>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</si>
  <si>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</si>
  <si>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</si>
  <si>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</si>
  <si>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>Розвиток мережі ЦНАП</t>
  </si>
  <si>
    <t xml:space="preserve">у т.ч. за рахунок субвенції з державного бюджету місцевим бюджетам на розвиток мережі ЦНАП (41035200) 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</si>
  <si>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(41051400)</t>
  </si>
  <si>
    <t>7000</t>
  </si>
  <si>
    <t>Економічна діяльність</t>
  </si>
  <si>
    <t>8000</t>
  </si>
  <si>
    <t>субвенція районному бюджету Вараського району для управління районом</t>
  </si>
  <si>
    <t>Інша діяльність</t>
  </si>
  <si>
    <t>3124</t>
  </si>
  <si>
    <t>6090</t>
  </si>
  <si>
    <t>Інша діяльність у сфері житлово-комунального господарства</t>
  </si>
  <si>
    <t>0640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</si>
  <si>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</si>
  <si>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</si>
  <si>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</si>
  <si>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3221</t>
  </si>
  <si>
    <t>3222</t>
  </si>
  <si>
    <t>1060</t>
  </si>
  <si>
    <t>7325</t>
  </si>
  <si>
    <t>Будівництво споруд, установ та закладів фізичної культури і спорту</t>
  </si>
  <si>
    <t xml:space="preserve">у т.ч. за рахунок субвенції з державного бюджету місцевим бюджетам на реалізацію заходів, спрямованих на підвищення доступності  широкосмугового доступу до Інтернету  в сільській місцевості (41035500) </t>
  </si>
  <si>
    <t>у т.ч. 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 (41035600)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</si>
  <si>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 (41034500) - Вараська багатопрофільна лікарня</t>
  </si>
  <si>
    <t>у т.ч. за рахунок субвенції з державного бюджету місцевим бюджетам на здійснення заходів щодо соціально-економічного розвитку окремих територій (41034500) - заклади освіти</t>
  </si>
  <si>
    <t>у т.ч. за рахунок інших субвенції з місцевого бюджету (41053900) - капітальний ремонт спортзалу ЗОШ №2 за рахунок субвенції з обласного бюджету</t>
  </si>
  <si>
    <r>
      <t xml:space="preserve"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- </t>
    </r>
    <r>
      <rPr>
        <i/>
        <sz val="12"/>
        <rFont val="Times New Roman"/>
        <family val="1"/>
        <charset val="204"/>
      </rPr>
      <t>за рахунок субвенції з місцевого бюджету (41050400)</t>
    </r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</si>
  <si>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 -</t>
    </r>
    <r>
      <rPr>
        <i/>
        <sz val="12"/>
        <rFont val="Times New Roman"/>
        <family val="1"/>
        <charset val="204"/>
      </rPr>
      <t xml:space="preserve"> за рахунок субвенції з місцевого бюджету (41050600)</t>
    </r>
  </si>
  <si>
    <t>субвенція Сарненській міській ТГ на реконструкцію дитячого терапевтичного корпусу КНП "Сарненська ЦРЛ"</t>
  </si>
  <si>
    <t>співфінансування (30%) обласному бюджету для здійснення централізованої закупівлі ноутбуків для ЗСО за рахунок субвенції з державного бюджету на заходи боротьби з COVID-19</t>
  </si>
  <si>
    <t>співфінансування обласному бюджету (50%) для надання субвенції на придбання 2-х автобусів</t>
  </si>
  <si>
    <t>Надання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</si>
  <si>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Заступник начальника бюджетного відділу</t>
  </si>
  <si>
    <t>Віра ПЕТРИНА</t>
  </si>
  <si>
    <t>затверджено розписом на рік та кошторисні призначення</t>
  </si>
  <si>
    <t>3035</t>
  </si>
  <si>
    <t>Компенсаційні виплати за пільговий проїзд окремих категорій громадян на залізничному транспорті</t>
  </si>
  <si>
    <t>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</si>
  <si>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</si>
  <si>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Захист населення і територій від надзвичайних ситуацій техногенного та природного характеру</t>
  </si>
  <si>
    <r>
      <t xml:space="preserve"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- </t>
    </r>
    <r>
      <rPr>
        <i/>
        <sz val="14"/>
        <rFont val="Times New Roman"/>
        <family val="1"/>
        <charset val="204"/>
      </rPr>
      <t>за рахунок субвенції з місцевого бюджету (41050900)</t>
    </r>
  </si>
  <si>
    <t xml:space="preserve">                Аналіз виконання бюджету Вараської міської територіальної громади по видатках та кредитуванню станом на 01.01.2022 року </t>
  </si>
  <si>
    <t>затверджено на 01.01.2022</t>
  </si>
  <si>
    <t>виконано станом на 01.01.2022</t>
  </si>
  <si>
    <t>6072</t>
  </si>
  <si>
    <t>у т.ч. за рахунок субвенції з державного бюджету місцевим бюджетам на розвиток комунальної інфраструктури, у тому числі на придбання комунальної техніки (41032500)</t>
  </si>
  <si>
    <r>
      <t>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</t>
    </r>
    <r>
      <rPr>
        <i/>
        <sz val="13"/>
        <rFont val="Times New Roman"/>
        <family val="1"/>
        <charset val="204"/>
      </rPr>
      <t xml:space="preserve"> рахунок субвенції з державного бюджету (</t>
    </r>
    <r>
      <rPr>
        <sz val="13"/>
        <rFont val="Times New Roman"/>
        <family val="1"/>
        <charset val="204"/>
      </rPr>
      <t>41052900)</t>
    </r>
  </si>
  <si>
    <t xml:space="preserve"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 - придбання рентгенапарату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</si>
</sst>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3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name val="Arial Cyr"/>
      <charset val="204"/>
    </font>
    <font>
      <i/>
      <sz val="14"/>
      <color rgb="FFFF0000"/>
      <name val="Arial"/>
      <family val="2"/>
      <charset val="204"/>
    </font>
    <font>
      <i/>
      <sz val="14"/>
      <name val="Times New Roman"/>
      <family val="1"/>
      <charset val="204"/>
    </font>
    <font>
      <sz val="14"/>
      <color rgb="FFFF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29" fillId="0" borderId="0"/>
    <xf numFmtId="9" fontId="30" fillId="0" borderId="0" applyFont="0" applyFill="0" applyBorder="0" applyAlignment="0" applyProtection="0"/>
  </cellStyleXfs>
  <cellXfs count="4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19" fillId="0" borderId="0" xfId="0" applyFont="1" applyBorder="1" applyAlignment="1">
      <alignment wrapText="1"/>
    </xf>
    <xf numFmtId="0" fontId="2" fillId="0" borderId="0" xfId="0" applyFont="1" applyFill="1" applyBorder="1"/>
    <xf numFmtId="167" fontId="2" fillId="0" borderId="0" xfId="0" applyNumberFormat="1" applyFont="1" applyBorder="1" applyAlignment="1">
      <alignment horizontal="right" wrapText="1"/>
    </xf>
    <xf numFmtId="0" fontId="14" fillId="6" borderId="0" xfId="0" applyFont="1" applyFill="1" applyBorder="1" applyAlignment="1">
      <alignment horizontal="right" wrapText="1"/>
    </xf>
    <xf numFmtId="0" fontId="14" fillId="6" borderId="0" xfId="0" applyFont="1" applyFill="1" applyBorder="1" applyAlignment="1">
      <alignment wrapText="1"/>
    </xf>
    <xf numFmtId="0" fontId="14" fillId="6" borderId="0" xfId="0" applyFont="1" applyFill="1" applyAlignment="1">
      <alignment wrapText="1"/>
    </xf>
    <xf numFmtId="0" fontId="14" fillId="6" borderId="0" xfId="0" applyFont="1" applyFill="1"/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0" fontId="13" fillId="10" borderId="0" xfId="0" applyFont="1" applyFill="1" applyBorder="1" applyAlignment="1">
      <alignment horizontal="right" wrapText="1"/>
    </xf>
    <xf numFmtId="0" fontId="13" fillId="10" borderId="0" xfId="0" applyFont="1" applyFill="1" applyBorder="1" applyAlignment="1">
      <alignment wrapText="1"/>
    </xf>
    <xf numFmtId="0" fontId="13" fillId="10" borderId="0" xfId="0" applyFont="1" applyFill="1" applyBorder="1"/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right" wrapText="1"/>
    </xf>
    <xf numFmtId="0" fontId="3" fillId="12" borderId="0" xfId="0" applyFont="1" applyFill="1" applyBorder="1" applyAlignment="1">
      <alignment wrapText="1"/>
    </xf>
    <xf numFmtId="0" fontId="3" fillId="12" borderId="0" xfId="0" applyFont="1" applyFill="1" applyBorder="1"/>
    <xf numFmtId="0" fontId="15" fillId="12" borderId="0" xfId="0" applyFont="1" applyFill="1" applyBorder="1" applyAlignment="1">
      <alignment horizontal="center" wrapText="1"/>
    </xf>
    <xf numFmtId="0" fontId="15" fillId="12" borderId="0" xfId="0" applyFont="1" applyFill="1" applyAlignment="1">
      <alignment horizontal="center" wrapText="1"/>
    </xf>
    <xf numFmtId="0" fontId="15" fillId="12" borderId="0" xfId="0" applyFont="1" applyFill="1" applyAlignment="1">
      <alignment horizontal="center"/>
    </xf>
    <xf numFmtId="0" fontId="2" fillId="12" borderId="0" xfId="0" applyFont="1" applyFill="1" applyBorder="1" applyAlignment="1">
      <alignment horizontal="right" wrapText="1"/>
    </xf>
    <xf numFmtId="0" fontId="2" fillId="12" borderId="0" xfId="0" applyFont="1" applyFill="1" applyBorder="1" applyAlignment="1">
      <alignment wrapText="1"/>
    </xf>
    <xf numFmtId="0" fontId="2" fillId="12" borderId="0" xfId="0" applyFont="1" applyFill="1" applyAlignment="1">
      <alignment wrapText="1"/>
    </xf>
    <xf numFmtId="0" fontId="2" fillId="12" borderId="0" xfId="0" applyFont="1" applyFill="1"/>
    <xf numFmtId="0" fontId="13" fillId="12" borderId="0" xfId="0" applyFont="1" applyFill="1" applyBorder="1" applyAlignment="1">
      <alignment horizontal="right" wrapText="1"/>
    </xf>
    <xf numFmtId="0" fontId="13" fillId="12" borderId="0" xfId="0" applyFont="1" applyFill="1" applyBorder="1" applyAlignment="1">
      <alignment wrapText="1"/>
    </xf>
    <xf numFmtId="0" fontId="13" fillId="12" borderId="0" xfId="0" applyFont="1" applyFill="1" applyAlignment="1">
      <alignment wrapText="1"/>
    </xf>
    <xf numFmtId="0" fontId="13" fillId="12" borderId="0" xfId="0" applyFont="1" applyFill="1"/>
    <xf numFmtId="0" fontId="13" fillId="12" borderId="3" xfId="0" applyFont="1" applyFill="1" applyBorder="1" applyAlignment="1">
      <alignment wrapText="1"/>
    </xf>
    <xf numFmtId="0" fontId="13" fillId="12" borderId="3" xfId="0" applyFont="1" applyFill="1" applyBorder="1"/>
    <xf numFmtId="0" fontId="13" fillId="13" borderId="0" xfId="0" applyFont="1" applyFill="1" applyBorder="1" applyAlignment="1">
      <alignment horizontal="right" wrapText="1"/>
    </xf>
    <xf numFmtId="0" fontId="13" fillId="13" borderId="0" xfId="0" applyFont="1" applyFill="1" applyBorder="1" applyAlignment="1">
      <alignment wrapText="1"/>
    </xf>
    <xf numFmtId="0" fontId="13" fillId="13" borderId="0" xfId="0" applyFont="1" applyFill="1" applyBorder="1"/>
    <xf numFmtId="0" fontId="7" fillId="7" borderId="7" xfId="0" applyFont="1" applyFill="1" applyBorder="1" applyAlignment="1">
      <alignment horizontal="center" vertical="center" wrapText="1"/>
    </xf>
    <xf numFmtId="167" fontId="25" fillId="0" borderId="18" xfId="0" applyNumberFormat="1" applyFont="1" applyFill="1" applyBorder="1" applyAlignment="1">
      <alignment horizontal="center" wrapText="1"/>
    </xf>
    <xf numFmtId="0" fontId="22" fillId="0" borderId="20" xfId="0" applyFont="1" applyFill="1" applyBorder="1" applyAlignment="1"/>
    <xf numFmtId="49" fontId="22" fillId="0" borderId="5" xfId="0" applyNumberFormat="1" applyFont="1" applyFill="1" applyBorder="1" applyAlignment="1">
      <alignment horizontal="center"/>
    </xf>
    <xf numFmtId="167" fontId="25" fillId="0" borderId="5" xfId="0" applyNumberFormat="1" applyFont="1" applyFill="1" applyBorder="1" applyAlignment="1">
      <alignment horizontal="center" wrapText="1"/>
    </xf>
    <xf numFmtId="165" fontId="25" fillId="0" borderId="5" xfId="0" applyNumberFormat="1" applyFont="1" applyFill="1" applyBorder="1" applyAlignment="1">
      <alignment horizontal="center" wrapText="1"/>
    </xf>
    <xf numFmtId="165" fontId="25" fillId="0" borderId="21" xfId="0" applyNumberFormat="1" applyFont="1" applyFill="1" applyBorder="1" applyAlignment="1">
      <alignment horizontal="center" wrapText="1"/>
    </xf>
    <xf numFmtId="0" fontId="21" fillId="0" borderId="20" xfId="0" applyFont="1" applyFill="1" applyBorder="1" applyAlignment="1"/>
    <xf numFmtId="49" fontId="21" fillId="0" borderId="5" xfId="0" applyNumberFormat="1" applyFont="1" applyFill="1" applyBorder="1" applyAlignment="1">
      <alignment horizontal="center"/>
    </xf>
    <xf numFmtId="49" fontId="21" fillId="0" borderId="5" xfId="0" applyNumberFormat="1" applyFont="1" applyFill="1" applyBorder="1" applyAlignment="1">
      <alignment horizontal="center" wrapText="1"/>
    </xf>
    <xf numFmtId="167" fontId="26" fillId="0" borderId="5" xfId="0" applyNumberFormat="1" applyFont="1" applyFill="1" applyBorder="1" applyAlignment="1" applyProtection="1">
      <alignment horizontal="center" wrapText="1"/>
      <protection locked="0"/>
    </xf>
    <xf numFmtId="10" fontId="26" fillId="0" borderId="5" xfId="0" applyNumberFormat="1" applyFont="1" applyFill="1" applyBorder="1" applyAlignment="1">
      <alignment horizontal="center" wrapText="1"/>
    </xf>
    <xf numFmtId="167" fontId="26" fillId="0" borderId="5" xfId="0" applyNumberFormat="1" applyFont="1" applyFill="1" applyBorder="1" applyAlignment="1">
      <alignment horizontal="center" wrapText="1"/>
    </xf>
    <xf numFmtId="165" fontId="26" fillId="0" borderId="21" xfId="0" applyNumberFormat="1" applyFont="1" applyFill="1" applyBorder="1" applyAlignment="1">
      <alignment horizontal="center" wrapText="1"/>
    </xf>
    <xf numFmtId="165" fontId="26" fillId="0" borderId="5" xfId="0" applyNumberFormat="1" applyFont="1" applyFill="1" applyBorder="1" applyAlignment="1">
      <alignment horizontal="center" wrapText="1"/>
    </xf>
    <xf numFmtId="49" fontId="23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>
      <alignment horizontal="center" wrapText="1"/>
    </xf>
    <xf numFmtId="10" fontId="27" fillId="0" borderId="5" xfId="0" applyNumberFormat="1" applyFont="1" applyFill="1" applyBorder="1" applyAlignment="1">
      <alignment horizontal="center" wrapText="1"/>
    </xf>
    <xf numFmtId="165" fontId="27" fillId="0" borderId="21" xfId="0" applyNumberFormat="1" applyFont="1" applyFill="1" applyBorder="1" applyAlignment="1">
      <alignment horizontal="center" wrapText="1"/>
    </xf>
    <xf numFmtId="165" fontId="27" fillId="0" borderId="5" xfId="0" applyNumberFormat="1" applyFont="1" applyFill="1" applyBorder="1" applyAlignment="1">
      <alignment horizontal="center" wrapText="1"/>
    </xf>
    <xf numFmtId="168" fontId="26" fillId="0" borderId="5" xfId="0" applyNumberFormat="1" applyFont="1" applyFill="1" applyBorder="1" applyAlignment="1">
      <alignment horizontal="center" wrapText="1"/>
    </xf>
    <xf numFmtId="166" fontId="21" fillId="0" borderId="5" xfId="0" applyNumberFormat="1" applyFont="1" applyFill="1" applyBorder="1" applyAlignment="1">
      <alignment horizontal="center"/>
    </xf>
    <xf numFmtId="1" fontId="21" fillId="0" borderId="5" xfId="0" applyNumberFormat="1" applyFont="1" applyFill="1" applyBorder="1" applyAlignment="1">
      <alignment horizontal="center"/>
    </xf>
    <xf numFmtId="167" fontId="26" fillId="0" borderId="5" xfId="0" applyNumberFormat="1" applyFont="1" applyFill="1" applyBorder="1" applyAlignment="1" applyProtection="1">
      <alignment horizontal="center" wrapText="1"/>
    </xf>
    <xf numFmtId="1" fontId="23" fillId="0" borderId="5" xfId="0" applyNumberFormat="1" applyFont="1" applyFill="1" applyBorder="1" applyAlignment="1">
      <alignment horizontal="center"/>
    </xf>
    <xf numFmtId="49" fontId="21" fillId="0" borderId="5" xfId="0" applyNumberFormat="1" applyFont="1" applyFill="1" applyBorder="1" applyAlignment="1" applyProtection="1">
      <alignment horizontal="center" wrapText="1"/>
      <protection locked="0"/>
    </xf>
    <xf numFmtId="1" fontId="21" fillId="0" borderId="5" xfId="0" applyNumberFormat="1" applyFont="1" applyFill="1" applyBorder="1" applyAlignment="1" applyProtection="1">
      <alignment horizontal="center" wrapText="1"/>
      <protection locked="0"/>
    </xf>
    <xf numFmtId="49" fontId="23" fillId="0" borderId="5" xfId="0" applyNumberFormat="1" applyFont="1" applyFill="1" applyBorder="1" applyAlignment="1" applyProtection="1">
      <alignment horizontal="center" wrapText="1"/>
      <protection locked="0"/>
    </xf>
    <xf numFmtId="1" fontId="23" fillId="0" borderId="5" xfId="0" applyNumberFormat="1" applyFont="1" applyFill="1" applyBorder="1" applyAlignment="1" applyProtection="1">
      <alignment horizontal="center" wrapText="1"/>
      <protection locked="0"/>
    </xf>
    <xf numFmtId="0" fontId="23" fillId="0" borderId="20" xfId="0" applyFont="1" applyFill="1" applyBorder="1" applyAlignment="1">
      <alignment horizontal="center"/>
    </xf>
    <xf numFmtId="167" fontId="27" fillId="0" borderId="5" xfId="0" applyNumberFormat="1" applyFont="1" applyFill="1" applyBorder="1" applyAlignment="1">
      <alignment horizontal="center" wrapText="1"/>
    </xf>
    <xf numFmtId="164" fontId="27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167" fontId="25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22" xfId="0" applyFont="1" applyFill="1" applyBorder="1" applyAlignment="1"/>
    <xf numFmtId="167" fontId="25" fillId="0" borderId="23" xfId="0" applyNumberFormat="1" applyFont="1" applyFill="1" applyBorder="1" applyAlignment="1" applyProtection="1">
      <alignment horizontal="center" wrapText="1"/>
    </xf>
    <xf numFmtId="167" fontId="25" fillId="0" borderId="23" xfId="0" applyNumberFormat="1" applyFont="1" applyFill="1" applyBorder="1" applyAlignment="1">
      <alignment horizontal="center" wrapText="1"/>
    </xf>
    <xf numFmtId="165" fontId="25" fillId="0" borderId="24" xfId="0" applyNumberFormat="1" applyFont="1" applyFill="1" applyBorder="1" applyAlignment="1">
      <alignment horizontal="center" wrapText="1"/>
    </xf>
    <xf numFmtId="167" fontId="25" fillId="0" borderId="20" xfId="0" applyNumberFormat="1" applyFont="1" applyFill="1" applyBorder="1" applyAlignment="1">
      <alignment horizontal="center" wrapText="1"/>
    </xf>
    <xf numFmtId="167" fontId="26" fillId="0" borderId="20" xfId="0" applyNumberFormat="1" applyFont="1" applyFill="1" applyBorder="1" applyAlignment="1">
      <alignment horizontal="center" wrapText="1"/>
    </xf>
    <xf numFmtId="167" fontId="27" fillId="0" borderId="20" xfId="0" applyNumberFormat="1" applyFont="1" applyFill="1" applyBorder="1" applyAlignment="1">
      <alignment horizontal="center" wrapText="1"/>
    </xf>
    <xf numFmtId="167" fontId="25" fillId="0" borderId="22" xfId="0" applyNumberFormat="1" applyFont="1" applyFill="1" applyBorder="1" applyAlignment="1" applyProtection="1">
      <alignment horizontal="center" wrapText="1"/>
    </xf>
    <xf numFmtId="167" fontId="25" fillId="0" borderId="22" xfId="0" applyNumberFormat="1" applyFont="1" applyFill="1" applyBorder="1" applyAlignment="1">
      <alignment horizontal="center" wrapText="1"/>
    </xf>
    <xf numFmtId="167" fontId="25" fillId="3" borderId="17" xfId="0" applyNumberFormat="1" applyFont="1" applyFill="1" applyBorder="1" applyAlignment="1">
      <alignment horizontal="center" wrapText="1"/>
    </xf>
    <xf numFmtId="167" fontId="25" fillId="7" borderId="18" xfId="0" applyNumberFormat="1" applyFont="1" applyFill="1" applyBorder="1" applyAlignment="1">
      <alignment horizontal="center" wrapText="1"/>
    </xf>
    <xf numFmtId="167" fontId="25" fillId="3" borderId="18" xfId="0" applyNumberFormat="1" applyFont="1" applyFill="1" applyBorder="1" applyAlignment="1">
      <alignment horizontal="center" wrapText="1"/>
    </xf>
    <xf numFmtId="165" fontId="25" fillId="3" borderId="19" xfId="0" applyNumberFormat="1" applyFont="1" applyFill="1" applyBorder="1" applyAlignment="1">
      <alignment horizontal="center" wrapText="1"/>
    </xf>
    <xf numFmtId="167" fontId="25" fillId="12" borderId="20" xfId="0" applyNumberFormat="1" applyFont="1" applyFill="1" applyBorder="1" applyAlignment="1">
      <alignment horizontal="center" wrapText="1"/>
    </xf>
    <xf numFmtId="167" fontId="25" fillId="12" borderId="5" xfId="0" applyNumberFormat="1" applyFont="1" applyFill="1" applyBorder="1" applyAlignment="1">
      <alignment horizontal="center" wrapText="1"/>
    </xf>
    <xf numFmtId="167" fontId="25" fillId="7" borderId="5" xfId="0" applyNumberFormat="1" applyFont="1" applyFill="1" applyBorder="1" applyAlignment="1">
      <alignment horizontal="center" wrapText="1"/>
    </xf>
    <xf numFmtId="165" fontId="25" fillId="12" borderId="21" xfId="0" applyNumberFormat="1" applyFont="1" applyFill="1" applyBorder="1" applyAlignment="1">
      <alignment horizontal="center" wrapText="1"/>
    </xf>
    <xf numFmtId="167" fontId="25" fillId="3" borderId="20" xfId="0" applyNumberFormat="1" applyFont="1" applyFill="1" applyBorder="1" applyAlignment="1">
      <alignment horizontal="center" wrapText="1"/>
    </xf>
    <xf numFmtId="167" fontId="25" fillId="3" borderId="5" xfId="0" applyNumberFormat="1" applyFont="1" applyFill="1" applyBorder="1" applyAlignment="1">
      <alignment horizontal="center" wrapText="1"/>
    </xf>
    <xf numFmtId="167" fontId="26" fillId="3" borderId="5" xfId="0" applyNumberFormat="1" applyFont="1" applyFill="1" applyBorder="1" applyAlignment="1">
      <alignment horizontal="center" wrapText="1"/>
    </xf>
    <xf numFmtId="167" fontId="26" fillId="7" borderId="5" xfId="0" applyNumberFormat="1" applyFont="1" applyFill="1" applyBorder="1" applyAlignment="1">
      <alignment horizontal="center" wrapText="1"/>
    </xf>
    <xf numFmtId="167" fontId="27" fillId="6" borderId="20" xfId="0" applyNumberFormat="1" applyFont="1" applyFill="1" applyBorder="1" applyAlignment="1">
      <alignment horizontal="center" wrapText="1"/>
    </xf>
    <xf numFmtId="167" fontId="27" fillId="6" borderId="5" xfId="0" applyNumberFormat="1" applyFont="1" applyFill="1" applyBorder="1" applyAlignment="1">
      <alignment horizontal="center" wrapText="1"/>
    </xf>
    <xf numFmtId="167" fontId="27" fillId="7" borderId="5" xfId="0" applyNumberFormat="1" applyFont="1" applyFill="1" applyBorder="1" applyAlignment="1">
      <alignment horizontal="center" wrapText="1"/>
    </xf>
    <xf numFmtId="165" fontId="27" fillId="6" borderId="21" xfId="0" applyNumberFormat="1" applyFont="1" applyFill="1" applyBorder="1" applyAlignment="1">
      <alignment horizontal="center" wrapText="1"/>
    </xf>
    <xf numFmtId="167" fontId="26" fillId="3" borderId="20" xfId="0" applyNumberFormat="1" applyFont="1" applyFill="1" applyBorder="1" applyAlignment="1">
      <alignment horizontal="center" wrapText="1"/>
    </xf>
    <xf numFmtId="167" fontId="27" fillId="3" borderId="20" xfId="0" applyNumberFormat="1" applyFont="1" applyFill="1" applyBorder="1" applyAlignment="1">
      <alignment horizontal="center" wrapText="1"/>
    </xf>
    <xf numFmtId="167" fontId="27" fillId="3" borderId="5" xfId="0" applyNumberFormat="1" applyFont="1" applyFill="1" applyBorder="1" applyAlignment="1">
      <alignment horizontal="center" wrapText="1"/>
    </xf>
    <xf numFmtId="164" fontId="27" fillId="6" borderId="20" xfId="0" applyNumberFormat="1" applyFont="1" applyFill="1" applyBorder="1" applyAlignment="1">
      <alignment horizontal="center" wrapText="1"/>
    </xf>
    <xf numFmtId="164" fontId="27" fillId="6" borderId="5" xfId="0" applyNumberFormat="1" applyFont="1" applyFill="1" applyBorder="1" applyAlignment="1">
      <alignment horizontal="center" wrapText="1"/>
    </xf>
    <xf numFmtId="164" fontId="27" fillId="7" borderId="5" xfId="0" applyNumberFormat="1" applyFont="1" applyFill="1" applyBorder="1" applyAlignment="1">
      <alignment horizontal="center" wrapText="1"/>
    </xf>
    <xf numFmtId="164" fontId="27" fillId="12" borderId="20" xfId="0" applyNumberFormat="1" applyFont="1" applyFill="1" applyBorder="1" applyAlignment="1">
      <alignment horizontal="center" wrapText="1"/>
    </xf>
    <xf numFmtId="164" fontId="27" fillId="12" borderId="5" xfId="0" applyNumberFormat="1" applyFont="1" applyFill="1" applyBorder="1" applyAlignment="1">
      <alignment horizontal="center" wrapText="1"/>
    </xf>
    <xf numFmtId="167" fontId="27" fillId="12" borderId="5" xfId="0" applyNumberFormat="1" applyFont="1" applyFill="1" applyBorder="1" applyAlignment="1">
      <alignment horizontal="center" wrapText="1"/>
    </xf>
    <xf numFmtId="165" fontId="27" fillId="12" borderId="21" xfId="0" applyNumberFormat="1" applyFont="1" applyFill="1" applyBorder="1" applyAlignment="1">
      <alignment horizontal="center" wrapText="1"/>
    </xf>
    <xf numFmtId="167" fontId="26" fillId="12" borderId="20" xfId="0" applyNumberFormat="1" applyFont="1" applyFill="1" applyBorder="1" applyAlignment="1">
      <alignment horizontal="center" wrapText="1"/>
    </xf>
    <xf numFmtId="167" fontId="26" fillId="12" borderId="5" xfId="0" applyNumberFormat="1" applyFont="1" applyFill="1" applyBorder="1" applyAlignment="1">
      <alignment horizontal="center" wrapText="1"/>
    </xf>
    <xf numFmtId="165" fontId="26" fillId="12" borderId="21" xfId="0" applyNumberFormat="1" applyFont="1" applyFill="1" applyBorder="1" applyAlignment="1">
      <alignment horizontal="center" wrapText="1"/>
    </xf>
    <xf numFmtId="167" fontId="27" fillId="12" borderId="20" xfId="0" applyNumberFormat="1" applyFont="1" applyFill="1" applyBorder="1" applyAlignment="1">
      <alignment horizontal="center" wrapText="1"/>
    </xf>
    <xf numFmtId="165" fontId="26" fillId="6" borderId="21" xfId="0" applyNumberFormat="1" applyFont="1" applyFill="1" applyBorder="1" applyAlignment="1">
      <alignment horizontal="center" wrapText="1"/>
    </xf>
    <xf numFmtId="167" fontId="27" fillId="4" borderId="20" xfId="0" applyNumberFormat="1" applyFont="1" applyFill="1" applyBorder="1" applyAlignment="1">
      <alignment horizontal="center" wrapText="1"/>
    </xf>
    <xf numFmtId="167" fontId="27" fillId="4" borderId="5" xfId="0" applyNumberFormat="1" applyFont="1" applyFill="1" applyBorder="1" applyAlignment="1">
      <alignment horizontal="center" wrapText="1"/>
    </xf>
    <xf numFmtId="167" fontId="25" fillId="6" borderId="5" xfId="0" applyNumberFormat="1" applyFont="1" applyFill="1" applyBorder="1" applyAlignment="1">
      <alignment horizontal="center" wrapText="1"/>
    </xf>
    <xf numFmtId="167" fontId="25" fillId="4" borderId="5" xfId="0" applyNumberFormat="1" applyFont="1" applyFill="1" applyBorder="1" applyAlignment="1">
      <alignment horizontal="center" wrapText="1"/>
    </xf>
    <xf numFmtId="165" fontId="25" fillId="2" borderId="21" xfId="0" applyNumberFormat="1" applyFont="1" applyFill="1" applyBorder="1" applyAlignment="1">
      <alignment horizontal="center" wrapText="1"/>
    </xf>
    <xf numFmtId="167" fontId="27" fillId="10" borderId="20" xfId="0" applyNumberFormat="1" applyFont="1" applyFill="1" applyBorder="1" applyAlignment="1">
      <alignment horizontal="center" wrapText="1"/>
    </xf>
    <xf numFmtId="167" fontId="27" fillId="10" borderId="5" xfId="0" applyNumberFormat="1" applyFont="1" applyFill="1" applyBorder="1" applyAlignment="1">
      <alignment horizontal="center" wrapText="1"/>
    </xf>
    <xf numFmtId="165" fontId="27" fillId="10" borderId="21" xfId="0" applyNumberFormat="1" applyFont="1" applyFill="1" applyBorder="1" applyAlignment="1">
      <alignment horizontal="center" wrapText="1"/>
    </xf>
    <xf numFmtId="167" fontId="28" fillId="7" borderId="5" xfId="0" applyNumberFormat="1" applyFont="1" applyFill="1" applyBorder="1" applyAlignment="1">
      <alignment horizontal="center" wrapText="1"/>
    </xf>
    <xf numFmtId="165" fontId="27" fillId="4" borderId="21" xfId="0" applyNumberFormat="1" applyFont="1" applyFill="1" applyBorder="1" applyAlignment="1">
      <alignment horizontal="center" wrapText="1"/>
    </xf>
    <xf numFmtId="167" fontId="25" fillId="7" borderId="23" xfId="0" applyNumberFormat="1" applyFont="1" applyFill="1" applyBorder="1" applyAlignment="1">
      <alignment horizontal="center" wrapText="1"/>
    </xf>
    <xf numFmtId="165" fontId="25" fillId="2" borderId="24" xfId="0" applyNumberFormat="1" applyFont="1" applyFill="1" applyBorder="1" applyAlignment="1">
      <alignment horizontal="center" wrapText="1"/>
    </xf>
    <xf numFmtId="165" fontId="25" fillId="3" borderId="21" xfId="0" applyNumberFormat="1" applyFont="1" applyFill="1" applyBorder="1" applyAlignment="1">
      <alignment horizontal="center" wrapText="1"/>
    </xf>
    <xf numFmtId="167" fontId="26" fillId="7" borderId="5" xfId="0" applyNumberFormat="1" applyFont="1" applyFill="1" applyBorder="1" applyAlignment="1" applyProtection="1">
      <alignment horizontal="center" wrapText="1"/>
      <protection locked="0"/>
    </xf>
    <xf numFmtId="165" fontId="26" fillId="3" borderId="21" xfId="0" applyNumberFormat="1" applyFont="1" applyFill="1" applyBorder="1" applyAlignment="1">
      <alignment horizontal="center" wrapText="1"/>
    </xf>
    <xf numFmtId="167" fontId="27" fillId="7" borderId="5" xfId="0" applyNumberFormat="1" applyFont="1" applyFill="1" applyBorder="1" applyAlignment="1" applyProtection="1">
      <alignment horizontal="center" wrapText="1"/>
      <protection locked="0"/>
    </xf>
    <xf numFmtId="165" fontId="25" fillId="6" borderId="21" xfId="0" applyNumberFormat="1" applyFont="1" applyFill="1" applyBorder="1" applyAlignment="1">
      <alignment horizontal="center" wrapText="1"/>
    </xf>
    <xf numFmtId="0" fontId="27" fillId="6" borderId="20" xfId="0" applyFont="1" applyFill="1" applyBorder="1" applyAlignment="1">
      <alignment horizontal="center" wrapText="1"/>
    </xf>
    <xf numFmtId="0" fontId="27" fillId="6" borderId="5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 wrapText="1"/>
    </xf>
    <xf numFmtId="164" fontId="26" fillId="12" borderId="5" xfId="0" applyNumberFormat="1" applyFont="1" applyFill="1" applyBorder="1" applyAlignment="1">
      <alignment horizontal="center" wrapText="1"/>
    </xf>
    <xf numFmtId="167" fontId="27" fillId="7" borderId="5" xfId="0" applyNumberFormat="1" applyFont="1" applyFill="1" applyBorder="1" applyAlignment="1" applyProtection="1">
      <alignment horizontal="center" wrapText="1"/>
    </xf>
    <xf numFmtId="167" fontId="25" fillId="7" borderId="5" xfId="0" applyNumberFormat="1" applyFont="1" applyFill="1" applyBorder="1" applyAlignment="1" applyProtection="1">
      <alignment horizontal="center" wrapText="1"/>
      <protection locked="0"/>
    </xf>
    <xf numFmtId="167" fontId="25" fillId="10" borderId="5" xfId="0" applyNumberFormat="1" applyFont="1" applyFill="1" applyBorder="1" applyAlignment="1">
      <alignment horizontal="center" wrapText="1"/>
    </xf>
    <xf numFmtId="167" fontId="25" fillId="3" borderId="23" xfId="0" applyNumberFormat="1" applyFont="1" applyFill="1" applyBorder="1" applyAlignment="1" applyProtection="1">
      <alignment horizontal="center" wrapText="1"/>
    </xf>
    <xf numFmtId="167" fontId="25" fillId="7" borderId="23" xfId="0" applyNumberFormat="1" applyFont="1" applyFill="1" applyBorder="1" applyAlignment="1" applyProtection="1">
      <alignment horizontal="center" wrapText="1"/>
    </xf>
    <xf numFmtId="165" fontId="25" fillId="3" borderId="18" xfId="0" applyNumberFormat="1" applyFont="1" applyFill="1" applyBorder="1" applyAlignment="1">
      <alignment horizontal="center" wrapText="1"/>
    </xf>
    <xf numFmtId="165" fontId="25" fillId="12" borderId="5" xfId="0" applyNumberFormat="1" applyFont="1" applyFill="1" applyBorder="1" applyAlignment="1">
      <alignment horizontal="center" wrapText="1"/>
    </xf>
    <xf numFmtId="164" fontId="26" fillId="7" borderId="5" xfId="0" applyNumberFormat="1" applyFont="1" applyFill="1" applyBorder="1" applyAlignment="1" applyProtection="1">
      <alignment horizontal="center" wrapText="1"/>
      <protection locked="0"/>
    </xf>
    <xf numFmtId="167" fontId="27" fillId="6" borderId="5" xfId="0" applyNumberFormat="1" applyFont="1" applyFill="1" applyBorder="1" applyAlignment="1" applyProtection="1">
      <alignment horizontal="center" wrapText="1"/>
      <protection locked="0"/>
    </xf>
    <xf numFmtId="10" fontId="27" fillId="6" borderId="5" xfId="0" applyNumberFormat="1" applyFont="1" applyFill="1" applyBorder="1" applyAlignment="1">
      <alignment horizontal="center" wrapText="1"/>
    </xf>
    <xf numFmtId="165" fontId="27" fillId="6" borderId="5" xfId="0" applyNumberFormat="1" applyFont="1" applyFill="1" applyBorder="1" applyAlignment="1">
      <alignment horizontal="center" wrapText="1"/>
    </xf>
    <xf numFmtId="164" fontId="26" fillId="7" borderId="5" xfId="0" applyNumberFormat="1" applyFont="1" applyFill="1" applyBorder="1" applyAlignment="1">
      <alignment horizontal="center" wrapText="1"/>
    </xf>
    <xf numFmtId="167" fontId="26" fillId="7" borderId="5" xfId="0" applyNumberFormat="1" applyFont="1" applyFill="1" applyBorder="1" applyAlignment="1" applyProtection="1">
      <alignment horizontal="center" wrapText="1"/>
    </xf>
    <xf numFmtId="167" fontId="27" fillId="6" borderId="5" xfId="0" applyNumberFormat="1" applyFont="1" applyFill="1" applyBorder="1" applyAlignment="1" applyProtection="1">
      <alignment horizontal="center" wrapText="1"/>
    </xf>
    <xf numFmtId="168" fontId="27" fillId="6" borderId="5" xfId="0" applyNumberFormat="1" applyFont="1" applyFill="1" applyBorder="1" applyAlignment="1">
      <alignment horizontal="center" wrapText="1"/>
    </xf>
    <xf numFmtId="167" fontId="26" fillId="3" borderId="5" xfId="0" applyNumberFormat="1" applyFont="1" applyFill="1" applyBorder="1" applyAlignment="1" applyProtection="1">
      <alignment horizontal="center" wrapText="1"/>
    </xf>
    <xf numFmtId="167" fontId="27" fillId="3" borderId="5" xfId="0" applyNumberFormat="1" applyFont="1" applyFill="1" applyBorder="1" applyAlignment="1" applyProtection="1">
      <alignment horizontal="center" wrapText="1"/>
    </xf>
    <xf numFmtId="165" fontId="27" fillId="3" borderId="21" xfId="0" applyNumberFormat="1" applyFont="1" applyFill="1" applyBorder="1" applyAlignment="1">
      <alignment horizontal="center" wrapText="1"/>
    </xf>
    <xf numFmtId="165" fontId="27" fillId="12" borderId="5" xfId="0" applyNumberFormat="1" applyFont="1" applyFill="1" applyBorder="1" applyAlignment="1">
      <alignment horizontal="center" wrapText="1"/>
    </xf>
    <xf numFmtId="165" fontId="26" fillId="12" borderId="5" xfId="0" applyNumberFormat="1" applyFont="1" applyFill="1" applyBorder="1" applyAlignment="1">
      <alignment horizontal="center" wrapText="1"/>
    </xf>
    <xf numFmtId="10" fontId="27" fillId="12" borderId="5" xfId="0" applyNumberFormat="1" applyFont="1" applyFill="1" applyBorder="1" applyAlignment="1">
      <alignment horizontal="center" wrapText="1"/>
    </xf>
    <xf numFmtId="10" fontId="27" fillId="4" borderId="5" xfId="0" applyNumberFormat="1" applyFont="1" applyFill="1" applyBorder="1" applyAlignment="1">
      <alignment horizontal="center" wrapText="1"/>
    </xf>
    <xf numFmtId="165" fontId="25" fillId="2" borderId="5" xfId="0" applyNumberFormat="1" applyFont="1" applyFill="1" applyBorder="1" applyAlignment="1">
      <alignment horizontal="center" wrapText="1"/>
    </xf>
    <xf numFmtId="167" fontId="25" fillId="2" borderId="5" xfId="0" applyNumberFormat="1" applyFont="1" applyFill="1" applyBorder="1" applyAlignment="1">
      <alignment horizontal="center" wrapText="1"/>
    </xf>
    <xf numFmtId="167" fontId="27" fillId="4" borderId="5" xfId="0" applyNumberFormat="1" applyFont="1" applyFill="1" applyBorder="1" applyAlignment="1" applyProtection="1">
      <alignment horizontal="center" wrapText="1"/>
    </xf>
    <xf numFmtId="165" fontId="27" fillId="4" borderId="5" xfId="0" applyNumberFormat="1" applyFont="1" applyFill="1" applyBorder="1" applyAlignment="1">
      <alignment horizontal="center" wrapText="1"/>
    </xf>
    <xf numFmtId="10" fontId="27" fillId="10" borderId="5" xfId="3" applyNumberFormat="1" applyFont="1" applyFill="1" applyBorder="1" applyAlignment="1">
      <alignment horizontal="center" wrapText="1"/>
    </xf>
    <xf numFmtId="165" fontId="27" fillId="10" borderId="5" xfId="0" applyNumberFormat="1" applyFont="1" applyFill="1" applyBorder="1" applyAlignment="1">
      <alignment horizontal="center" wrapText="1"/>
    </xf>
    <xf numFmtId="167" fontId="28" fillId="7" borderId="5" xfId="0" applyNumberFormat="1" applyFont="1" applyFill="1" applyBorder="1" applyAlignment="1" applyProtection="1">
      <alignment horizontal="center" wrapText="1"/>
      <protection locked="0"/>
    </xf>
    <xf numFmtId="167" fontId="27" fillId="4" borderId="5" xfId="0" applyNumberFormat="1" applyFont="1" applyFill="1" applyBorder="1" applyAlignment="1" applyProtection="1">
      <alignment horizontal="center" wrapText="1"/>
      <protection locked="0"/>
    </xf>
    <xf numFmtId="165" fontId="27" fillId="2" borderId="5" xfId="0" applyNumberFormat="1" applyFont="1" applyFill="1" applyBorder="1" applyAlignment="1">
      <alignment horizontal="center" wrapText="1"/>
    </xf>
    <xf numFmtId="167" fontId="27" fillId="2" borderId="5" xfId="0" applyNumberFormat="1" applyFont="1" applyFill="1" applyBorder="1" applyAlignment="1">
      <alignment horizontal="center" wrapText="1"/>
    </xf>
    <xf numFmtId="165" fontId="25" fillId="2" borderId="23" xfId="0" applyNumberFormat="1" applyFont="1" applyFill="1" applyBorder="1" applyAlignment="1">
      <alignment horizontal="center" wrapText="1"/>
    </xf>
    <xf numFmtId="167" fontId="25" fillId="2" borderId="23" xfId="0" applyNumberFormat="1" applyFont="1" applyFill="1" applyBorder="1" applyAlignment="1">
      <alignment horizontal="center" wrapText="1"/>
    </xf>
    <xf numFmtId="0" fontId="21" fillId="3" borderId="17" xfId="0" applyFont="1" applyFill="1" applyBorder="1" applyAlignment="1"/>
    <xf numFmtId="0" fontId="21" fillId="3" borderId="18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 wrapText="1"/>
    </xf>
    <xf numFmtId="0" fontId="22" fillId="12" borderId="20" xfId="0" applyFont="1" applyFill="1" applyBorder="1" applyAlignment="1"/>
    <xf numFmtId="49" fontId="22" fillId="12" borderId="5" xfId="0" applyNumberFormat="1" applyFont="1" applyFill="1" applyBorder="1" applyAlignment="1">
      <alignment horizontal="center"/>
    </xf>
    <xf numFmtId="0" fontId="22" fillId="12" borderId="6" xfId="0" applyFont="1" applyFill="1" applyBorder="1" applyAlignment="1" applyProtection="1">
      <alignment horizontal="justify" wrapText="1"/>
      <protection locked="0"/>
    </xf>
    <xf numFmtId="0" fontId="22" fillId="3" borderId="20" xfId="0" applyFont="1" applyFill="1" applyBorder="1" applyAlignment="1"/>
    <xf numFmtId="49" fontId="22" fillId="3" borderId="5" xfId="0" applyNumberFormat="1" applyFont="1" applyFill="1" applyBorder="1" applyAlignment="1">
      <alignment horizontal="center"/>
    </xf>
    <xf numFmtId="0" fontId="22" fillId="3" borderId="6" xfId="0" applyNumberFormat="1" applyFont="1" applyFill="1" applyBorder="1" applyAlignment="1" applyProtection="1">
      <alignment horizontal="justify" wrapText="1"/>
      <protection locked="0"/>
    </xf>
    <xf numFmtId="49" fontId="21" fillId="0" borderId="5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 wrapText="1"/>
    </xf>
    <xf numFmtId="0" fontId="21" fillId="0" borderId="6" xfId="0" applyFont="1" applyFill="1" applyBorder="1" applyAlignment="1">
      <alignment horizontal="justify" wrapText="1"/>
    </xf>
    <xf numFmtId="0" fontId="23" fillId="6" borderId="20" xfId="0" applyFont="1" applyFill="1" applyBorder="1" applyAlignment="1"/>
    <xf numFmtId="49" fontId="23" fillId="6" borderId="5" xfId="0" applyNumberFormat="1" applyFont="1" applyFill="1" applyBorder="1" applyAlignment="1">
      <alignment horizontal="center"/>
    </xf>
    <xf numFmtId="49" fontId="23" fillId="6" borderId="5" xfId="0" applyNumberFormat="1" applyFont="1" applyFill="1" applyBorder="1" applyAlignment="1">
      <alignment horizontal="center" wrapText="1"/>
    </xf>
    <xf numFmtId="0" fontId="19" fillId="6" borderId="6" xfId="0" applyFont="1" applyFill="1" applyBorder="1" applyAlignment="1" applyProtection="1">
      <alignment horizontal="justify" wrapText="1"/>
      <protection locked="0"/>
    </xf>
    <xf numFmtId="49" fontId="21" fillId="0" borderId="6" xfId="0" applyNumberFormat="1" applyFont="1" applyFill="1" applyBorder="1" applyAlignment="1">
      <alignment horizontal="justify" wrapText="1"/>
    </xf>
    <xf numFmtId="0" fontId="19" fillId="6" borderId="6" xfId="0" applyFont="1" applyFill="1" applyBorder="1" applyAlignment="1">
      <alignment horizontal="justify" wrapText="1"/>
    </xf>
    <xf numFmtId="49" fontId="21" fillId="0" borderId="6" xfId="0" applyNumberFormat="1" applyFont="1" applyFill="1" applyBorder="1" applyAlignment="1" applyProtection="1">
      <alignment horizontal="justify" wrapText="1"/>
      <protection locked="0"/>
    </xf>
    <xf numFmtId="0" fontId="21" fillId="0" borderId="6" xfId="0" applyFont="1" applyBorder="1" applyAlignment="1">
      <alignment horizontal="justify" wrapText="1"/>
    </xf>
    <xf numFmtId="0" fontId="22" fillId="2" borderId="6" xfId="0" applyFont="1" applyFill="1" applyBorder="1" applyAlignment="1">
      <alignment horizontal="justify" wrapText="1"/>
    </xf>
    <xf numFmtId="0" fontId="22" fillId="0" borderId="6" xfId="0" applyFont="1" applyFill="1" applyBorder="1" applyAlignment="1" applyProtection="1">
      <alignment horizontal="justify" wrapText="1"/>
      <protection locked="0"/>
    </xf>
    <xf numFmtId="166" fontId="23" fillId="6" borderId="5" xfId="0" applyNumberFormat="1" applyFont="1" applyFill="1" applyBorder="1" applyAlignment="1">
      <alignment horizontal="center"/>
    </xf>
    <xf numFmtId="0" fontId="21" fillId="3" borderId="20" xfId="0" applyFont="1" applyFill="1" applyBorder="1" applyAlignment="1"/>
    <xf numFmtId="49" fontId="21" fillId="3" borderId="5" xfId="0" applyNumberFormat="1" applyFont="1" applyFill="1" applyBorder="1" applyAlignment="1" applyProtection="1">
      <alignment horizontal="center" wrapText="1"/>
      <protection locked="0"/>
    </xf>
    <xf numFmtId="49" fontId="21" fillId="3" borderId="6" xfId="0" applyNumberFormat="1" applyFont="1" applyFill="1" applyBorder="1" applyAlignment="1" applyProtection="1">
      <alignment horizontal="justify" wrapText="1"/>
      <protection locked="0"/>
    </xf>
    <xf numFmtId="0" fontId="23" fillId="3" borderId="20" xfId="0" applyFont="1" applyFill="1" applyBorder="1" applyAlignment="1"/>
    <xf numFmtId="49" fontId="23" fillId="3" borderId="5" xfId="0" applyNumberFormat="1" applyFont="1" applyFill="1" applyBorder="1" applyAlignment="1" applyProtection="1">
      <alignment horizontal="center" wrapText="1"/>
      <protection locked="0"/>
    </xf>
    <xf numFmtId="49" fontId="23" fillId="3" borderId="6" xfId="0" applyNumberFormat="1" applyFont="1" applyFill="1" applyBorder="1" applyAlignment="1" applyProtection="1">
      <alignment horizontal="justify" wrapText="1"/>
      <protection locked="0"/>
    </xf>
    <xf numFmtId="49" fontId="23" fillId="6" borderId="5" xfId="0" applyNumberFormat="1" applyFont="1" applyFill="1" applyBorder="1" applyAlignment="1" applyProtection="1">
      <alignment horizontal="center" wrapText="1"/>
      <protection locked="0"/>
    </xf>
    <xf numFmtId="0" fontId="23" fillId="6" borderId="20" xfId="0" applyFont="1" applyFill="1" applyBorder="1" applyAlignment="1">
      <alignment horizontal="center"/>
    </xf>
    <xf numFmtId="0" fontId="23" fillId="12" borderId="20" xfId="0" applyFont="1" applyFill="1" applyBorder="1" applyAlignment="1">
      <alignment horizontal="center"/>
    </xf>
    <xf numFmtId="49" fontId="23" fillId="12" borderId="5" xfId="0" applyNumberFormat="1" applyFont="1" applyFill="1" applyBorder="1" applyAlignment="1" applyProtection="1">
      <alignment horizontal="center" wrapText="1"/>
      <protection locked="0"/>
    </xf>
    <xf numFmtId="1" fontId="23" fillId="12" borderId="5" xfId="0" applyNumberFormat="1" applyFont="1" applyFill="1" applyBorder="1" applyAlignment="1" applyProtection="1">
      <alignment horizontal="center" wrapText="1"/>
      <protection locked="0"/>
    </xf>
    <xf numFmtId="0" fontId="19" fillId="12" borderId="6" xfId="0" applyFont="1" applyFill="1" applyBorder="1" applyAlignment="1" applyProtection="1">
      <alignment horizontal="justify" wrapText="1"/>
      <protection locked="0"/>
    </xf>
    <xf numFmtId="0" fontId="21" fillId="12" borderId="20" xfId="0" applyFont="1" applyFill="1" applyBorder="1" applyAlignment="1"/>
    <xf numFmtId="49" fontId="21" fillId="12" borderId="5" xfId="0" applyNumberFormat="1" applyFont="1" applyFill="1" applyBorder="1" applyAlignment="1" applyProtection="1">
      <alignment horizontal="center" wrapText="1"/>
      <protection locked="0"/>
    </xf>
    <xf numFmtId="1" fontId="21" fillId="12" borderId="5" xfId="0" applyNumberFormat="1" applyFont="1" applyFill="1" applyBorder="1" applyAlignment="1" applyProtection="1">
      <alignment horizontal="center" wrapText="1"/>
      <protection locked="0"/>
    </xf>
    <xf numFmtId="49" fontId="21" fillId="12" borderId="6" xfId="0" applyNumberFormat="1" applyFont="1" applyFill="1" applyBorder="1" applyAlignment="1" applyProtection="1">
      <alignment horizontal="justify" wrapText="1"/>
      <protection locked="0"/>
    </xf>
    <xf numFmtId="0" fontId="23" fillId="12" borderId="20" xfId="0" applyFont="1" applyFill="1" applyBorder="1" applyAlignment="1"/>
    <xf numFmtId="49" fontId="23" fillId="12" borderId="6" xfId="0" applyNumberFormat="1" applyFont="1" applyFill="1" applyBorder="1" applyAlignment="1" applyProtection="1">
      <alignment horizontal="justify" wrapText="1"/>
      <protection locked="0"/>
    </xf>
    <xf numFmtId="49" fontId="21" fillId="0" borderId="5" xfId="0" applyNumberFormat="1" applyFont="1" applyBorder="1" applyAlignment="1" applyProtection="1">
      <alignment horizontal="center" wrapText="1"/>
      <protection locked="0"/>
    </xf>
    <xf numFmtId="49" fontId="21" fillId="0" borderId="6" xfId="0" applyNumberFormat="1" applyFont="1" applyBorder="1" applyAlignment="1" applyProtection="1">
      <alignment horizontal="justify" wrapText="1"/>
      <protection locked="0"/>
    </xf>
    <xf numFmtId="49" fontId="23" fillId="12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Border="1" applyAlignment="1">
      <alignment horizontal="center"/>
    </xf>
    <xf numFmtId="49" fontId="21" fillId="3" borderId="5" xfId="0" applyNumberFormat="1" applyFont="1" applyFill="1" applyBorder="1" applyAlignment="1">
      <alignment horizontal="center"/>
    </xf>
    <xf numFmtId="49" fontId="21" fillId="3" borderId="6" xfId="0" applyNumberFormat="1" applyFont="1" applyFill="1" applyBorder="1" applyAlignment="1">
      <alignment horizontal="justify" wrapText="1"/>
    </xf>
    <xf numFmtId="49" fontId="23" fillId="12" borderId="5" xfId="0" applyNumberFormat="1" applyFont="1" applyFill="1" applyBorder="1" applyAlignment="1">
      <alignment horizontal="center"/>
    </xf>
    <xf numFmtId="49" fontId="21" fillId="9" borderId="5" xfId="0" applyNumberFormat="1" applyFont="1" applyFill="1" applyBorder="1" applyAlignment="1">
      <alignment horizontal="center"/>
    </xf>
    <xf numFmtId="0" fontId="23" fillId="4" borderId="20" xfId="0" applyFont="1" applyFill="1" applyBorder="1" applyAlignment="1"/>
    <xf numFmtId="49" fontId="23" fillId="4" borderId="5" xfId="0" applyNumberFormat="1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/>
    </xf>
    <xf numFmtId="0" fontId="19" fillId="4" borderId="6" xfId="0" applyFont="1" applyFill="1" applyBorder="1" applyAlignment="1" applyProtection="1">
      <alignment horizontal="justify" wrapText="1"/>
      <protection locked="0"/>
    </xf>
    <xf numFmtId="0" fontId="22" fillId="0" borderId="6" xfId="0" applyFont="1" applyFill="1" applyBorder="1" applyAlignment="1">
      <alignment horizontal="justify" wrapText="1"/>
    </xf>
    <xf numFmtId="0" fontId="21" fillId="2" borderId="6" xfId="0" applyFont="1" applyFill="1" applyBorder="1" applyAlignment="1">
      <alignment horizontal="justify" wrapText="1"/>
    </xf>
    <xf numFmtId="0" fontId="22" fillId="2" borderId="6" xfId="0" applyFont="1" applyFill="1" applyBorder="1" applyAlignment="1" applyProtection="1">
      <alignment horizontal="justify" wrapText="1"/>
      <protection locked="0"/>
    </xf>
    <xf numFmtId="49" fontId="21" fillId="2" borderId="5" xfId="0" applyNumberFormat="1" applyFont="1" applyFill="1" applyBorder="1" applyAlignment="1">
      <alignment horizontal="center" wrapText="1"/>
    </xf>
    <xf numFmtId="49" fontId="21" fillId="2" borderId="6" xfId="0" applyNumberFormat="1" applyFont="1" applyFill="1" applyBorder="1" applyAlignment="1">
      <alignment horizontal="justify" wrapText="1"/>
    </xf>
    <xf numFmtId="0" fontId="20" fillId="0" borderId="6" xfId="0" applyFont="1" applyBorder="1" applyAlignment="1" applyProtection="1">
      <alignment horizontal="justify" wrapText="1"/>
      <protection locked="0"/>
    </xf>
    <xf numFmtId="0" fontId="22" fillId="0" borderId="6" xfId="0" applyFont="1" applyBorder="1" applyAlignment="1" applyProtection="1">
      <alignment horizontal="justify" wrapText="1"/>
      <protection locked="0"/>
    </xf>
    <xf numFmtId="0" fontId="21" fillId="0" borderId="6" xfId="1" applyFont="1" applyFill="1" applyBorder="1" applyAlignment="1" applyProtection="1">
      <alignment horizontal="justify" wrapText="1"/>
    </xf>
    <xf numFmtId="3" fontId="21" fillId="0" borderId="6" xfId="0" applyNumberFormat="1" applyFont="1" applyBorder="1" applyAlignment="1">
      <alignment horizontal="justify" wrapText="1"/>
    </xf>
    <xf numFmtId="0" fontId="23" fillId="6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49" fontId="23" fillId="4" borderId="5" xfId="0" applyNumberFormat="1" applyFont="1" applyFill="1" applyBorder="1" applyAlignment="1">
      <alignment horizontal="center" wrapText="1"/>
    </xf>
    <xf numFmtId="49" fontId="19" fillId="4" borderId="6" xfId="0" applyNumberFormat="1" applyFont="1" applyFill="1" applyBorder="1" applyAlignment="1">
      <alignment horizontal="justify" wrapText="1"/>
    </xf>
    <xf numFmtId="0" fontId="23" fillId="12" borderId="5" xfId="0" applyFont="1" applyFill="1" applyBorder="1" applyAlignment="1">
      <alignment horizontal="center"/>
    </xf>
    <xf numFmtId="0" fontId="19" fillId="12" borderId="6" xfId="0" applyFont="1" applyFill="1" applyBorder="1" applyAlignment="1">
      <alignment horizontal="justify" wrapText="1"/>
    </xf>
    <xf numFmtId="0" fontId="19" fillId="4" borderId="6" xfId="0" applyFont="1" applyFill="1" applyBorder="1" applyAlignment="1">
      <alignment horizontal="justify" wrapText="1"/>
    </xf>
    <xf numFmtId="0" fontId="20" fillId="0" borderId="6" xfId="0" applyFont="1" applyFill="1" applyBorder="1" applyAlignment="1">
      <alignment horizontal="justify" wrapText="1"/>
    </xf>
    <xf numFmtId="0" fontId="23" fillId="0" borderId="6" xfId="0" applyFont="1" applyFill="1" applyBorder="1" applyAlignment="1" applyProtection="1">
      <alignment horizontal="justify" wrapText="1"/>
      <protection locked="0"/>
    </xf>
    <xf numFmtId="49" fontId="22" fillId="0" borderId="5" xfId="0" applyNumberFormat="1" applyFont="1" applyBorder="1" applyAlignment="1">
      <alignment horizontal="center" wrapText="1"/>
    </xf>
    <xf numFmtId="0" fontId="23" fillId="10" borderId="20" xfId="0" applyFont="1" applyFill="1" applyBorder="1" applyAlignment="1"/>
    <xf numFmtId="49" fontId="23" fillId="10" borderId="5" xfId="0" applyNumberFormat="1" applyFont="1" applyFill="1" applyBorder="1" applyAlignment="1">
      <alignment horizontal="center"/>
    </xf>
    <xf numFmtId="0" fontId="19" fillId="10" borderId="6" xfId="0" applyFont="1" applyFill="1" applyBorder="1" applyAlignment="1">
      <alignment horizontal="justify" wrapText="1"/>
    </xf>
    <xf numFmtId="0" fontId="22" fillId="0" borderId="6" xfId="0" applyFont="1" applyFill="1" applyBorder="1" applyAlignment="1" applyProtection="1">
      <alignment wrapText="1"/>
      <protection locked="0"/>
    </xf>
    <xf numFmtId="0" fontId="8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65" fontId="26" fillId="2" borderId="21" xfId="0" applyNumberFormat="1" applyFont="1" applyFill="1" applyBorder="1" applyAlignment="1">
      <alignment horizontal="center" wrapText="1"/>
    </xf>
    <xf numFmtId="165" fontId="26" fillId="2" borderId="5" xfId="0" applyNumberFormat="1" applyFont="1" applyFill="1" applyBorder="1" applyAlignment="1">
      <alignment horizontal="center" wrapText="1"/>
    </xf>
    <xf numFmtId="167" fontId="26" fillId="2" borderId="5" xfId="0" applyNumberFormat="1" applyFont="1" applyFill="1" applyBorder="1" applyAlignment="1">
      <alignment horizontal="center" wrapText="1"/>
    </xf>
    <xf numFmtId="167" fontId="26" fillId="4" borderId="5" xfId="0" applyNumberFormat="1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/>
    </xf>
    <xf numFmtId="49" fontId="21" fillId="3" borderId="5" xfId="0" applyNumberFormat="1" applyFont="1" applyFill="1" applyBorder="1" applyAlignment="1">
      <alignment horizontal="center" wrapText="1"/>
    </xf>
    <xf numFmtId="165" fontId="26" fillId="3" borderId="5" xfId="0" applyNumberFormat="1" applyFont="1" applyFill="1" applyBorder="1" applyAlignment="1">
      <alignment horizontal="center" wrapText="1"/>
    </xf>
    <xf numFmtId="169" fontId="26" fillId="2" borderId="5" xfId="0" applyNumberFormat="1" applyFont="1" applyFill="1" applyBorder="1" applyAlignment="1">
      <alignment horizontal="center" wrapText="1"/>
    </xf>
    <xf numFmtId="168" fontId="26" fillId="2" borderId="5" xfId="0" applyNumberFormat="1" applyFont="1" applyFill="1" applyBorder="1" applyAlignment="1">
      <alignment horizontal="center" wrapText="1"/>
    </xf>
    <xf numFmtId="167" fontId="31" fillId="7" borderId="5" xfId="0" applyNumberFormat="1" applyFont="1" applyFill="1" applyBorder="1" applyAlignment="1">
      <alignment horizontal="center" wrapText="1"/>
    </xf>
    <xf numFmtId="0" fontId="10" fillId="0" borderId="0" xfId="0" applyFont="1" applyFill="1" applyAlignment="1"/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7" fontId="31" fillId="12" borderId="5" xfId="0" applyNumberFormat="1" applyFont="1" applyFill="1" applyBorder="1" applyAlignment="1">
      <alignment horizontal="center" wrapText="1"/>
    </xf>
    <xf numFmtId="167" fontId="31" fillId="12" borderId="20" xfId="0" applyNumberFormat="1" applyFont="1" applyFill="1" applyBorder="1" applyAlignment="1">
      <alignment horizontal="center" wrapText="1"/>
    </xf>
    <xf numFmtId="49" fontId="21" fillId="12" borderId="5" xfId="0" applyNumberFormat="1" applyFont="1" applyFill="1" applyBorder="1" applyAlignment="1">
      <alignment horizontal="center" wrapText="1"/>
    </xf>
    <xf numFmtId="0" fontId="24" fillId="12" borderId="6" xfId="0" applyFont="1" applyFill="1" applyBorder="1" applyAlignment="1">
      <alignment horizontal="justify" wrapText="1"/>
    </xf>
    <xf numFmtId="168" fontId="26" fillId="12" borderId="5" xfId="0" applyNumberFormat="1" applyFont="1" applyFill="1" applyBorder="1" applyAlignment="1">
      <alignment horizontal="center" wrapText="1"/>
    </xf>
    <xf numFmtId="0" fontId="7" fillId="12" borderId="6" xfId="0" applyFont="1" applyFill="1" applyBorder="1" applyAlignment="1">
      <alignment horizontal="justify" wrapText="1"/>
    </xf>
    <xf numFmtId="10" fontId="26" fillId="2" borderId="5" xfId="0" applyNumberFormat="1" applyFont="1" applyFill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49" fontId="21" fillId="12" borderId="5" xfId="0" applyNumberFormat="1" applyFont="1" applyFill="1" applyBorder="1" applyAlignment="1">
      <alignment horizontal="center"/>
    </xf>
    <xf numFmtId="3" fontId="21" fillId="12" borderId="6" xfId="0" applyNumberFormat="1" applyFont="1" applyFill="1" applyBorder="1" applyAlignment="1">
      <alignment horizontal="justify" wrapText="1"/>
    </xf>
    <xf numFmtId="167" fontId="26" fillId="12" borderId="5" xfId="0" applyNumberFormat="1" applyFont="1" applyFill="1" applyBorder="1" applyAlignment="1" applyProtection="1">
      <alignment horizontal="center" wrapText="1"/>
      <protection locked="0"/>
    </xf>
    <xf numFmtId="167" fontId="31" fillId="10" borderId="5" xfId="0" applyNumberFormat="1" applyFont="1" applyFill="1" applyBorder="1" applyAlignment="1" applyProtection="1">
      <alignment horizontal="center" wrapText="1"/>
      <protection locked="0"/>
    </xf>
    <xf numFmtId="167" fontId="31" fillId="7" borderId="5" xfId="0" applyNumberFormat="1" applyFont="1" applyFill="1" applyBorder="1" applyAlignment="1" applyProtection="1">
      <alignment horizontal="center" wrapText="1"/>
      <protection locked="0"/>
    </xf>
    <xf numFmtId="167" fontId="31" fillId="10" borderId="20" xfId="0" applyNumberFormat="1" applyFont="1" applyFill="1" applyBorder="1" applyAlignment="1">
      <alignment horizontal="center" wrapText="1"/>
    </xf>
    <xf numFmtId="167" fontId="31" fillId="10" borderId="5" xfId="0" applyNumberFormat="1" applyFont="1" applyFill="1" applyBorder="1" applyAlignment="1">
      <alignment horizontal="center" wrapText="1"/>
    </xf>
    <xf numFmtId="167" fontId="27" fillId="12" borderId="5" xfId="0" applyNumberFormat="1" applyFont="1" applyFill="1" applyBorder="1" applyAlignment="1" applyProtection="1">
      <alignment horizontal="center" wrapText="1"/>
    </xf>
    <xf numFmtId="167" fontId="26" fillId="12" borderId="5" xfId="0" applyNumberFormat="1" applyFont="1" applyFill="1" applyBorder="1" applyAlignment="1" applyProtection="1">
      <alignment horizontal="center" wrapText="1"/>
    </xf>
    <xf numFmtId="10" fontId="27" fillId="10" borderId="5" xfId="0" applyNumberFormat="1" applyFont="1" applyFill="1" applyBorder="1" applyAlignment="1">
      <alignment horizontal="center" wrapText="1"/>
    </xf>
    <xf numFmtId="10" fontId="25" fillId="0" borderId="5" xfId="0" applyNumberFormat="1" applyFont="1" applyFill="1" applyBorder="1" applyAlignment="1">
      <alignment horizontal="center" wrapText="1"/>
    </xf>
    <xf numFmtId="49" fontId="19" fillId="12" borderId="6" xfId="0" applyNumberFormat="1" applyFont="1" applyFill="1" applyBorder="1" applyAlignment="1">
      <alignment horizontal="justify" wrapText="1"/>
    </xf>
    <xf numFmtId="167" fontId="33" fillId="7" borderId="5" xfId="0" applyNumberFormat="1" applyFont="1" applyFill="1" applyBorder="1" applyAlignment="1">
      <alignment horizontal="center" wrapText="1"/>
    </xf>
    <xf numFmtId="167" fontId="25" fillId="3" borderId="27" xfId="0" applyNumberFormat="1" applyFont="1" applyFill="1" applyBorder="1" applyAlignment="1">
      <alignment horizontal="center" wrapText="1"/>
    </xf>
    <xf numFmtId="167" fontId="25" fillId="12" borderId="28" xfId="0" applyNumberFormat="1" applyFont="1" applyFill="1" applyBorder="1" applyAlignment="1">
      <alignment horizontal="center" wrapText="1"/>
    </xf>
    <xf numFmtId="167" fontId="25" fillId="3" borderId="28" xfId="0" applyNumberFormat="1" applyFont="1" applyFill="1" applyBorder="1" applyAlignment="1">
      <alignment horizontal="center" wrapText="1"/>
    </xf>
    <xf numFmtId="167" fontId="26" fillId="0" borderId="28" xfId="0" applyNumberFormat="1" applyFont="1" applyFill="1" applyBorder="1" applyAlignment="1" applyProtection="1">
      <alignment horizontal="center" wrapText="1"/>
      <protection locked="0"/>
    </xf>
    <xf numFmtId="167" fontId="27" fillId="6" borderId="28" xfId="0" applyNumberFormat="1" applyFont="1" applyFill="1" applyBorder="1" applyAlignment="1" applyProtection="1">
      <alignment horizontal="center" wrapText="1"/>
      <protection locked="0"/>
    </xf>
    <xf numFmtId="167" fontId="26" fillId="0" borderId="28" xfId="0" applyNumberFormat="1" applyFont="1" applyFill="1" applyBorder="1" applyAlignment="1">
      <alignment horizontal="center" wrapText="1"/>
    </xf>
    <xf numFmtId="167" fontId="26" fillId="12" borderId="28" xfId="0" applyNumberFormat="1" applyFont="1" applyFill="1" applyBorder="1" applyAlignment="1">
      <alignment horizontal="center" wrapText="1"/>
    </xf>
    <xf numFmtId="167" fontId="25" fillId="0" borderId="28" xfId="0" applyNumberFormat="1" applyFont="1" applyFill="1" applyBorder="1" applyAlignment="1">
      <alignment horizontal="center" wrapText="1"/>
    </xf>
    <xf numFmtId="167" fontId="26" fillId="0" borderId="28" xfId="0" applyNumberFormat="1" applyFont="1" applyFill="1" applyBorder="1" applyAlignment="1" applyProtection="1">
      <alignment horizontal="center" wrapText="1"/>
    </xf>
    <xf numFmtId="167" fontId="27" fillId="6" borderId="28" xfId="0" applyNumberFormat="1" applyFont="1" applyFill="1" applyBorder="1" applyAlignment="1" applyProtection="1">
      <alignment horizontal="center" wrapText="1"/>
    </xf>
    <xf numFmtId="167" fontId="26" fillId="3" borderId="28" xfId="0" applyNumberFormat="1" applyFont="1" applyFill="1" applyBorder="1" applyAlignment="1" applyProtection="1">
      <alignment horizontal="center" wrapText="1"/>
    </xf>
    <xf numFmtId="167" fontId="27" fillId="3" borderId="28" xfId="0" applyNumberFormat="1" applyFont="1" applyFill="1" applyBorder="1" applyAlignment="1" applyProtection="1">
      <alignment horizontal="center" wrapText="1"/>
    </xf>
    <xf numFmtId="167" fontId="27" fillId="6" borderId="28" xfId="0" applyNumberFormat="1" applyFont="1" applyFill="1" applyBorder="1" applyAlignment="1">
      <alignment horizontal="center" wrapText="1"/>
    </xf>
    <xf numFmtId="164" fontId="27" fillId="6" borderId="28" xfId="0" applyNumberFormat="1" applyFont="1" applyFill="1" applyBorder="1" applyAlignment="1">
      <alignment horizontal="center" wrapText="1"/>
    </xf>
    <xf numFmtId="0" fontId="27" fillId="6" borderId="28" xfId="0" applyFont="1" applyFill="1" applyBorder="1" applyAlignment="1">
      <alignment horizontal="center" wrapText="1"/>
    </xf>
    <xf numFmtId="167" fontId="27" fillId="12" borderId="28" xfId="0" applyNumberFormat="1" applyFont="1" applyFill="1" applyBorder="1" applyAlignment="1">
      <alignment horizontal="center" wrapText="1"/>
    </xf>
    <xf numFmtId="167" fontId="26" fillId="3" borderId="28" xfId="0" applyNumberFormat="1" applyFont="1" applyFill="1" applyBorder="1" applyAlignment="1">
      <alignment horizontal="center" wrapText="1"/>
    </xf>
    <xf numFmtId="167" fontId="27" fillId="4" borderId="28" xfId="0" applyNumberFormat="1" applyFont="1" applyFill="1" applyBorder="1" applyAlignment="1">
      <alignment horizontal="center" wrapText="1"/>
    </xf>
    <xf numFmtId="167" fontId="26" fillId="12" borderId="28" xfId="0" applyNumberFormat="1" applyFont="1" applyFill="1" applyBorder="1" applyAlignment="1" applyProtection="1">
      <alignment horizontal="center" wrapText="1"/>
      <protection locked="0"/>
    </xf>
    <xf numFmtId="167" fontId="27" fillId="4" borderId="28" xfId="0" applyNumberFormat="1" applyFont="1" applyFill="1" applyBorder="1" applyAlignment="1" applyProtection="1">
      <alignment horizontal="center" wrapText="1"/>
    </xf>
    <xf numFmtId="0" fontId="27" fillId="0" borderId="28" xfId="0" applyFont="1" applyFill="1" applyBorder="1" applyAlignment="1">
      <alignment horizontal="center" wrapText="1"/>
    </xf>
    <xf numFmtId="167" fontId="25" fillId="0" borderId="28" xfId="0" applyNumberFormat="1" applyFont="1" applyFill="1" applyBorder="1" applyAlignment="1" applyProtection="1">
      <alignment horizontal="center" wrapText="1"/>
      <protection locked="0"/>
    </xf>
    <xf numFmtId="167" fontId="31" fillId="10" borderId="28" xfId="0" applyNumberFormat="1" applyFont="1" applyFill="1" applyBorder="1" applyAlignment="1" applyProtection="1">
      <alignment horizontal="center" wrapText="1"/>
      <protection locked="0"/>
    </xf>
    <xf numFmtId="167" fontId="27" fillId="4" borderId="28" xfId="0" applyNumberFormat="1" applyFont="1" applyFill="1" applyBorder="1" applyAlignment="1" applyProtection="1">
      <alignment horizontal="center" wrapText="1"/>
      <protection locked="0"/>
    </xf>
    <xf numFmtId="167" fontId="25" fillId="0" borderId="29" xfId="0" applyNumberFormat="1" applyFont="1" applyFill="1" applyBorder="1" applyAlignment="1" applyProtection="1">
      <alignment horizontal="center" wrapText="1"/>
    </xf>
    <xf numFmtId="167" fontId="26" fillId="12" borderId="28" xfId="0" applyNumberFormat="1" applyFont="1" applyFill="1" applyBorder="1" applyAlignment="1" applyProtection="1">
      <alignment horizontal="center" wrapText="1"/>
    </xf>
    <xf numFmtId="167" fontId="27" fillId="12" borderId="28" xfId="0" applyNumberFormat="1" applyFont="1" applyFill="1" applyBorder="1" applyAlignment="1" applyProtection="1">
      <alignment horizontal="center" wrapText="1"/>
    </xf>
    <xf numFmtId="167" fontId="27" fillId="10" borderId="28" xfId="0" applyNumberFormat="1" applyFont="1" applyFill="1" applyBorder="1" applyAlignment="1" applyProtection="1">
      <alignment horizontal="center" wrapText="1"/>
      <protection locked="0"/>
    </xf>
    <xf numFmtId="167" fontId="27" fillId="10" borderId="5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_ZV1PIV98" xfId="1"/>
    <cellStyle name="Процентный" xfId="3" builtinId="5"/>
  </cellStyles>
  <dxfs count="0"/>
  <tableStyles count="0" defaultTableStyle="TableStyleMedium2" defaultPivotStyle="PivotStyleLight16"/>
  <colors>
    <mruColors>
      <color rgb="FFD5C9E1"/>
      <color rgb="FFFFFFCC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2060"/>
  <sheetViews>
    <sheetView showZeros="0" tabSelected="1" showOutlineSymbols="0" view="pageBreakPreview" topLeftCell="A2" zoomScale="72" zoomScaleNormal="80" zoomScaleSheetLayoutView="72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M61" sqref="M61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3" width="7.109375" style="1" customWidth="1"/>
    <col min="4" max="4" width="7.6640625" style="1" customWidth="1"/>
    <col min="5" max="5" width="52.33203125" style="9" customWidth="1"/>
    <col min="6" max="6" width="14.33203125" style="21" customWidth="1"/>
    <col min="7" max="7" width="14.44140625" style="21" hidden="1" customWidth="1"/>
    <col min="8" max="8" width="13.33203125" style="39" customWidth="1"/>
    <col min="9" max="9" width="11.6640625" style="9" customWidth="1"/>
    <col min="10" max="10" width="13.44140625" style="9" customWidth="1"/>
    <col min="11" max="11" width="11.6640625" style="65" customWidth="1"/>
    <col min="12" max="12" width="13.33203125" style="21" customWidth="1"/>
    <col min="13" max="13" width="13.33203125" style="39" customWidth="1"/>
    <col min="14" max="14" width="13.33203125" style="21" hidden="1" customWidth="1"/>
    <col min="15" max="15" width="13.33203125" style="39" customWidth="1"/>
    <col min="16" max="16" width="14.33203125" style="66" customWidth="1"/>
    <col min="17" max="17" width="11.44140625" style="21" customWidth="1"/>
    <col min="18" max="18" width="14.44140625" style="21" customWidth="1"/>
    <col min="19" max="19" width="14.5546875" style="39" customWidth="1"/>
    <col min="20" max="20" width="15" style="21" hidden="1" customWidth="1"/>
    <col min="21" max="21" width="13.33203125" style="39" customWidth="1"/>
    <col min="22" max="22" width="14.6640625" style="9" customWidth="1"/>
    <col min="23" max="23" width="11.6640625" style="9" customWidth="1"/>
    <col min="24" max="186" width="9.109375" style="29"/>
    <col min="187" max="196" width="9.109375" style="9"/>
    <col min="197" max="16384" width="9.109375" style="2"/>
  </cols>
  <sheetData>
    <row r="1" spans="1:196" s="3" customFormat="1" ht="70.2" customHeight="1" thickBot="1" x14ac:dyDescent="0.35">
      <c r="A1" s="394" t="s">
        <v>328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68" t="s">
        <v>189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</row>
    <row r="2" spans="1:196" s="16" customFormat="1" ht="25.5" customHeight="1" x14ac:dyDescent="0.25">
      <c r="A2" s="395" t="s">
        <v>0</v>
      </c>
      <c r="B2" s="397" t="s">
        <v>106</v>
      </c>
      <c r="C2" s="399" t="s">
        <v>192</v>
      </c>
      <c r="D2" s="397" t="s">
        <v>50</v>
      </c>
      <c r="E2" s="397" t="s">
        <v>54</v>
      </c>
      <c r="F2" s="401" t="s">
        <v>1</v>
      </c>
      <c r="G2" s="401"/>
      <c r="H2" s="401"/>
      <c r="I2" s="401"/>
      <c r="J2" s="401"/>
      <c r="K2" s="402"/>
      <c r="L2" s="403" t="s">
        <v>2</v>
      </c>
      <c r="M2" s="404"/>
      <c r="N2" s="404"/>
      <c r="O2" s="404"/>
      <c r="P2" s="404"/>
      <c r="Q2" s="405"/>
      <c r="R2" s="406" t="s">
        <v>3</v>
      </c>
      <c r="S2" s="407"/>
      <c r="T2" s="407"/>
      <c r="U2" s="407"/>
      <c r="V2" s="407"/>
      <c r="W2" s="408"/>
    </row>
    <row r="3" spans="1:196" s="16" customFormat="1" ht="12.75" customHeight="1" x14ac:dyDescent="0.25">
      <c r="A3" s="396"/>
      <c r="B3" s="398"/>
      <c r="C3" s="400"/>
      <c r="D3" s="398"/>
      <c r="E3" s="398"/>
      <c r="F3" s="409" t="s">
        <v>190</v>
      </c>
      <c r="G3" s="386" t="s">
        <v>329</v>
      </c>
      <c r="H3" s="387" t="s">
        <v>330</v>
      </c>
      <c r="I3" s="385" t="s">
        <v>4</v>
      </c>
      <c r="J3" s="385" t="s">
        <v>232</v>
      </c>
      <c r="K3" s="391" t="s">
        <v>38</v>
      </c>
      <c r="L3" s="393" t="s">
        <v>190</v>
      </c>
      <c r="M3" s="385" t="s">
        <v>321</v>
      </c>
      <c r="N3" s="386" t="str">
        <f>G3</f>
        <v>затверджено на 01.01.2022</v>
      </c>
      <c r="O3" s="387" t="str">
        <f>H3</f>
        <v>виконано станом на 01.01.2022</v>
      </c>
      <c r="P3" s="385" t="s">
        <v>233</v>
      </c>
      <c r="Q3" s="410" t="s">
        <v>38</v>
      </c>
      <c r="R3" s="412" t="s">
        <v>190</v>
      </c>
      <c r="S3" s="385" t="s">
        <v>321</v>
      </c>
      <c r="T3" s="386" t="str">
        <f>G3</f>
        <v>затверджено на 01.01.2022</v>
      </c>
      <c r="U3" s="387" t="str">
        <f>H3</f>
        <v>виконано станом на 01.01.2022</v>
      </c>
      <c r="V3" s="385" t="s">
        <v>234</v>
      </c>
      <c r="W3" s="410" t="s">
        <v>38</v>
      </c>
    </row>
    <row r="4" spans="1:196" s="16" customFormat="1" ht="57" customHeight="1" x14ac:dyDescent="0.25">
      <c r="A4" s="396"/>
      <c r="B4" s="398"/>
      <c r="C4" s="400"/>
      <c r="D4" s="398"/>
      <c r="E4" s="398"/>
      <c r="F4" s="409"/>
      <c r="G4" s="386"/>
      <c r="H4" s="387"/>
      <c r="I4" s="385"/>
      <c r="J4" s="385"/>
      <c r="K4" s="392"/>
      <c r="L4" s="393"/>
      <c r="M4" s="385"/>
      <c r="N4" s="386"/>
      <c r="O4" s="387"/>
      <c r="P4" s="385"/>
      <c r="Q4" s="411"/>
      <c r="R4" s="412"/>
      <c r="S4" s="385"/>
      <c r="T4" s="386"/>
      <c r="U4" s="387"/>
      <c r="V4" s="385"/>
      <c r="W4" s="411"/>
    </row>
    <row r="5" spans="1:196" s="18" customFormat="1" ht="18.75" customHeight="1" x14ac:dyDescent="0.25">
      <c r="A5" s="90">
        <v>1</v>
      </c>
      <c r="B5" s="91">
        <v>2</v>
      </c>
      <c r="C5" s="91">
        <v>2</v>
      </c>
      <c r="D5" s="91">
        <v>3</v>
      </c>
      <c r="E5" s="91">
        <v>4</v>
      </c>
      <c r="F5" s="75">
        <v>5</v>
      </c>
      <c r="G5" s="75">
        <v>6</v>
      </c>
      <c r="H5" s="111">
        <v>6</v>
      </c>
      <c r="I5" s="91">
        <v>7</v>
      </c>
      <c r="J5" s="91">
        <v>8</v>
      </c>
      <c r="K5" s="78">
        <v>9</v>
      </c>
      <c r="L5" s="76">
        <v>10</v>
      </c>
      <c r="M5" s="75">
        <v>11</v>
      </c>
      <c r="N5" s="75">
        <v>13</v>
      </c>
      <c r="O5" s="111">
        <v>12</v>
      </c>
      <c r="P5" s="91">
        <v>13</v>
      </c>
      <c r="Q5" s="77">
        <v>14</v>
      </c>
      <c r="R5" s="79">
        <v>15</v>
      </c>
      <c r="S5" s="91">
        <v>16</v>
      </c>
      <c r="T5" s="91">
        <v>19</v>
      </c>
      <c r="U5" s="111">
        <v>17</v>
      </c>
      <c r="V5" s="91">
        <v>18</v>
      </c>
      <c r="W5" s="77">
        <v>19</v>
      </c>
    </row>
    <row r="6" spans="1:196" s="15" customFormat="1" ht="29.25" customHeight="1" x14ac:dyDescent="0.3">
      <c r="A6" s="240"/>
      <c r="B6" s="241"/>
      <c r="C6" s="241"/>
      <c r="D6" s="241"/>
      <c r="E6" s="242" t="s">
        <v>5</v>
      </c>
      <c r="F6" s="355">
        <f>SUM(F153)</f>
        <v>727633.60000000009</v>
      </c>
      <c r="G6" s="156">
        <f>SUM(G153)</f>
        <v>727633.60000000009</v>
      </c>
      <c r="H6" s="155">
        <f>SUM(H153)</f>
        <v>707532</v>
      </c>
      <c r="I6" s="211">
        <v>1</v>
      </c>
      <c r="J6" s="156">
        <f>H6-G6</f>
        <v>-20101.600000000093</v>
      </c>
      <c r="K6" s="157">
        <f>H6/G6</f>
        <v>0.97237400801722174</v>
      </c>
      <c r="L6" s="154">
        <f>SUM(L153)</f>
        <v>114776.3</v>
      </c>
      <c r="M6" s="156">
        <f>SUM(M153)</f>
        <v>180854.80000000002</v>
      </c>
      <c r="N6" s="156">
        <f>SUM(N153)</f>
        <v>180854.80000000002</v>
      </c>
      <c r="O6" s="155">
        <f>SUM(O153)</f>
        <v>146994.89999999997</v>
      </c>
      <c r="P6" s="156">
        <f>O6-N6</f>
        <v>-33859.900000000052</v>
      </c>
      <c r="Q6" s="157">
        <f>O6/N6</f>
        <v>0.81277853836337188</v>
      </c>
      <c r="R6" s="154">
        <f>SUM(R153)</f>
        <v>842409.90000000014</v>
      </c>
      <c r="S6" s="112">
        <f>SUM(S153)</f>
        <v>908488.39999999991</v>
      </c>
      <c r="T6" s="112">
        <f>SUM(T153)</f>
        <v>908488.39999999991</v>
      </c>
      <c r="U6" s="155">
        <f>SUM(U153)</f>
        <v>854526.9</v>
      </c>
      <c r="V6" s="156">
        <f>U6-T6</f>
        <v>-53961.499999999884</v>
      </c>
      <c r="W6" s="157">
        <f>U6/T6</f>
        <v>0.94060298403369824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</row>
    <row r="7" spans="1:196" s="94" customFormat="1" ht="37.200000000000003" customHeight="1" x14ac:dyDescent="0.3">
      <c r="A7" s="243"/>
      <c r="B7" s="244"/>
      <c r="C7" s="244"/>
      <c r="D7" s="244"/>
      <c r="E7" s="245" t="s">
        <v>224</v>
      </c>
      <c r="F7" s="356">
        <f>SUM(F19,F25,F26,F40,F42,F44,F52,F53,F56,F57,F58,F61,F65,F95,F96,F98,F104,F113,F114,F117,F133)</f>
        <v>154009.69999999998</v>
      </c>
      <c r="G7" s="159">
        <f t="shared" ref="G7:H7" si="0">SUM(G19,G25,G26,G40,G42,G44,G52,G53,G56,G57,G58,G61,G65,G95,G96,G98,G104,G113,G114,G117,G133)</f>
        <v>154009.69999999998</v>
      </c>
      <c r="H7" s="160">
        <f t="shared" si="0"/>
        <v>152567.50000000003</v>
      </c>
      <c r="I7" s="212">
        <f>H7/$H$6</f>
        <v>0.21563335651249702</v>
      </c>
      <c r="J7" s="159">
        <f>H7-G7</f>
        <v>-1442.1999999999534</v>
      </c>
      <c r="K7" s="161">
        <f t="shared" ref="K7:K81" si="1">H7/G7</f>
        <v>0.99063565476720006</v>
      </c>
      <c r="L7" s="158">
        <f>SUM(L19,L25,L26,L40,L42,L44,L52,L53,L56,L57,L58,L61,L65,L95,L96,L98,L104,L113,L114,L117,L133)</f>
        <v>27681</v>
      </c>
      <c r="M7" s="159">
        <f t="shared" ref="M7:O7" si="2">SUM(M19,M25,M26,M40,M42,M44,M52,M53,M56,M57,M58,M61,M65,M95,M96,M98,M104,M113,M114,M117,M133)</f>
        <v>27681</v>
      </c>
      <c r="N7" s="159">
        <f t="shared" si="2"/>
        <v>27681</v>
      </c>
      <c r="O7" s="160">
        <f t="shared" si="2"/>
        <v>10253</v>
      </c>
      <c r="P7" s="159">
        <f>O7-N7</f>
        <v>-17428</v>
      </c>
      <c r="Q7" s="161">
        <f>O7/N7</f>
        <v>0.37039846826342981</v>
      </c>
      <c r="R7" s="158">
        <f>SUM(R19,R25,R26,R40,R42,R44,R52,R53,R56,R57,R58,R61,R65,R95,R96,R98,R104,R113,R114,R117,R133)</f>
        <v>181690.7</v>
      </c>
      <c r="S7" s="159">
        <f t="shared" ref="S7:U7" si="3">SUM(S19,S25,S26,S40,S42,S44,S52,S53,S56,S57,S58,S61,S65,S95,S96,S98,S104,S113,S114,S117,S133)</f>
        <v>181690.7</v>
      </c>
      <c r="T7" s="159">
        <f t="shared" si="3"/>
        <v>181690.7</v>
      </c>
      <c r="U7" s="160">
        <f t="shared" si="3"/>
        <v>162820.5</v>
      </c>
      <c r="V7" s="159">
        <f>U7-T7</f>
        <v>-18870.200000000012</v>
      </c>
      <c r="W7" s="161">
        <f>U7/T7</f>
        <v>0.89614107931776354</v>
      </c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</row>
    <row r="8" spans="1:196" s="15" customFormat="1" ht="33.6" customHeight="1" x14ac:dyDescent="0.3">
      <c r="A8" s="246">
        <v>1</v>
      </c>
      <c r="B8" s="247" t="s">
        <v>6</v>
      </c>
      <c r="C8" s="247" t="s">
        <v>108</v>
      </c>
      <c r="D8" s="247"/>
      <c r="E8" s="248" t="s">
        <v>93</v>
      </c>
      <c r="F8" s="357">
        <f>SUM(F9:F18,F20:F27)</f>
        <v>34408.400000000001</v>
      </c>
      <c r="G8" s="163">
        <f>SUM(G9:G18,G20:G27)</f>
        <v>34408.400000000001</v>
      </c>
      <c r="H8" s="160">
        <f>SUM(H9:H18,H20:H27)</f>
        <v>34191.499999999993</v>
      </c>
      <c r="I8" s="116">
        <f t="shared" ref="I8:I82" si="4">H8/$H$6</f>
        <v>4.8325022755154524E-2</v>
      </c>
      <c r="J8" s="115">
        <f t="shared" ref="J8:J40" si="5">H8-G8</f>
        <v>-216.90000000000873</v>
      </c>
      <c r="K8" s="197">
        <f t="shared" si="1"/>
        <v>0.99369630671580167</v>
      </c>
      <c r="L8" s="162">
        <f>SUM(L9:L18,L20:L27)</f>
        <v>1975.6000000000001</v>
      </c>
      <c r="M8" s="163">
        <f>SUM(M9:M18,M20:M27)</f>
        <v>2103.3999999999996</v>
      </c>
      <c r="N8" s="163">
        <v>2103.4</v>
      </c>
      <c r="O8" s="160">
        <f>SUM(O9:O18,O20:O27)</f>
        <v>2080.3000000000002</v>
      </c>
      <c r="P8" s="115">
        <f t="shared" ref="P8:P82" si="6">O8-N8</f>
        <v>-23.099999999999909</v>
      </c>
      <c r="Q8" s="117">
        <f t="shared" ref="Q8:Q57" si="7">O8/N8</f>
        <v>0.98901778073595137</v>
      </c>
      <c r="R8" s="162">
        <f>SUM(R9:R18,R20:R27)</f>
        <v>36384</v>
      </c>
      <c r="S8" s="163">
        <f>SUM(S9:S18,S20:S27)</f>
        <v>36511.800000000003</v>
      </c>
      <c r="T8" s="163">
        <f>SUM(T9:T18,T20:T27)</f>
        <v>36511.800000000003</v>
      </c>
      <c r="U8" s="160">
        <f>SUM(U9:U18,U20:U27)</f>
        <v>36271.799999999996</v>
      </c>
      <c r="V8" s="115">
        <f t="shared" ref="V8:V82" si="8">U8-T8</f>
        <v>-240.00000000000728</v>
      </c>
      <c r="W8" s="117">
        <f t="shared" ref="W8:W82" si="9">U8/T8</f>
        <v>0.99342678257440042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</row>
    <row r="9" spans="1:196" s="3" customFormat="1" ht="36.6" customHeight="1" x14ac:dyDescent="0.3">
      <c r="A9" s="118"/>
      <c r="B9" s="249" t="s">
        <v>114</v>
      </c>
      <c r="C9" s="119" t="s">
        <v>115</v>
      </c>
      <c r="D9" s="250" t="s">
        <v>91</v>
      </c>
      <c r="E9" s="251" t="s">
        <v>120</v>
      </c>
      <c r="F9" s="358">
        <v>150</v>
      </c>
      <c r="G9" s="121">
        <v>150</v>
      </c>
      <c r="H9" s="198">
        <v>146.9</v>
      </c>
      <c r="I9" s="122">
        <f t="shared" si="4"/>
        <v>2.0762311810631887E-4</v>
      </c>
      <c r="J9" s="123">
        <f t="shared" si="5"/>
        <v>-3.0999999999999943</v>
      </c>
      <c r="K9" s="199">
        <f t="shared" si="1"/>
        <v>0.97933333333333339</v>
      </c>
      <c r="L9" s="150"/>
      <c r="M9" s="123"/>
      <c r="N9" s="123"/>
      <c r="O9" s="198"/>
      <c r="P9" s="115">
        <f t="shared" si="6"/>
        <v>0</v>
      </c>
      <c r="Q9" s="117"/>
      <c r="R9" s="150">
        <f>SUM(F9,L9)</f>
        <v>150</v>
      </c>
      <c r="S9" s="164">
        <f t="shared" ref="S9:U9" si="10">SUM(F9,M9)</f>
        <v>150</v>
      </c>
      <c r="T9" s="123">
        <f t="shared" si="10"/>
        <v>150</v>
      </c>
      <c r="U9" s="165">
        <f t="shared" si="10"/>
        <v>146.9</v>
      </c>
      <c r="V9" s="123">
        <f t="shared" si="8"/>
        <v>-3.0999999999999943</v>
      </c>
      <c r="W9" s="124">
        <f t="shared" si="9"/>
        <v>0.97933333333333339</v>
      </c>
      <c r="X9" s="33"/>
      <c r="Y9" s="33"/>
      <c r="Z9" s="70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</row>
    <row r="10" spans="1:196" s="3" customFormat="1" ht="33" customHeight="1" x14ac:dyDescent="0.3">
      <c r="A10" s="118"/>
      <c r="B10" s="249" t="s">
        <v>118</v>
      </c>
      <c r="C10" s="119" t="s">
        <v>121</v>
      </c>
      <c r="D10" s="250" t="s">
        <v>92</v>
      </c>
      <c r="E10" s="251" t="s">
        <v>117</v>
      </c>
      <c r="F10" s="358">
        <v>60</v>
      </c>
      <c r="G10" s="121">
        <v>60</v>
      </c>
      <c r="H10" s="198">
        <v>38.299999999999997</v>
      </c>
      <c r="I10" s="131">
        <f t="shared" si="4"/>
        <v>5.4131827253042971E-5</v>
      </c>
      <c r="J10" s="123">
        <f t="shared" si="5"/>
        <v>-21.700000000000003</v>
      </c>
      <c r="K10" s="199">
        <f t="shared" si="1"/>
        <v>0.63833333333333331</v>
      </c>
      <c r="L10" s="150"/>
      <c r="M10" s="123"/>
      <c r="N10" s="123"/>
      <c r="O10" s="198"/>
      <c r="P10" s="115">
        <f t="shared" si="6"/>
        <v>0</v>
      </c>
      <c r="Q10" s="117"/>
      <c r="R10" s="150">
        <f t="shared" ref="R10:R82" si="11">SUM(F10,L10)</f>
        <v>60</v>
      </c>
      <c r="S10" s="164">
        <f t="shared" ref="S10:S82" si="12">SUM(F10,M10)</f>
        <v>60</v>
      </c>
      <c r="T10" s="123">
        <f t="shared" ref="T10:U82" si="13">SUM(G10,N10)</f>
        <v>60</v>
      </c>
      <c r="U10" s="165">
        <f t="shared" ref="U10:U82" si="14">SUM(H10,O10)</f>
        <v>38.299999999999997</v>
      </c>
      <c r="V10" s="123">
        <f t="shared" si="8"/>
        <v>-21.700000000000003</v>
      </c>
      <c r="W10" s="124">
        <f t="shared" si="9"/>
        <v>0.63833333333333331</v>
      </c>
      <c r="X10" s="33"/>
      <c r="Y10" s="33"/>
      <c r="Z10" s="70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</row>
    <row r="11" spans="1:196" s="3" customFormat="1" ht="52.5" customHeight="1" x14ac:dyDescent="0.3">
      <c r="A11" s="118"/>
      <c r="B11" s="249" t="s">
        <v>18</v>
      </c>
      <c r="C11" s="119" t="s">
        <v>116</v>
      </c>
      <c r="D11" s="250" t="s">
        <v>92</v>
      </c>
      <c r="E11" s="251" t="s">
        <v>95</v>
      </c>
      <c r="F11" s="358">
        <v>3645.3</v>
      </c>
      <c r="G11" s="121">
        <v>3645.3</v>
      </c>
      <c r="H11" s="198">
        <v>3645</v>
      </c>
      <c r="I11" s="125">
        <f t="shared" si="4"/>
        <v>5.151710452672105E-3</v>
      </c>
      <c r="J11" s="123">
        <f t="shared" si="5"/>
        <v>-0.3000000000001819</v>
      </c>
      <c r="K11" s="199">
        <f t="shared" si="1"/>
        <v>0.9999177022467286</v>
      </c>
      <c r="L11" s="150"/>
      <c r="M11" s="123"/>
      <c r="N11" s="123"/>
      <c r="O11" s="198"/>
      <c r="P11" s="115">
        <f t="shared" si="6"/>
        <v>0</v>
      </c>
      <c r="Q11" s="117"/>
      <c r="R11" s="150">
        <f t="shared" si="11"/>
        <v>3645.3</v>
      </c>
      <c r="S11" s="164">
        <f t="shared" si="12"/>
        <v>3645.3</v>
      </c>
      <c r="T11" s="123">
        <f t="shared" si="13"/>
        <v>3645.3</v>
      </c>
      <c r="U11" s="165">
        <f t="shared" si="14"/>
        <v>3645</v>
      </c>
      <c r="V11" s="123">
        <f t="shared" si="8"/>
        <v>-0.3000000000001819</v>
      </c>
      <c r="W11" s="124">
        <f t="shared" si="9"/>
        <v>0.9999177022467286</v>
      </c>
      <c r="X11" s="33"/>
      <c r="Y11" s="33"/>
      <c r="Z11" s="70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</row>
    <row r="12" spans="1:196" s="69" customFormat="1" ht="58.8" customHeight="1" x14ac:dyDescent="0.3">
      <c r="A12" s="118"/>
      <c r="B12" s="119" t="s">
        <v>96</v>
      </c>
      <c r="C12" s="120" t="s">
        <v>322</v>
      </c>
      <c r="D12" s="120" t="s">
        <v>92</v>
      </c>
      <c r="E12" s="251" t="s">
        <v>323</v>
      </c>
      <c r="F12" s="358">
        <v>40</v>
      </c>
      <c r="G12" s="121">
        <v>40</v>
      </c>
      <c r="H12" s="213">
        <v>25</v>
      </c>
      <c r="I12" s="131">
        <f t="shared" si="4"/>
        <v>3.533409089624215E-5</v>
      </c>
      <c r="J12" s="123">
        <f t="shared" si="5"/>
        <v>-15</v>
      </c>
      <c r="K12" s="199">
        <f t="shared" si="1"/>
        <v>0.625</v>
      </c>
      <c r="L12" s="150"/>
      <c r="M12" s="123"/>
      <c r="N12" s="123"/>
      <c r="O12" s="198"/>
      <c r="P12" s="115"/>
      <c r="Q12" s="124"/>
      <c r="R12" s="150">
        <f t="shared" si="11"/>
        <v>40</v>
      </c>
      <c r="S12" s="123">
        <f t="shared" si="12"/>
        <v>40</v>
      </c>
      <c r="T12" s="123">
        <f t="shared" si="13"/>
        <v>40</v>
      </c>
      <c r="U12" s="165">
        <f t="shared" si="14"/>
        <v>25</v>
      </c>
      <c r="V12" s="123">
        <f t="shared" si="8"/>
        <v>-15</v>
      </c>
      <c r="W12" s="124">
        <f t="shared" si="9"/>
        <v>0.625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</row>
    <row r="13" spans="1:196" s="3" customFormat="1" ht="71.400000000000006" customHeight="1" x14ac:dyDescent="0.3">
      <c r="A13" s="118"/>
      <c r="B13" s="249" t="s">
        <v>12</v>
      </c>
      <c r="C13" s="120" t="s">
        <v>98</v>
      </c>
      <c r="D13" s="250" t="s">
        <v>99</v>
      </c>
      <c r="E13" s="256" t="s">
        <v>100</v>
      </c>
      <c r="F13" s="358">
        <v>6224</v>
      </c>
      <c r="G13" s="121">
        <v>6224</v>
      </c>
      <c r="H13" s="198">
        <v>6223.1</v>
      </c>
      <c r="I13" s="125">
        <f t="shared" si="4"/>
        <v>8.7955032422561818E-3</v>
      </c>
      <c r="J13" s="123">
        <f t="shared" si="5"/>
        <v>-0.8999999999996362</v>
      </c>
      <c r="K13" s="199">
        <f t="shared" si="1"/>
        <v>0.99985539845758364</v>
      </c>
      <c r="L13" s="150">
        <v>82</v>
      </c>
      <c r="M13" s="164">
        <v>111.9</v>
      </c>
      <c r="N13" s="164">
        <v>111.9</v>
      </c>
      <c r="O13" s="198">
        <v>94</v>
      </c>
      <c r="P13" s="123">
        <f t="shared" si="6"/>
        <v>-17.900000000000006</v>
      </c>
      <c r="Q13" s="124">
        <f t="shared" si="7"/>
        <v>0.84003574620196597</v>
      </c>
      <c r="R13" s="150">
        <f t="shared" si="11"/>
        <v>6306</v>
      </c>
      <c r="S13" s="164">
        <f t="shared" si="12"/>
        <v>6335.9</v>
      </c>
      <c r="T13" s="123">
        <f t="shared" si="13"/>
        <v>6335.9</v>
      </c>
      <c r="U13" s="165">
        <f t="shared" si="14"/>
        <v>6317.1</v>
      </c>
      <c r="V13" s="123">
        <f t="shared" si="8"/>
        <v>-18.799999999999272</v>
      </c>
      <c r="W13" s="124">
        <f t="shared" si="9"/>
        <v>0.99703278145172758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</row>
    <row r="14" spans="1:196" s="3" customFormat="1" ht="37.950000000000003" customHeight="1" x14ac:dyDescent="0.3">
      <c r="A14" s="118"/>
      <c r="B14" s="249" t="s">
        <v>39</v>
      </c>
      <c r="C14" s="119" t="s">
        <v>101</v>
      </c>
      <c r="D14" s="250" t="s">
        <v>97</v>
      </c>
      <c r="E14" s="251" t="s">
        <v>122</v>
      </c>
      <c r="F14" s="358">
        <v>12407.7</v>
      </c>
      <c r="G14" s="121">
        <v>12407.7</v>
      </c>
      <c r="H14" s="198">
        <v>12396.4</v>
      </c>
      <c r="I14" s="125">
        <f t="shared" si="4"/>
        <v>1.7520620975447047E-2</v>
      </c>
      <c r="J14" s="123">
        <f t="shared" si="5"/>
        <v>-11.300000000001091</v>
      </c>
      <c r="K14" s="199">
        <f t="shared" si="1"/>
        <v>0.99908927520813684</v>
      </c>
      <c r="L14" s="150">
        <v>131.5</v>
      </c>
      <c r="M14" s="164">
        <v>229.4</v>
      </c>
      <c r="N14" s="164">
        <v>229.4</v>
      </c>
      <c r="O14" s="198">
        <v>229.4</v>
      </c>
      <c r="P14" s="123">
        <f t="shared" si="6"/>
        <v>0</v>
      </c>
      <c r="Q14" s="124">
        <f t="shared" si="7"/>
        <v>1</v>
      </c>
      <c r="R14" s="150">
        <f t="shared" si="11"/>
        <v>12539.2</v>
      </c>
      <c r="S14" s="164">
        <f t="shared" si="12"/>
        <v>12637.1</v>
      </c>
      <c r="T14" s="123">
        <f t="shared" si="13"/>
        <v>12637.1</v>
      </c>
      <c r="U14" s="165">
        <f t="shared" si="14"/>
        <v>12625.8</v>
      </c>
      <c r="V14" s="123">
        <f t="shared" si="8"/>
        <v>-11.300000000001091</v>
      </c>
      <c r="W14" s="124">
        <f t="shared" si="9"/>
        <v>0.99910580750330369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</row>
    <row r="15" spans="1:196" s="22" customFormat="1" ht="34.200000000000003" hidden="1" customHeight="1" x14ac:dyDescent="0.35">
      <c r="A15" s="252"/>
      <c r="B15" s="253"/>
      <c r="C15" s="253"/>
      <c r="D15" s="254"/>
      <c r="E15" s="257" t="s">
        <v>208</v>
      </c>
      <c r="F15" s="359"/>
      <c r="G15" s="214"/>
      <c r="H15" s="200"/>
      <c r="I15" s="216">
        <f t="shared" si="4"/>
        <v>0</v>
      </c>
      <c r="J15" s="123">
        <f t="shared" si="5"/>
        <v>0</v>
      </c>
      <c r="K15" s="199" t="e">
        <f t="shared" si="1"/>
        <v>#DIV/0!</v>
      </c>
      <c r="L15" s="166"/>
      <c r="M15" s="167"/>
      <c r="N15" s="167"/>
      <c r="O15" s="200"/>
      <c r="P15" s="187">
        <f t="shared" si="6"/>
        <v>0</v>
      </c>
      <c r="Q15" s="161" t="e">
        <f t="shared" si="7"/>
        <v>#DIV/0!</v>
      </c>
      <c r="R15" s="166">
        <f t="shared" si="11"/>
        <v>0</v>
      </c>
      <c r="S15" s="167">
        <f t="shared" si="12"/>
        <v>0</v>
      </c>
      <c r="T15" s="167">
        <f t="shared" si="13"/>
        <v>0</v>
      </c>
      <c r="U15" s="168">
        <f t="shared" si="14"/>
        <v>0</v>
      </c>
      <c r="V15" s="167">
        <f t="shared" si="8"/>
        <v>0</v>
      </c>
      <c r="W15" s="124" t="e">
        <f t="shared" si="9"/>
        <v>#DIV/0!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</row>
    <row r="16" spans="1:196" s="3" customFormat="1" ht="33" customHeight="1" x14ac:dyDescent="0.3">
      <c r="A16" s="118"/>
      <c r="B16" s="250" t="s">
        <v>8</v>
      </c>
      <c r="C16" s="120" t="s">
        <v>102</v>
      </c>
      <c r="D16" s="120" t="s">
        <v>94</v>
      </c>
      <c r="E16" s="258" t="s">
        <v>103</v>
      </c>
      <c r="F16" s="358">
        <v>72.2</v>
      </c>
      <c r="G16" s="121">
        <v>72.2</v>
      </c>
      <c r="H16" s="213">
        <v>72.2</v>
      </c>
      <c r="I16" s="122">
        <f t="shared" si="4"/>
        <v>1.0204485450834733E-4</v>
      </c>
      <c r="J16" s="123">
        <f t="shared" si="5"/>
        <v>0</v>
      </c>
      <c r="K16" s="199">
        <f t="shared" si="1"/>
        <v>1</v>
      </c>
      <c r="L16" s="150"/>
      <c r="M16" s="123"/>
      <c r="N16" s="123"/>
      <c r="O16" s="198"/>
      <c r="P16" s="123">
        <f t="shared" si="6"/>
        <v>0</v>
      </c>
      <c r="Q16" s="117"/>
      <c r="R16" s="150">
        <f t="shared" si="11"/>
        <v>72.2</v>
      </c>
      <c r="S16" s="164">
        <f t="shared" si="12"/>
        <v>72.2</v>
      </c>
      <c r="T16" s="123">
        <f t="shared" si="13"/>
        <v>72.2</v>
      </c>
      <c r="U16" s="165">
        <f t="shared" si="14"/>
        <v>72.2</v>
      </c>
      <c r="V16" s="123">
        <f t="shared" si="8"/>
        <v>0</v>
      </c>
      <c r="W16" s="124">
        <f t="shared" si="9"/>
        <v>1</v>
      </c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</row>
    <row r="17" spans="1:196" s="3" customFormat="1" ht="38.4" customHeight="1" x14ac:dyDescent="0.3">
      <c r="A17" s="118"/>
      <c r="B17" s="250" t="s">
        <v>9</v>
      </c>
      <c r="C17" s="120" t="s">
        <v>124</v>
      </c>
      <c r="D17" s="250" t="s">
        <v>94</v>
      </c>
      <c r="E17" s="256" t="s">
        <v>123</v>
      </c>
      <c r="F17" s="358">
        <v>4342</v>
      </c>
      <c r="G17" s="121">
        <v>4342</v>
      </c>
      <c r="H17" s="198">
        <v>4341.3999999999996</v>
      </c>
      <c r="I17" s="125">
        <f t="shared" si="4"/>
        <v>6.1359768886778262E-3</v>
      </c>
      <c r="J17" s="123">
        <f t="shared" si="5"/>
        <v>-0.6000000000003638</v>
      </c>
      <c r="K17" s="199">
        <f t="shared" si="1"/>
        <v>0.99986181483187464</v>
      </c>
      <c r="L17" s="150"/>
      <c r="M17" s="123"/>
      <c r="N17" s="123"/>
      <c r="O17" s="198"/>
      <c r="P17" s="123">
        <f t="shared" si="6"/>
        <v>0</v>
      </c>
      <c r="Q17" s="117"/>
      <c r="R17" s="150">
        <f t="shared" si="11"/>
        <v>4342</v>
      </c>
      <c r="S17" s="164">
        <f t="shared" si="12"/>
        <v>4342</v>
      </c>
      <c r="T17" s="123">
        <f t="shared" si="13"/>
        <v>4342</v>
      </c>
      <c r="U17" s="165">
        <f t="shared" si="14"/>
        <v>4341.3999999999996</v>
      </c>
      <c r="V17" s="123">
        <f t="shared" si="8"/>
        <v>-0.6000000000003638</v>
      </c>
      <c r="W17" s="124">
        <f t="shared" si="9"/>
        <v>0.99986181483187464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</row>
    <row r="18" spans="1:196" s="3" customFormat="1" ht="71.400000000000006" customHeight="1" x14ac:dyDescent="0.3">
      <c r="A18" s="118"/>
      <c r="B18" s="250" t="s">
        <v>9</v>
      </c>
      <c r="C18" s="120" t="s">
        <v>296</v>
      </c>
      <c r="D18" s="250" t="s">
        <v>94</v>
      </c>
      <c r="E18" s="256" t="s">
        <v>300</v>
      </c>
      <c r="F18" s="358">
        <v>272.39999999999998</v>
      </c>
      <c r="G18" s="121">
        <v>272.39999999999998</v>
      </c>
      <c r="H18" s="198">
        <v>271.5</v>
      </c>
      <c r="I18" s="122">
        <f t="shared" ref="I18:I19" si="15">H18/$H$6</f>
        <v>3.8372822713318976E-4</v>
      </c>
      <c r="J18" s="123">
        <f t="shared" ref="J18:J19" si="16">H18-G18</f>
        <v>-0.89999999999997726</v>
      </c>
      <c r="K18" s="199">
        <f t="shared" ref="K18:K19" si="17">H18/G18</f>
        <v>0.99669603524229078</v>
      </c>
      <c r="L18" s="150">
        <v>227.6</v>
      </c>
      <c r="M18" s="123">
        <v>227.6</v>
      </c>
      <c r="N18" s="123">
        <v>227.6</v>
      </c>
      <c r="O18" s="198">
        <v>222.4</v>
      </c>
      <c r="P18" s="123">
        <f t="shared" ref="P18:P19" si="18">O18-N18</f>
        <v>-5.1999999999999886</v>
      </c>
      <c r="Q18" s="124">
        <f t="shared" si="7"/>
        <v>0.97715289982425313</v>
      </c>
      <c r="R18" s="150">
        <f t="shared" ref="R18:R19" si="19">SUM(F18,L18)</f>
        <v>500</v>
      </c>
      <c r="S18" s="164">
        <f t="shared" ref="S18:S19" si="20">SUM(F18,M18)</f>
        <v>500</v>
      </c>
      <c r="T18" s="123">
        <f t="shared" ref="T18:T19" si="21">SUM(G18,N18)</f>
        <v>500</v>
      </c>
      <c r="U18" s="165">
        <f t="shared" ref="U18:U19" si="22">SUM(H18,O18)</f>
        <v>493.9</v>
      </c>
      <c r="V18" s="123">
        <f t="shared" ref="V18:V19" si="23">U18-T18</f>
        <v>-6.1000000000000227</v>
      </c>
      <c r="W18" s="124">
        <f t="shared" ref="W18:W19" si="24">U18/T18</f>
        <v>0.9877999999999999</v>
      </c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</row>
    <row r="19" spans="1:196" s="97" customFormat="1" ht="78" customHeight="1" x14ac:dyDescent="0.35">
      <c r="A19" s="271"/>
      <c r="B19" s="272"/>
      <c r="C19" s="273"/>
      <c r="D19" s="272"/>
      <c r="E19" s="274" t="s">
        <v>309</v>
      </c>
      <c r="F19" s="370">
        <v>272.39999999999998</v>
      </c>
      <c r="G19" s="178">
        <v>272.39999999999998</v>
      </c>
      <c r="H19" s="168">
        <v>271.5</v>
      </c>
      <c r="I19" s="226">
        <f t="shared" si="15"/>
        <v>3.8372822713318976E-4</v>
      </c>
      <c r="J19" s="181">
        <f t="shared" si="16"/>
        <v>-0.89999999999997726</v>
      </c>
      <c r="K19" s="179">
        <f t="shared" si="17"/>
        <v>0.99669603524229078</v>
      </c>
      <c r="L19" s="176">
        <v>227.6</v>
      </c>
      <c r="M19" s="177">
        <v>227.6</v>
      </c>
      <c r="N19" s="177">
        <v>227.6</v>
      </c>
      <c r="O19" s="175">
        <v>222.4</v>
      </c>
      <c r="P19" s="205">
        <f t="shared" si="18"/>
        <v>-5.1999999999999886</v>
      </c>
      <c r="Q19" s="182">
        <f t="shared" si="7"/>
        <v>0.97715289982425313</v>
      </c>
      <c r="R19" s="176">
        <f t="shared" si="19"/>
        <v>500</v>
      </c>
      <c r="S19" s="177">
        <f t="shared" si="20"/>
        <v>500</v>
      </c>
      <c r="T19" s="177">
        <f t="shared" si="21"/>
        <v>500</v>
      </c>
      <c r="U19" s="175">
        <f t="shared" si="22"/>
        <v>493.9</v>
      </c>
      <c r="V19" s="178">
        <f t="shared" si="23"/>
        <v>-6.1000000000000227</v>
      </c>
      <c r="W19" s="179">
        <f t="shared" si="24"/>
        <v>0.9877999999999999</v>
      </c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6"/>
      <c r="GF19" s="96"/>
      <c r="GG19" s="96"/>
      <c r="GH19" s="96"/>
      <c r="GI19" s="96"/>
      <c r="GJ19" s="96"/>
      <c r="GK19" s="96"/>
      <c r="GL19" s="96"/>
      <c r="GM19" s="96"/>
      <c r="GN19" s="96"/>
    </row>
    <row r="20" spans="1:196" ht="34.950000000000003" customHeight="1" x14ac:dyDescent="0.3">
      <c r="A20" s="118"/>
      <c r="B20" s="250" t="s">
        <v>11</v>
      </c>
      <c r="C20" s="120" t="s">
        <v>104</v>
      </c>
      <c r="D20" s="250" t="s">
        <v>94</v>
      </c>
      <c r="E20" s="256" t="s">
        <v>113</v>
      </c>
      <c r="F20" s="360">
        <v>2121.9</v>
      </c>
      <c r="G20" s="123">
        <v>2121.9</v>
      </c>
      <c r="H20" s="217">
        <v>2106.1999999999998</v>
      </c>
      <c r="I20" s="125">
        <f t="shared" si="4"/>
        <v>2.9768264898266082E-3</v>
      </c>
      <c r="J20" s="123">
        <f t="shared" si="5"/>
        <v>-15.700000000000273</v>
      </c>
      <c r="K20" s="199">
        <f t="shared" si="1"/>
        <v>0.99260097082803134</v>
      </c>
      <c r="L20" s="150"/>
      <c r="M20" s="123"/>
      <c r="N20" s="123"/>
      <c r="O20" s="165"/>
      <c r="P20" s="123">
        <f t="shared" si="6"/>
        <v>0</v>
      </c>
      <c r="Q20" s="199"/>
      <c r="R20" s="150">
        <f t="shared" si="11"/>
        <v>2121.9</v>
      </c>
      <c r="S20" s="164">
        <f t="shared" si="12"/>
        <v>2121.9</v>
      </c>
      <c r="T20" s="123">
        <f t="shared" si="13"/>
        <v>2121.9</v>
      </c>
      <c r="U20" s="165">
        <f t="shared" si="14"/>
        <v>2106.1999999999998</v>
      </c>
      <c r="V20" s="123">
        <f t="shared" si="8"/>
        <v>-15.700000000000273</v>
      </c>
      <c r="W20" s="124">
        <f t="shared" si="9"/>
        <v>0.99260097082803134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196" ht="21.75" customHeight="1" x14ac:dyDescent="0.3">
      <c r="A21" s="118"/>
      <c r="B21" s="250" t="s">
        <v>10</v>
      </c>
      <c r="C21" s="120" t="s">
        <v>125</v>
      </c>
      <c r="D21" s="250" t="s">
        <v>94</v>
      </c>
      <c r="E21" s="256" t="s">
        <v>107</v>
      </c>
      <c r="F21" s="360">
        <v>371</v>
      </c>
      <c r="G21" s="123">
        <v>371</v>
      </c>
      <c r="H21" s="217">
        <v>370.8</v>
      </c>
      <c r="I21" s="122">
        <f t="shared" si="4"/>
        <v>5.2407523617306357E-4</v>
      </c>
      <c r="J21" s="123">
        <f t="shared" si="5"/>
        <v>-0.19999999999998863</v>
      </c>
      <c r="K21" s="199">
        <f t="shared" si="1"/>
        <v>0.9994609164420486</v>
      </c>
      <c r="L21" s="150">
        <v>183</v>
      </c>
      <c r="M21" s="123">
        <v>183</v>
      </c>
      <c r="N21" s="123">
        <v>183</v>
      </c>
      <c r="O21" s="165">
        <v>183</v>
      </c>
      <c r="P21" s="123">
        <f t="shared" si="6"/>
        <v>0</v>
      </c>
      <c r="Q21" s="199">
        <f t="shared" si="7"/>
        <v>1</v>
      </c>
      <c r="R21" s="150">
        <f t="shared" si="11"/>
        <v>554</v>
      </c>
      <c r="S21" s="164">
        <f t="shared" si="12"/>
        <v>554</v>
      </c>
      <c r="T21" s="123">
        <f t="shared" si="13"/>
        <v>554</v>
      </c>
      <c r="U21" s="165">
        <f t="shared" si="14"/>
        <v>553.79999999999995</v>
      </c>
      <c r="V21" s="123">
        <f t="shared" si="8"/>
        <v>-0.20000000000004547</v>
      </c>
      <c r="W21" s="124">
        <f t="shared" si="9"/>
        <v>0.99963898916967497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196" ht="87.6" customHeight="1" x14ac:dyDescent="0.3">
      <c r="A22" s="118"/>
      <c r="B22" s="250"/>
      <c r="C22" s="120" t="s">
        <v>151</v>
      </c>
      <c r="D22" s="250" t="s">
        <v>94</v>
      </c>
      <c r="E22" s="256" t="s">
        <v>152</v>
      </c>
      <c r="F22" s="360">
        <v>318.60000000000002</v>
      </c>
      <c r="G22" s="123">
        <v>318.60000000000002</v>
      </c>
      <c r="H22" s="217">
        <v>317.89999999999998</v>
      </c>
      <c r="I22" s="122">
        <f t="shared" si="4"/>
        <v>4.4930829983661511E-4</v>
      </c>
      <c r="J22" s="123">
        <f t="shared" si="5"/>
        <v>-0.70000000000004547</v>
      </c>
      <c r="K22" s="199">
        <f t="shared" si="1"/>
        <v>0.99780288763339597</v>
      </c>
      <c r="L22" s="150"/>
      <c r="M22" s="123"/>
      <c r="N22" s="123"/>
      <c r="O22" s="165"/>
      <c r="P22" s="123">
        <f t="shared" si="6"/>
        <v>0</v>
      </c>
      <c r="Q22" s="199"/>
      <c r="R22" s="150">
        <f t="shared" si="11"/>
        <v>318.60000000000002</v>
      </c>
      <c r="S22" s="164">
        <f t="shared" si="12"/>
        <v>318.60000000000002</v>
      </c>
      <c r="T22" s="123">
        <f t="shared" si="13"/>
        <v>318.60000000000002</v>
      </c>
      <c r="U22" s="165">
        <f t="shared" si="14"/>
        <v>317.89999999999998</v>
      </c>
      <c r="V22" s="123">
        <f t="shared" si="8"/>
        <v>-0.70000000000004547</v>
      </c>
      <c r="W22" s="124">
        <f t="shared" si="9"/>
        <v>0.99780288763339597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196" ht="97.2" customHeight="1" x14ac:dyDescent="0.3">
      <c r="A23" s="118"/>
      <c r="B23" s="250" t="s">
        <v>37</v>
      </c>
      <c r="C23" s="120" t="s">
        <v>105</v>
      </c>
      <c r="D23" s="250" t="s">
        <v>97</v>
      </c>
      <c r="E23" s="259" t="s">
        <v>126</v>
      </c>
      <c r="F23" s="360">
        <v>192.6</v>
      </c>
      <c r="G23" s="123">
        <v>192.6</v>
      </c>
      <c r="H23" s="165">
        <v>184.8</v>
      </c>
      <c r="I23" s="122">
        <f t="shared" si="4"/>
        <v>2.6118959990502198E-4</v>
      </c>
      <c r="J23" s="123">
        <f t="shared" si="5"/>
        <v>-7.7999999999999829</v>
      </c>
      <c r="K23" s="199">
        <f t="shared" si="1"/>
        <v>0.95950155763239886</v>
      </c>
      <c r="L23" s="150"/>
      <c r="M23" s="123"/>
      <c r="N23" s="123"/>
      <c r="O23" s="165"/>
      <c r="P23" s="115">
        <f t="shared" si="6"/>
        <v>0</v>
      </c>
      <c r="Q23" s="199"/>
      <c r="R23" s="150">
        <f t="shared" si="11"/>
        <v>192.6</v>
      </c>
      <c r="S23" s="164">
        <f t="shared" si="12"/>
        <v>192.6</v>
      </c>
      <c r="T23" s="123">
        <f t="shared" si="13"/>
        <v>192.6</v>
      </c>
      <c r="U23" s="165">
        <f t="shared" si="14"/>
        <v>184.8</v>
      </c>
      <c r="V23" s="123">
        <f t="shared" si="8"/>
        <v>-7.7999999999999829</v>
      </c>
      <c r="W23" s="124">
        <f t="shared" si="9"/>
        <v>0.95950155763239886</v>
      </c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196" ht="55.95" customHeight="1" x14ac:dyDescent="0.3">
      <c r="A24" s="118"/>
      <c r="B24" s="250"/>
      <c r="C24" s="120" t="s">
        <v>154</v>
      </c>
      <c r="D24" s="250" t="s">
        <v>91</v>
      </c>
      <c r="E24" s="259" t="s">
        <v>153</v>
      </c>
      <c r="F24" s="360">
        <v>62.7</v>
      </c>
      <c r="G24" s="123">
        <v>62.7</v>
      </c>
      <c r="H24" s="165">
        <v>53.6</v>
      </c>
      <c r="I24" s="122">
        <f t="shared" si="4"/>
        <v>7.5756290881543175E-5</v>
      </c>
      <c r="J24" s="123">
        <f t="shared" si="5"/>
        <v>-9.1000000000000014</v>
      </c>
      <c r="K24" s="199">
        <f t="shared" si="1"/>
        <v>0.85486443381180222</v>
      </c>
      <c r="L24" s="150"/>
      <c r="M24" s="123"/>
      <c r="N24" s="123"/>
      <c r="O24" s="165"/>
      <c r="P24" s="115">
        <f t="shared" si="6"/>
        <v>0</v>
      </c>
      <c r="Q24" s="199"/>
      <c r="R24" s="150">
        <f t="shared" si="11"/>
        <v>62.7</v>
      </c>
      <c r="S24" s="164">
        <f t="shared" si="12"/>
        <v>62.7</v>
      </c>
      <c r="T24" s="123">
        <f t="shared" si="13"/>
        <v>62.7</v>
      </c>
      <c r="U24" s="165">
        <f t="shared" si="14"/>
        <v>53.6</v>
      </c>
      <c r="V24" s="123">
        <f t="shared" si="8"/>
        <v>-9.1000000000000014</v>
      </c>
      <c r="W24" s="124">
        <f t="shared" si="9"/>
        <v>0.85486443381180222</v>
      </c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196" s="101" customFormat="1" ht="204.6" customHeight="1" x14ac:dyDescent="0.3">
      <c r="A25" s="275"/>
      <c r="B25" s="336"/>
      <c r="C25" s="336" t="s">
        <v>303</v>
      </c>
      <c r="D25" s="336" t="s">
        <v>305</v>
      </c>
      <c r="E25" s="337" t="s">
        <v>313</v>
      </c>
      <c r="F25" s="361"/>
      <c r="G25" s="181"/>
      <c r="H25" s="165"/>
      <c r="I25" s="338">
        <f t="shared" ref="I25:I26" si="25">H25/$H$6</f>
        <v>0</v>
      </c>
      <c r="J25" s="181">
        <f t="shared" ref="J25:J26" si="26">H25-G25</f>
        <v>0</v>
      </c>
      <c r="K25" s="182"/>
      <c r="L25" s="180">
        <v>592.70000000000005</v>
      </c>
      <c r="M25" s="181">
        <v>592.70000000000005</v>
      </c>
      <c r="N25" s="181">
        <v>592.70000000000005</v>
      </c>
      <c r="O25" s="165">
        <v>592.70000000000005</v>
      </c>
      <c r="P25" s="181">
        <f t="shared" ref="P25:P26" si="27">O25-N25</f>
        <v>0</v>
      </c>
      <c r="Q25" s="182">
        <f t="shared" si="7"/>
        <v>1</v>
      </c>
      <c r="R25" s="180">
        <f t="shared" ref="R25:R26" si="28">SUM(F25,L25)</f>
        <v>592.70000000000005</v>
      </c>
      <c r="S25" s="181">
        <f t="shared" ref="S25:S26" si="29">SUM(F25,M25)</f>
        <v>592.70000000000005</v>
      </c>
      <c r="T25" s="181">
        <f t="shared" ref="T25:T26" si="30">SUM(G25,N25)</f>
        <v>592.70000000000005</v>
      </c>
      <c r="U25" s="165">
        <f t="shared" ref="U25:U26" si="31">SUM(H25,O25)</f>
        <v>592.70000000000005</v>
      </c>
      <c r="V25" s="181">
        <f t="shared" ref="V25:V26" si="32">U25-T25</f>
        <v>0</v>
      </c>
      <c r="W25" s="182">
        <f t="shared" ref="W25:W26" si="33">U25/T25</f>
        <v>1</v>
      </c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</row>
    <row r="26" spans="1:196" ht="283.2" customHeight="1" x14ac:dyDescent="0.3">
      <c r="A26" s="275"/>
      <c r="B26" s="336"/>
      <c r="C26" s="336" t="s">
        <v>304</v>
      </c>
      <c r="D26" s="336" t="s">
        <v>91</v>
      </c>
      <c r="E26" s="339" t="s">
        <v>314</v>
      </c>
      <c r="F26" s="361"/>
      <c r="G26" s="181"/>
      <c r="H26" s="165"/>
      <c r="I26" s="338">
        <f t="shared" si="25"/>
        <v>0</v>
      </c>
      <c r="J26" s="181">
        <f t="shared" si="26"/>
        <v>0</v>
      </c>
      <c r="K26" s="182"/>
      <c r="L26" s="180">
        <v>758.8</v>
      </c>
      <c r="M26" s="181">
        <v>758.8</v>
      </c>
      <c r="N26" s="181">
        <v>758.8</v>
      </c>
      <c r="O26" s="165">
        <v>758.8</v>
      </c>
      <c r="P26" s="181">
        <f t="shared" si="27"/>
        <v>0</v>
      </c>
      <c r="Q26" s="182">
        <f t="shared" si="7"/>
        <v>1</v>
      </c>
      <c r="R26" s="180">
        <f t="shared" si="28"/>
        <v>758.8</v>
      </c>
      <c r="S26" s="181">
        <f t="shared" si="29"/>
        <v>758.8</v>
      </c>
      <c r="T26" s="181">
        <f t="shared" si="30"/>
        <v>758.8</v>
      </c>
      <c r="U26" s="165">
        <f t="shared" si="31"/>
        <v>758.8</v>
      </c>
      <c r="V26" s="181">
        <f t="shared" si="32"/>
        <v>0</v>
      </c>
      <c r="W26" s="182">
        <f t="shared" si="33"/>
        <v>1</v>
      </c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</row>
    <row r="27" spans="1:196" s="5" customFormat="1" ht="34.5" customHeight="1" x14ac:dyDescent="0.3">
      <c r="A27" s="118"/>
      <c r="B27" s="249" t="s">
        <v>7</v>
      </c>
      <c r="C27" s="119" t="s">
        <v>127</v>
      </c>
      <c r="D27" s="249" t="s">
        <v>59</v>
      </c>
      <c r="E27" s="259" t="s">
        <v>128</v>
      </c>
      <c r="F27" s="360">
        <v>4128</v>
      </c>
      <c r="G27" s="123">
        <v>4128</v>
      </c>
      <c r="H27" s="165">
        <v>3998.4</v>
      </c>
      <c r="I27" s="125">
        <f t="shared" si="4"/>
        <v>5.6511931615813842E-3</v>
      </c>
      <c r="J27" s="123">
        <f t="shared" si="5"/>
        <v>-129.59999999999991</v>
      </c>
      <c r="K27" s="199">
        <f t="shared" si="1"/>
        <v>0.96860465116279071</v>
      </c>
      <c r="L27" s="150"/>
      <c r="M27" s="123"/>
      <c r="N27" s="123"/>
      <c r="O27" s="165"/>
      <c r="P27" s="115">
        <f t="shared" si="6"/>
        <v>0</v>
      </c>
      <c r="Q27" s="199"/>
      <c r="R27" s="150">
        <f t="shared" si="11"/>
        <v>4128</v>
      </c>
      <c r="S27" s="164">
        <f t="shared" si="12"/>
        <v>4128</v>
      </c>
      <c r="T27" s="123">
        <f t="shared" si="13"/>
        <v>4128</v>
      </c>
      <c r="U27" s="165">
        <f t="shared" si="14"/>
        <v>3998.4</v>
      </c>
      <c r="V27" s="123">
        <f t="shared" si="8"/>
        <v>-129.59999999999991</v>
      </c>
      <c r="W27" s="124">
        <f t="shared" si="9"/>
        <v>0.96860465116279071</v>
      </c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36"/>
      <c r="GF27" s="36"/>
      <c r="GG27" s="36"/>
      <c r="GH27" s="36"/>
      <c r="GI27" s="36"/>
      <c r="GJ27" s="36"/>
      <c r="GK27" s="36"/>
      <c r="GL27" s="36"/>
      <c r="GM27" s="36"/>
      <c r="GN27" s="36"/>
    </row>
    <row r="28" spans="1:196" s="3" customFormat="1" ht="23.25" customHeight="1" x14ac:dyDescent="0.3">
      <c r="A28" s="118"/>
      <c r="B28" s="249"/>
      <c r="C28" s="249"/>
      <c r="D28" s="249"/>
      <c r="E28" s="260" t="s">
        <v>40</v>
      </c>
      <c r="F28" s="362">
        <f>SUM(F29,F71,F76,F59)</f>
        <v>445479</v>
      </c>
      <c r="G28" s="115">
        <f>SUM(G29,G71,G76,G59)</f>
        <v>445479</v>
      </c>
      <c r="H28" s="160">
        <f>SUM(H29,H71,H76,H59)</f>
        <v>428027.69999999995</v>
      </c>
      <c r="I28" s="116">
        <f t="shared" si="4"/>
        <v>0.60495878631637856</v>
      </c>
      <c r="J28" s="115">
        <f t="shared" si="5"/>
        <v>-17451.300000000047</v>
      </c>
      <c r="K28" s="197">
        <f t="shared" si="1"/>
        <v>0.96082576283057108</v>
      </c>
      <c r="L28" s="149">
        <f>SUM(L29,L71,L76,L59)</f>
        <v>18575.900000000001</v>
      </c>
      <c r="M28" s="163">
        <f>SUM(M29,M71,M76,M59)</f>
        <v>76536.800000000017</v>
      </c>
      <c r="N28" s="163">
        <f>SUM(N29,N71,N76,N59)</f>
        <v>76536.800000000017</v>
      </c>
      <c r="O28" s="160">
        <f>SUM(O29,O71,O76,O59)</f>
        <v>64199.099999999984</v>
      </c>
      <c r="P28" s="115">
        <f t="shared" si="6"/>
        <v>-12337.700000000033</v>
      </c>
      <c r="Q28" s="197">
        <f t="shared" si="7"/>
        <v>0.83880042019002587</v>
      </c>
      <c r="R28" s="149">
        <f t="shared" si="11"/>
        <v>464054.9</v>
      </c>
      <c r="S28" s="163">
        <f t="shared" si="12"/>
        <v>522015.80000000005</v>
      </c>
      <c r="T28" s="115">
        <f t="shared" si="13"/>
        <v>522015.80000000005</v>
      </c>
      <c r="U28" s="160">
        <f t="shared" si="14"/>
        <v>492226.79999999993</v>
      </c>
      <c r="V28" s="115">
        <f t="shared" si="8"/>
        <v>-29789.000000000116</v>
      </c>
      <c r="W28" s="117">
        <f t="shared" si="9"/>
        <v>0.94293467745612281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</row>
    <row r="29" spans="1:196" s="7" customFormat="1" ht="21" customHeight="1" x14ac:dyDescent="0.3">
      <c r="A29" s="113">
        <v>2</v>
      </c>
      <c r="B29" s="114" t="s">
        <v>13</v>
      </c>
      <c r="C29" s="114" t="s">
        <v>55</v>
      </c>
      <c r="D29" s="114"/>
      <c r="E29" s="261" t="s">
        <v>35</v>
      </c>
      <c r="F29" s="362">
        <f>F30+F33+F41+F43+F45+F48+F49+F50+F51+F53+F54+F55+F56+F57+F58</f>
        <v>396868.5</v>
      </c>
      <c r="G29" s="115">
        <f t="shared" ref="G29:H29" si="34">G30+G33+G41+G43+G45+G48+G49+G50+G51+G53+G54+G55+G56+G57+G58</f>
        <v>396868.5</v>
      </c>
      <c r="H29" s="160">
        <f t="shared" si="34"/>
        <v>380385.39999999997</v>
      </c>
      <c r="I29" s="116">
        <f t="shared" si="4"/>
        <v>0.53762289196813706</v>
      </c>
      <c r="J29" s="115">
        <f t="shared" si="5"/>
        <v>-16483.100000000035</v>
      </c>
      <c r="K29" s="197">
        <f t="shared" si="1"/>
        <v>0.95846709930367358</v>
      </c>
      <c r="L29" s="149">
        <f>L30+L33+L41+L43+L45+L48+L49+L50+L51+L53+L54+L55+L56+L57+L58</f>
        <v>12541.6</v>
      </c>
      <c r="M29" s="115">
        <f t="shared" ref="M29" si="35">M30+M33+M41+M43+M45+M48+M49+M50+M51+M53+M54+M55+M56+M57+M58</f>
        <v>70327.600000000006</v>
      </c>
      <c r="N29" s="115">
        <f t="shared" ref="N29:O29" si="36">N30+N33+N41+N43+N45+N48+N49+N50+N51+N53+N54+N55+N56+N57+N58</f>
        <v>70327.600000000006</v>
      </c>
      <c r="O29" s="160">
        <f t="shared" si="36"/>
        <v>58048.799999999988</v>
      </c>
      <c r="P29" s="115">
        <f t="shared" si="6"/>
        <v>-12278.800000000017</v>
      </c>
      <c r="Q29" s="197">
        <f t="shared" si="7"/>
        <v>0.82540567287949518</v>
      </c>
      <c r="R29" s="149">
        <f>R30+R33+R41+R43+R45+R48+R49+R50+R51+R53+R54+R55+R56+R57+R58</f>
        <v>409410.10000000009</v>
      </c>
      <c r="S29" s="115">
        <f>S30+S33+S41+S43+S45+S48+S49+S50+S51+S53+S54+S55+S56+S57+S58</f>
        <v>467196.10000000003</v>
      </c>
      <c r="T29" s="115">
        <f t="shared" ref="T29:U29" si="37">T30+T33+T41+T43+T45+T48+T49+T50+T51+T53+T54+T55+T56+T57+T58</f>
        <v>467196.10000000003</v>
      </c>
      <c r="U29" s="160">
        <f t="shared" si="37"/>
        <v>438434.2</v>
      </c>
      <c r="V29" s="115">
        <f t="shared" si="8"/>
        <v>-28761.900000000023</v>
      </c>
      <c r="W29" s="117">
        <f t="shared" si="9"/>
        <v>0.9384372001392991</v>
      </c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1"/>
      <c r="GF29" s="21"/>
      <c r="GG29" s="21"/>
      <c r="GH29" s="21"/>
      <c r="GI29" s="21"/>
      <c r="GJ29" s="21"/>
      <c r="GK29" s="21"/>
      <c r="GL29" s="21"/>
      <c r="GM29" s="21"/>
      <c r="GN29" s="21"/>
    </row>
    <row r="30" spans="1:196" s="7" customFormat="1" ht="19.95" customHeight="1" x14ac:dyDescent="0.3">
      <c r="A30" s="118"/>
      <c r="B30" s="132">
        <v>70101</v>
      </c>
      <c r="C30" s="133">
        <v>1010</v>
      </c>
      <c r="D30" s="119" t="s">
        <v>56</v>
      </c>
      <c r="E30" s="258" t="s">
        <v>129</v>
      </c>
      <c r="F30" s="363">
        <v>110262.2</v>
      </c>
      <c r="G30" s="134">
        <v>110262.2</v>
      </c>
      <c r="H30" s="218">
        <v>108170.5</v>
      </c>
      <c r="I30" s="125">
        <f t="shared" si="4"/>
        <v>0.15288425117167845</v>
      </c>
      <c r="J30" s="123">
        <f t="shared" si="5"/>
        <v>-2091.6999999999971</v>
      </c>
      <c r="K30" s="199">
        <f t="shared" si="1"/>
        <v>0.98102976359985561</v>
      </c>
      <c r="L30" s="150">
        <v>5433.2</v>
      </c>
      <c r="M30" s="164">
        <v>4556.6000000000004</v>
      </c>
      <c r="N30" s="164">
        <v>4556.6000000000004</v>
      </c>
      <c r="O30" s="165">
        <v>3207.1</v>
      </c>
      <c r="P30" s="123">
        <f t="shared" si="6"/>
        <v>-1349.5000000000005</v>
      </c>
      <c r="Q30" s="199">
        <f t="shared" si="7"/>
        <v>0.70383619365316241</v>
      </c>
      <c r="R30" s="150">
        <f t="shared" si="11"/>
        <v>115695.4</v>
      </c>
      <c r="S30" s="164">
        <f t="shared" si="12"/>
        <v>114818.8</v>
      </c>
      <c r="T30" s="123">
        <f t="shared" si="13"/>
        <v>114818.8</v>
      </c>
      <c r="U30" s="165">
        <f t="shared" si="14"/>
        <v>111377.60000000001</v>
      </c>
      <c r="V30" s="123">
        <f t="shared" si="8"/>
        <v>-3441.1999999999971</v>
      </c>
      <c r="W30" s="124">
        <f t="shared" si="9"/>
        <v>0.97002929833790286</v>
      </c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1"/>
      <c r="GF30" s="21"/>
      <c r="GG30" s="21"/>
      <c r="GH30" s="21"/>
      <c r="GI30" s="21"/>
      <c r="GJ30" s="21"/>
      <c r="GK30" s="21"/>
      <c r="GL30" s="21"/>
      <c r="GM30" s="21"/>
      <c r="GN30" s="21"/>
    </row>
    <row r="31" spans="1:196" s="23" customFormat="1" ht="78.599999999999994" hidden="1" customHeight="1" x14ac:dyDescent="0.35">
      <c r="A31" s="252"/>
      <c r="B31" s="262"/>
      <c r="C31" s="135"/>
      <c r="D31" s="253"/>
      <c r="E31" s="255" t="s">
        <v>209</v>
      </c>
      <c r="F31" s="364"/>
      <c r="G31" s="219"/>
      <c r="H31" s="206"/>
      <c r="I31" s="215">
        <f t="shared" si="4"/>
        <v>0</v>
      </c>
      <c r="J31" s="123">
        <f t="shared" si="5"/>
        <v>0</v>
      </c>
      <c r="K31" s="169" t="e">
        <f t="shared" si="1"/>
        <v>#DIV/0!</v>
      </c>
      <c r="L31" s="166"/>
      <c r="M31" s="167"/>
      <c r="N31" s="167"/>
      <c r="O31" s="168"/>
      <c r="P31" s="167">
        <f t="shared" si="6"/>
        <v>0</v>
      </c>
      <c r="Q31" s="201" t="e">
        <f t="shared" si="7"/>
        <v>#DIV/0!</v>
      </c>
      <c r="R31" s="166">
        <f t="shared" si="11"/>
        <v>0</v>
      </c>
      <c r="S31" s="167">
        <f t="shared" si="12"/>
        <v>0</v>
      </c>
      <c r="T31" s="167">
        <f t="shared" si="13"/>
        <v>0</v>
      </c>
      <c r="U31" s="168">
        <f t="shared" si="14"/>
        <v>0</v>
      </c>
      <c r="V31" s="167">
        <f t="shared" si="8"/>
        <v>0</v>
      </c>
      <c r="W31" s="169" t="e">
        <f t="shared" si="9"/>
        <v>#DIV/0!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8"/>
      <c r="GF31" s="38"/>
      <c r="GG31" s="38"/>
      <c r="GH31" s="38"/>
      <c r="GI31" s="38"/>
      <c r="GJ31" s="38"/>
      <c r="GK31" s="38"/>
      <c r="GL31" s="38"/>
      <c r="GM31" s="38"/>
      <c r="GN31" s="38"/>
    </row>
    <row r="32" spans="1:196" s="23" customFormat="1" ht="79.2" hidden="1" customHeight="1" x14ac:dyDescent="0.35">
      <c r="A32" s="252"/>
      <c r="B32" s="262"/>
      <c r="C32" s="135"/>
      <c r="D32" s="253"/>
      <c r="E32" s="255" t="s">
        <v>225</v>
      </c>
      <c r="F32" s="364"/>
      <c r="G32" s="219"/>
      <c r="H32" s="206"/>
      <c r="I32" s="220">
        <f t="shared" si="4"/>
        <v>0</v>
      </c>
      <c r="J32" s="123">
        <f t="shared" si="5"/>
        <v>0</v>
      </c>
      <c r="K32" s="169" t="e">
        <f t="shared" si="1"/>
        <v>#DIV/0!</v>
      </c>
      <c r="L32" s="166"/>
      <c r="M32" s="167"/>
      <c r="N32" s="167"/>
      <c r="O32" s="168"/>
      <c r="P32" s="167"/>
      <c r="Q32" s="201" t="e">
        <f t="shared" si="7"/>
        <v>#DIV/0!</v>
      </c>
      <c r="R32" s="166">
        <f t="shared" si="11"/>
        <v>0</v>
      </c>
      <c r="S32" s="167">
        <f t="shared" si="12"/>
        <v>0</v>
      </c>
      <c r="T32" s="167">
        <f t="shared" si="13"/>
        <v>0</v>
      </c>
      <c r="U32" s="168">
        <f t="shared" si="14"/>
        <v>0</v>
      </c>
      <c r="V32" s="167">
        <f t="shared" si="8"/>
        <v>0</v>
      </c>
      <c r="W32" s="169" t="e">
        <f t="shared" si="9"/>
        <v>#DIV/0!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8"/>
      <c r="GF32" s="38"/>
      <c r="GG32" s="38"/>
      <c r="GH32" s="38"/>
      <c r="GI32" s="38"/>
      <c r="GJ32" s="38"/>
      <c r="GK32" s="38"/>
      <c r="GL32" s="38"/>
      <c r="GM32" s="38"/>
      <c r="GN32" s="38"/>
    </row>
    <row r="33" spans="1:196" s="17" customFormat="1" ht="42" customHeight="1" x14ac:dyDescent="0.35">
      <c r="A33" s="263"/>
      <c r="B33" s="264" t="s">
        <v>22</v>
      </c>
      <c r="C33" s="137">
        <v>1020</v>
      </c>
      <c r="D33" s="264"/>
      <c r="E33" s="265" t="s">
        <v>248</v>
      </c>
      <c r="F33" s="365">
        <v>109821</v>
      </c>
      <c r="G33" s="221">
        <v>109821</v>
      </c>
      <c r="H33" s="218">
        <v>97531.3</v>
      </c>
      <c r="I33" s="125">
        <f t="shared" si="4"/>
        <v>0.13784719277714649</v>
      </c>
      <c r="J33" s="123">
        <f t="shared" si="5"/>
        <v>-12289.699999999997</v>
      </c>
      <c r="K33" s="199">
        <f t="shared" si="1"/>
        <v>0.88809335190901562</v>
      </c>
      <c r="L33" s="170">
        <v>3805.1</v>
      </c>
      <c r="M33" s="164">
        <v>62509.4</v>
      </c>
      <c r="N33" s="164">
        <v>62509.4</v>
      </c>
      <c r="O33" s="165">
        <v>51896.800000000003</v>
      </c>
      <c r="P33" s="123">
        <f t="shared" si="6"/>
        <v>-10612.599999999999</v>
      </c>
      <c r="Q33" s="199">
        <f t="shared" si="7"/>
        <v>0.8302239343202783</v>
      </c>
      <c r="R33" s="170">
        <f t="shared" si="11"/>
        <v>113626.1</v>
      </c>
      <c r="S33" s="164">
        <f t="shared" si="12"/>
        <v>172330.4</v>
      </c>
      <c r="T33" s="164">
        <f t="shared" si="13"/>
        <v>172330.4</v>
      </c>
      <c r="U33" s="165">
        <f t="shared" si="14"/>
        <v>149428.1</v>
      </c>
      <c r="V33" s="141">
        <f t="shared" si="8"/>
        <v>-22902.299999999988</v>
      </c>
      <c r="W33" s="124">
        <f t="shared" si="9"/>
        <v>0.86710238007919682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39"/>
      <c r="GF33" s="39"/>
      <c r="GG33" s="39"/>
      <c r="GH33" s="39"/>
      <c r="GI33" s="39"/>
      <c r="GJ33" s="39"/>
      <c r="GK33" s="39"/>
      <c r="GL33" s="39"/>
      <c r="GM33" s="39"/>
      <c r="GN33" s="39"/>
    </row>
    <row r="34" spans="1:196" s="83" customFormat="1" ht="42" customHeight="1" x14ac:dyDescent="0.35">
      <c r="A34" s="266"/>
      <c r="B34" s="267" t="s">
        <v>22</v>
      </c>
      <c r="C34" s="139">
        <v>1021</v>
      </c>
      <c r="D34" s="267" t="s">
        <v>57</v>
      </c>
      <c r="E34" s="268" t="s">
        <v>249</v>
      </c>
      <c r="F34" s="366">
        <v>109821</v>
      </c>
      <c r="G34" s="222">
        <v>109821</v>
      </c>
      <c r="H34" s="206">
        <v>97531.3</v>
      </c>
      <c r="I34" s="130">
        <f t="shared" si="4"/>
        <v>0.13784719277714649</v>
      </c>
      <c r="J34" s="123">
        <f t="shared" si="5"/>
        <v>-12289.699999999997</v>
      </c>
      <c r="K34" s="223">
        <f t="shared" si="1"/>
        <v>0.88809335190901562</v>
      </c>
      <c r="L34" s="171">
        <v>3805.1</v>
      </c>
      <c r="M34" s="172">
        <v>62509.4</v>
      </c>
      <c r="N34" s="164">
        <v>62509.4</v>
      </c>
      <c r="O34" s="168">
        <v>51896.800000000003</v>
      </c>
      <c r="P34" s="141">
        <f t="shared" si="6"/>
        <v>-10612.599999999999</v>
      </c>
      <c r="Q34" s="199">
        <f t="shared" si="7"/>
        <v>0.8302239343202783</v>
      </c>
      <c r="R34" s="171">
        <f t="shared" si="11"/>
        <v>113626.1</v>
      </c>
      <c r="S34" s="172">
        <f t="shared" si="12"/>
        <v>172330.4</v>
      </c>
      <c r="T34" s="172">
        <f t="shared" si="13"/>
        <v>172330.4</v>
      </c>
      <c r="U34" s="168">
        <f t="shared" si="14"/>
        <v>149428.1</v>
      </c>
      <c r="V34" s="141">
        <f t="shared" si="8"/>
        <v>-22902.299999999988</v>
      </c>
      <c r="W34" s="129">
        <f t="shared" si="9"/>
        <v>0.86710238007919682</v>
      </c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2"/>
      <c r="GF34" s="82"/>
      <c r="GG34" s="82"/>
      <c r="GH34" s="82"/>
      <c r="GI34" s="82"/>
      <c r="GJ34" s="82"/>
      <c r="GK34" s="82"/>
      <c r="GL34" s="82"/>
      <c r="GM34" s="82"/>
      <c r="GN34" s="82"/>
    </row>
    <row r="35" spans="1:196" s="24" customFormat="1" ht="67.2" hidden="1" customHeight="1" x14ac:dyDescent="0.35">
      <c r="A35" s="252"/>
      <c r="B35" s="269"/>
      <c r="C35" s="139"/>
      <c r="D35" s="269"/>
      <c r="E35" s="255" t="s">
        <v>231</v>
      </c>
      <c r="F35" s="364"/>
      <c r="G35" s="219"/>
      <c r="H35" s="206"/>
      <c r="I35" s="216">
        <f t="shared" si="4"/>
        <v>0</v>
      </c>
      <c r="J35" s="159">
        <f t="shared" si="5"/>
        <v>0</v>
      </c>
      <c r="K35" s="169" t="e">
        <f t="shared" si="1"/>
        <v>#DIV/0!</v>
      </c>
      <c r="L35" s="166"/>
      <c r="M35" s="167"/>
      <c r="N35" s="167"/>
      <c r="O35" s="168"/>
      <c r="P35" s="167">
        <f t="shared" si="6"/>
        <v>0</v>
      </c>
      <c r="Q35" s="169" t="e">
        <f t="shared" si="7"/>
        <v>#DIV/0!</v>
      </c>
      <c r="R35" s="166">
        <f t="shared" si="11"/>
        <v>0</v>
      </c>
      <c r="S35" s="167">
        <f t="shared" si="12"/>
        <v>0</v>
      </c>
      <c r="T35" s="167">
        <f t="shared" si="13"/>
        <v>0</v>
      </c>
      <c r="U35" s="168">
        <f t="shared" si="14"/>
        <v>0</v>
      </c>
      <c r="V35" s="167">
        <f t="shared" si="8"/>
        <v>0</v>
      </c>
      <c r="W35" s="169" t="e">
        <f t="shared" si="9"/>
        <v>#DIV/0!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2"/>
      <c r="GF35" s="42"/>
      <c r="GG35" s="42"/>
      <c r="GH35" s="42"/>
      <c r="GI35" s="42"/>
      <c r="GJ35" s="42"/>
      <c r="GK35" s="42"/>
      <c r="GL35" s="42"/>
      <c r="GM35" s="42"/>
      <c r="GN35" s="42"/>
    </row>
    <row r="36" spans="1:196" s="24" customFormat="1" ht="81.599999999999994" hidden="1" customHeight="1" x14ac:dyDescent="0.35">
      <c r="A36" s="252"/>
      <c r="B36" s="269"/>
      <c r="C36" s="139"/>
      <c r="D36" s="269"/>
      <c r="E36" s="255" t="s">
        <v>230</v>
      </c>
      <c r="F36" s="364"/>
      <c r="G36" s="219"/>
      <c r="H36" s="206"/>
      <c r="I36" s="216">
        <f t="shared" si="4"/>
        <v>0</v>
      </c>
      <c r="J36" s="159">
        <f t="shared" si="5"/>
        <v>0</v>
      </c>
      <c r="K36" s="201"/>
      <c r="L36" s="166"/>
      <c r="M36" s="167"/>
      <c r="N36" s="167"/>
      <c r="O36" s="168"/>
      <c r="P36" s="167">
        <f t="shared" si="6"/>
        <v>0</v>
      </c>
      <c r="Q36" s="169" t="e">
        <f t="shared" si="7"/>
        <v>#DIV/0!</v>
      </c>
      <c r="R36" s="166">
        <f t="shared" si="11"/>
        <v>0</v>
      </c>
      <c r="S36" s="167">
        <f t="shared" si="12"/>
        <v>0</v>
      </c>
      <c r="T36" s="167">
        <f t="shared" si="13"/>
        <v>0</v>
      </c>
      <c r="U36" s="168">
        <f t="shared" si="14"/>
        <v>0</v>
      </c>
      <c r="V36" s="167">
        <f t="shared" si="8"/>
        <v>0</v>
      </c>
      <c r="W36" s="169" t="e">
        <f t="shared" si="9"/>
        <v>#DIV/0!</v>
      </c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2"/>
      <c r="GF36" s="42"/>
      <c r="GG36" s="42"/>
      <c r="GH36" s="42"/>
      <c r="GI36" s="42"/>
      <c r="GJ36" s="42"/>
      <c r="GK36" s="42"/>
      <c r="GL36" s="42"/>
      <c r="GM36" s="42"/>
      <c r="GN36" s="42"/>
    </row>
    <row r="37" spans="1:196" s="25" customFormat="1" ht="66" hidden="1" customHeight="1" x14ac:dyDescent="0.35">
      <c r="A37" s="270"/>
      <c r="B37" s="269"/>
      <c r="C37" s="139"/>
      <c r="D37" s="269"/>
      <c r="E37" s="255" t="s">
        <v>205</v>
      </c>
      <c r="F37" s="367"/>
      <c r="G37" s="174"/>
      <c r="H37" s="175"/>
      <c r="I37" s="216">
        <f t="shared" si="4"/>
        <v>0</v>
      </c>
      <c r="J37" s="159">
        <f t="shared" si="5"/>
        <v>0</v>
      </c>
      <c r="K37" s="169" t="e">
        <f t="shared" si="1"/>
        <v>#DIV/0!</v>
      </c>
      <c r="L37" s="202"/>
      <c r="M37" s="203"/>
      <c r="N37" s="203"/>
      <c r="O37" s="204"/>
      <c r="P37" s="167">
        <f t="shared" si="6"/>
        <v>0</v>
      </c>
      <c r="Q37" s="201" t="e">
        <f t="shared" si="7"/>
        <v>#DIV/0!</v>
      </c>
      <c r="R37" s="166">
        <f t="shared" si="11"/>
        <v>0</v>
      </c>
      <c r="S37" s="167">
        <f t="shared" si="12"/>
        <v>0</v>
      </c>
      <c r="T37" s="167">
        <f t="shared" si="13"/>
        <v>0</v>
      </c>
      <c r="U37" s="168">
        <f t="shared" si="14"/>
        <v>0</v>
      </c>
      <c r="V37" s="167">
        <f t="shared" si="8"/>
        <v>0</v>
      </c>
      <c r="W37" s="169" t="e">
        <f t="shared" si="9"/>
        <v>#DIV/0!</v>
      </c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4"/>
      <c r="GF37" s="44"/>
      <c r="GG37" s="44"/>
      <c r="GH37" s="44"/>
      <c r="GI37" s="44"/>
      <c r="GJ37" s="44"/>
      <c r="GK37" s="44"/>
      <c r="GL37" s="44"/>
      <c r="GM37" s="44"/>
      <c r="GN37" s="44"/>
    </row>
    <row r="38" spans="1:196" s="25" customFormat="1" ht="81" hidden="1" customHeight="1" x14ac:dyDescent="0.35">
      <c r="A38" s="270"/>
      <c r="B38" s="269"/>
      <c r="C38" s="139"/>
      <c r="D38" s="269"/>
      <c r="E38" s="255" t="s">
        <v>227</v>
      </c>
      <c r="F38" s="368"/>
      <c r="G38" s="203"/>
      <c r="H38" s="175"/>
      <c r="I38" s="216">
        <f t="shared" si="4"/>
        <v>0</v>
      </c>
      <c r="J38" s="159">
        <f t="shared" si="5"/>
        <v>0</v>
      </c>
      <c r="K38" s="169" t="e">
        <f t="shared" si="1"/>
        <v>#DIV/0!</v>
      </c>
      <c r="L38" s="173"/>
      <c r="M38" s="174"/>
      <c r="N38" s="174"/>
      <c r="O38" s="175"/>
      <c r="P38" s="167">
        <f t="shared" si="6"/>
        <v>0</v>
      </c>
      <c r="Q38" s="169" t="e">
        <f t="shared" si="7"/>
        <v>#DIV/0!</v>
      </c>
      <c r="R38" s="173">
        <f t="shared" si="11"/>
        <v>0</v>
      </c>
      <c r="S38" s="174">
        <f t="shared" si="12"/>
        <v>0</v>
      </c>
      <c r="T38" s="174">
        <f t="shared" si="13"/>
        <v>0</v>
      </c>
      <c r="U38" s="175">
        <f t="shared" si="14"/>
        <v>0</v>
      </c>
      <c r="V38" s="167">
        <f t="shared" si="8"/>
        <v>0</v>
      </c>
      <c r="W38" s="169" t="e">
        <f t="shared" si="9"/>
        <v>#DIV/0!</v>
      </c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4"/>
      <c r="GF38" s="44"/>
      <c r="GG38" s="44"/>
      <c r="GH38" s="44"/>
      <c r="GI38" s="44"/>
      <c r="GJ38" s="44"/>
      <c r="GK38" s="44"/>
      <c r="GL38" s="44"/>
      <c r="GM38" s="44"/>
      <c r="GN38" s="44"/>
    </row>
    <row r="39" spans="1:196" s="25" customFormat="1" ht="81.599999999999994" hidden="1" customHeight="1" x14ac:dyDescent="0.35">
      <c r="A39" s="270"/>
      <c r="B39" s="269"/>
      <c r="C39" s="139"/>
      <c r="D39" s="269"/>
      <c r="E39" s="255" t="s">
        <v>225</v>
      </c>
      <c r="F39" s="369"/>
      <c r="G39" s="203"/>
      <c r="H39" s="204"/>
      <c r="I39" s="215">
        <f t="shared" si="4"/>
        <v>0</v>
      </c>
      <c r="J39" s="159">
        <f t="shared" si="5"/>
        <v>0</v>
      </c>
      <c r="K39" s="169" t="e">
        <f t="shared" si="1"/>
        <v>#DIV/0!</v>
      </c>
      <c r="L39" s="173"/>
      <c r="M39" s="174"/>
      <c r="N39" s="174"/>
      <c r="O39" s="175"/>
      <c r="P39" s="167">
        <f t="shared" si="6"/>
        <v>0</v>
      </c>
      <c r="Q39" s="201" t="e">
        <f t="shared" si="7"/>
        <v>#DIV/0!</v>
      </c>
      <c r="R39" s="173">
        <f t="shared" si="11"/>
        <v>0</v>
      </c>
      <c r="S39" s="174">
        <f t="shared" si="12"/>
        <v>0</v>
      </c>
      <c r="T39" s="174">
        <f t="shared" si="13"/>
        <v>0</v>
      </c>
      <c r="U39" s="175">
        <f t="shared" si="14"/>
        <v>0</v>
      </c>
      <c r="V39" s="167">
        <f t="shared" si="8"/>
        <v>0</v>
      </c>
      <c r="W39" s="169" t="e">
        <f t="shared" si="9"/>
        <v>#DIV/0!</v>
      </c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4"/>
      <c r="GF39" s="44"/>
      <c r="GG39" s="44"/>
      <c r="GH39" s="44"/>
      <c r="GI39" s="44"/>
      <c r="GJ39" s="44"/>
      <c r="GK39" s="44"/>
      <c r="GL39" s="44"/>
      <c r="GM39" s="44"/>
      <c r="GN39" s="44"/>
    </row>
    <row r="40" spans="1:196" s="97" customFormat="1" ht="78" customHeight="1" x14ac:dyDescent="0.35">
      <c r="A40" s="271"/>
      <c r="B40" s="272"/>
      <c r="C40" s="273"/>
      <c r="D40" s="272"/>
      <c r="E40" s="274" t="s">
        <v>268</v>
      </c>
      <c r="F40" s="370">
        <v>2602.6</v>
      </c>
      <c r="G40" s="178">
        <v>2602.6</v>
      </c>
      <c r="H40" s="168">
        <v>2602.6</v>
      </c>
      <c r="I40" s="224">
        <f t="shared" si="4"/>
        <v>3.6784201986623925E-3</v>
      </c>
      <c r="J40" s="181">
        <f t="shared" si="5"/>
        <v>0</v>
      </c>
      <c r="K40" s="179">
        <f t="shared" si="1"/>
        <v>1</v>
      </c>
      <c r="L40" s="176"/>
      <c r="M40" s="177"/>
      <c r="N40" s="177"/>
      <c r="O40" s="175"/>
      <c r="P40" s="205">
        <f t="shared" si="6"/>
        <v>0</v>
      </c>
      <c r="Q40" s="179"/>
      <c r="R40" s="183">
        <f t="shared" si="11"/>
        <v>2602.6</v>
      </c>
      <c r="S40" s="178">
        <f t="shared" si="12"/>
        <v>2602.6</v>
      </c>
      <c r="T40" s="178">
        <f t="shared" si="13"/>
        <v>2602.6</v>
      </c>
      <c r="U40" s="168">
        <f t="shared" si="14"/>
        <v>2602.6</v>
      </c>
      <c r="V40" s="178">
        <f t="shared" si="8"/>
        <v>0</v>
      </c>
      <c r="W40" s="179">
        <f t="shared" si="9"/>
        <v>1</v>
      </c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6"/>
      <c r="GF40" s="96"/>
      <c r="GG40" s="96"/>
      <c r="GH40" s="96"/>
      <c r="GI40" s="96"/>
      <c r="GJ40" s="96"/>
      <c r="GK40" s="96"/>
      <c r="GL40" s="96"/>
      <c r="GM40" s="96"/>
      <c r="GN40" s="96"/>
    </row>
    <row r="41" spans="1:196" s="101" customFormat="1" ht="36.6" customHeight="1" x14ac:dyDescent="0.35">
      <c r="A41" s="275"/>
      <c r="B41" s="276" t="s">
        <v>22</v>
      </c>
      <c r="C41" s="277">
        <v>1030</v>
      </c>
      <c r="D41" s="276"/>
      <c r="E41" s="278" t="s">
        <v>259</v>
      </c>
      <c r="F41" s="380">
        <v>145174</v>
      </c>
      <c r="G41" s="350">
        <v>145174</v>
      </c>
      <c r="H41" s="218">
        <v>144271</v>
      </c>
      <c r="I41" s="225">
        <f t="shared" si="4"/>
        <v>0.20390738510767004</v>
      </c>
      <c r="J41" s="181">
        <f t="shared" ref="J41:J82" si="38">H41-G41</f>
        <v>-903</v>
      </c>
      <c r="K41" s="182">
        <f t="shared" si="1"/>
        <v>0.99377987793957601</v>
      </c>
      <c r="L41" s="180"/>
      <c r="M41" s="181"/>
      <c r="N41" s="181"/>
      <c r="O41" s="165"/>
      <c r="P41" s="181">
        <f t="shared" si="6"/>
        <v>0</v>
      </c>
      <c r="Q41" s="182"/>
      <c r="R41" s="180">
        <f t="shared" si="11"/>
        <v>145174</v>
      </c>
      <c r="S41" s="181">
        <f t="shared" si="12"/>
        <v>145174</v>
      </c>
      <c r="T41" s="181">
        <f t="shared" si="13"/>
        <v>145174</v>
      </c>
      <c r="U41" s="165">
        <f t="shared" si="14"/>
        <v>144271</v>
      </c>
      <c r="V41" s="178">
        <f t="shared" si="8"/>
        <v>-903</v>
      </c>
      <c r="W41" s="182">
        <f t="shared" si="9"/>
        <v>0.99377987793957601</v>
      </c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</row>
    <row r="42" spans="1:196" s="105" customFormat="1" ht="41.4" customHeight="1" x14ac:dyDescent="0.35">
      <c r="A42" s="279"/>
      <c r="B42" s="272" t="s">
        <v>22</v>
      </c>
      <c r="C42" s="273">
        <v>1031</v>
      </c>
      <c r="D42" s="272" t="s">
        <v>57</v>
      </c>
      <c r="E42" s="280" t="s">
        <v>260</v>
      </c>
      <c r="F42" s="381">
        <v>145174</v>
      </c>
      <c r="G42" s="350">
        <v>145174</v>
      </c>
      <c r="H42" s="206">
        <v>144271</v>
      </c>
      <c r="I42" s="224">
        <f t="shared" si="4"/>
        <v>0.20390738510767004</v>
      </c>
      <c r="J42" s="178">
        <f t="shared" si="38"/>
        <v>-903</v>
      </c>
      <c r="K42" s="179">
        <f t="shared" si="1"/>
        <v>0.99377987793957601</v>
      </c>
      <c r="L42" s="183"/>
      <c r="M42" s="178"/>
      <c r="N42" s="178"/>
      <c r="O42" s="168"/>
      <c r="P42" s="178">
        <f t="shared" si="6"/>
        <v>0</v>
      </c>
      <c r="Q42" s="179"/>
      <c r="R42" s="183">
        <f t="shared" si="11"/>
        <v>145174</v>
      </c>
      <c r="S42" s="178">
        <f t="shared" si="12"/>
        <v>145174</v>
      </c>
      <c r="T42" s="178">
        <f t="shared" si="13"/>
        <v>145174</v>
      </c>
      <c r="U42" s="168">
        <f t="shared" si="14"/>
        <v>144271</v>
      </c>
      <c r="V42" s="178">
        <f t="shared" si="8"/>
        <v>-903</v>
      </c>
      <c r="W42" s="179">
        <f t="shared" si="9"/>
        <v>0.99377987793957601</v>
      </c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</row>
    <row r="43" spans="1:196" s="101" customFormat="1" ht="138.6" customHeight="1" x14ac:dyDescent="0.35">
      <c r="A43" s="275"/>
      <c r="B43" s="276" t="s">
        <v>22</v>
      </c>
      <c r="C43" s="277">
        <v>1060</v>
      </c>
      <c r="D43" s="276"/>
      <c r="E43" s="278" t="s">
        <v>279</v>
      </c>
      <c r="F43" s="380">
        <v>501.8</v>
      </c>
      <c r="G43" s="350">
        <v>501.8</v>
      </c>
      <c r="H43" s="218">
        <v>404.3</v>
      </c>
      <c r="I43" s="225">
        <f t="shared" ref="I43" si="39">H43/$H$6</f>
        <v>5.714229179740281E-4</v>
      </c>
      <c r="J43" s="181">
        <f t="shared" ref="J43" si="40">H43-G43</f>
        <v>-97.5</v>
      </c>
      <c r="K43" s="182">
        <f t="shared" ref="K43" si="41">H43/G43</f>
        <v>0.80569948186528495</v>
      </c>
      <c r="L43" s="180">
        <v>1459.6</v>
      </c>
      <c r="M43" s="181">
        <v>1459.6</v>
      </c>
      <c r="N43" s="181">
        <v>1459.6</v>
      </c>
      <c r="O43" s="165">
        <v>1370.6</v>
      </c>
      <c r="P43" s="181">
        <f t="shared" ref="P43" si="42">O43-N43</f>
        <v>-89</v>
      </c>
      <c r="Q43" s="182">
        <f t="shared" si="7"/>
        <v>0.93902439024390238</v>
      </c>
      <c r="R43" s="180">
        <f t="shared" ref="R43" si="43">SUM(F43,L43)</f>
        <v>1961.3999999999999</v>
      </c>
      <c r="S43" s="181">
        <f t="shared" ref="S43" si="44">SUM(F43,M43)</f>
        <v>1961.3999999999999</v>
      </c>
      <c r="T43" s="181">
        <f t="shared" ref="T43" si="45">SUM(G43,N43)</f>
        <v>1961.3999999999999</v>
      </c>
      <c r="U43" s="165">
        <f t="shared" ref="U43" si="46">SUM(H43,O43)</f>
        <v>1774.8999999999999</v>
      </c>
      <c r="V43" s="178">
        <f t="shared" ref="V43" si="47">U43-T43</f>
        <v>-186.5</v>
      </c>
      <c r="W43" s="182">
        <f t="shared" ref="W43" si="48">U43/T43</f>
        <v>0.90491485673498517</v>
      </c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</row>
    <row r="44" spans="1:196" s="105" customFormat="1" ht="45.6" customHeight="1" x14ac:dyDescent="0.35">
      <c r="A44" s="279"/>
      <c r="B44" s="272" t="s">
        <v>22</v>
      </c>
      <c r="C44" s="273">
        <v>1061</v>
      </c>
      <c r="D44" s="272" t="s">
        <v>57</v>
      </c>
      <c r="E44" s="280" t="s">
        <v>280</v>
      </c>
      <c r="F44" s="381">
        <v>501.8</v>
      </c>
      <c r="G44" s="349">
        <v>501.8</v>
      </c>
      <c r="H44" s="206">
        <v>404.3</v>
      </c>
      <c r="I44" s="224">
        <f t="shared" ref="I44" si="49">H44/$H$6</f>
        <v>5.714229179740281E-4</v>
      </c>
      <c r="J44" s="178">
        <f t="shared" ref="J44" si="50">H44-G44</f>
        <v>-97.5</v>
      </c>
      <c r="K44" s="179">
        <f t="shared" ref="K44" si="51">H44/G44</f>
        <v>0.80569948186528495</v>
      </c>
      <c r="L44" s="183">
        <v>1459.6</v>
      </c>
      <c r="M44" s="178">
        <v>1459.6</v>
      </c>
      <c r="N44" s="178">
        <v>1459.6</v>
      </c>
      <c r="O44" s="168">
        <v>1370.6</v>
      </c>
      <c r="P44" s="178">
        <f t="shared" ref="P44" si="52">O44-N44</f>
        <v>-89</v>
      </c>
      <c r="Q44" s="179">
        <f t="shared" si="7"/>
        <v>0.93902439024390238</v>
      </c>
      <c r="R44" s="183">
        <f t="shared" ref="R44" si="53">SUM(F44,L44)</f>
        <v>1961.3999999999999</v>
      </c>
      <c r="S44" s="178">
        <f t="shared" ref="S44" si="54">SUM(F44,M44)</f>
        <v>1961.3999999999999</v>
      </c>
      <c r="T44" s="178">
        <f t="shared" ref="T44" si="55">SUM(G44,N44)</f>
        <v>1961.3999999999999</v>
      </c>
      <c r="U44" s="168">
        <f t="shared" ref="U44" si="56">SUM(H44,O44)</f>
        <v>1774.8999999999999</v>
      </c>
      <c r="V44" s="178">
        <f t="shared" ref="V44" si="57">U44-T44</f>
        <v>-186.5</v>
      </c>
      <c r="W44" s="179">
        <f t="shared" ref="W44" si="58">U44/T44</f>
        <v>0.90491485673498517</v>
      </c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</row>
    <row r="45" spans="1:196" s="7" customFormat="1" ht="54.6" customHeight="1" x14ac:dyDescent="0.3">
      <c r="A45" s="118"/>
      <c r="B45" s="136" t="s">
        <v>23</v>
      </c>
      <c r="C45" s="137">
        <v>1070</v>
      </c>
      <c r="D45" s="136" t="s">
        <v>61</v>
      </c>
      <c r="E45" s="258" t="s">
        <v>240</v>
      </c>
      <c r="F45" s="363">
        <v>5889.6</v>
      </c>
      <c r="G45" s="134">
        <v>5889.6</v>
      </c>
      <c r="H45" s="218">
        <v>5516.5</v>
      </c>
      <c r="I45" s="125">
        <f t="shared" si="4"/>
        <v>7.7968204971647923E-3</v>
      </c>
      <c r="J45" s="123">
        <f t="shared" si="38"/>
        <v>-373.10000000000036</v>
      </c>
      <c r="K45" s="199">
        <f t="shared" si="1"/>
        <v>0.936651045911437</v>
      </c>
      <c r="L45" s="150">
        <v>52.3</v>
      </c>
      <c r="M45" s="164">
        <v>67</v>
      </c>
      <c r="N45" s="164">
        <v>67</v>
      </c>
      <c r="O45" s="165">
        <v>64.7</v>
      </c>
      <c r="P45" s="123">
        <f t="shared" si="6"/>
        <v>-2.2999999999999972</v>
      </c>
      <c r="Q45" s="199">
        <f t="shared" si="7"/>
        <v>0.96567164179104481</v>
      </c>
      <c r="R45" s="150">
        <f t="shared" si="11"/>
        <v>5941.9000000000005</v>
      </c>
      <c r="S45" s="164">
        <f t="shared" si="12"/>
        <v>5956.6</v>
      </c>
      <c r="T45" s="123">
        <f t="shared" si="13"/>
        <v>5956.6</v>
      </c>
      <c r="U45" s="165">
        <f t="shared" si="14"/>
        <v>5581.2</v>
      </c>
      <c r="V45" s="123">
        <f t="shared" si="8"/>
        <v>-375.40000000000055</v>
      </c>
      <c r="W45" s="124">
        <f t="shared" si="9"/>
        <v>0.93697747036900236</v>
      </c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1"/>
      <c r="GF45" s="21"/>
      <c r="GG45" s="21"/>
      <c r="GH45" s="21"/>
      <c r="GI45" s="21"/>
      <c r="GJ45" s="21"/>
      <c r="GK45" s="21"/>
      <c r="GL45" s="21"/>
      <c r="GM45" s="21"/>
      <c r="GN45" s="21"/>
    </row>
    <row r="46" spans="1:196" s="23" customFormat="1" ht="49.95" hidden="1" customHeight="1" x14ac:dyDescent="0.35">
      <c r="A46" s="252"/>
      <c r="B46" s="269"/>
      <c r="C46" s="139"/>
      <c r="D46" s="269"/>
      <c r="E46" s="255" t="s">
        <v>220</v>
      </c>
      <c r="F46" s="364"/>
      <c r="G46" s="219"/>
      <c r="H46" s="206"/>
      <c r="I46" s="216">
        <f t="shared" si="4"/>
        <v>0</v>
      </c>
      <c r="J46" s="167">
        <f t="shared" si="38"/>
        <v>0</v>
      </c>
      <c r="K46" s="169" t="e">
        <f t="shared" si="1"/>
        <v>#DIV/0!</v>
      </c>
      <c r="L46" s="166"/>
      <c r="M46" s="167"/>
      <c r="N46" s="167"/>
      <c r="O46" s="168"/>
      <c r="P46" s="167">
        <f t="shared" si="6"/>
        <v>0</v>
      </c>
      <c r="Q46" s="184" t="e">
        <f t="shared" si="7"/>
        <v>#DIV/0!</v>
      </c>
      <c r="R46" s="166">
        <f t="shared" si="11"/>
        <v>0</v>
      </c>
      <c r="S46" s="167">
        <f t="shared" si="12"/>
        <v>0</v>
      </c>
      <c r="T46" s="167">
        <f t="shared" si="13"/>
        <v>0</v>
      </c>
      <c r="U46" s="168">
        <f t="shared" si="14"/>
        <v>0</v>
      </c>
      <c r="V46" s="167">
        <f t="shared" si="8"/>
        <v>0</v>
      </c>
      <c r="W46" s="169" t="e">
        <f t="shared" si="9"/>
        <v>#DIV/0!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8"/>
      <c r="GF46" s="38"/>
      <c r="GG46" s="38"/>
      <c r="GH46" s="38"/>
      <c r="GI46" s="38"/>
      <c r="GJ46" s="38"/>
      <c r="GK46" s="38"/>
      <c r="GL46" s="38"/>
      <c r="GM46" s="38"/>
      <c r="GN46" s="38"/>
    </row>
    <row r="47" spans="1:196" s="23" customFormat="1" ht="80.400000000000006" hidden="1" customHeight="1" x14ac:dyDescent="0.35">
      <c r="A47" s="252"/>
      <c r="B47" s="269"/>
      <c r="C47" s="139"/>
      <c r="D47" s="269"/>
      <c r="E47" s="255" t="s">
        <v>210</v>
      </c>
      <c r="F47" s="364"/>
      <c r="G47" s="219"/>
      <c r="H47" s="206"/>
      <c r="I47" s="216">
        <f t="shared" si="4"/>
        <v>0</v>
      </c>
      <c r="J47" s="167">
        <f t="shared" si="38"/>
        <v>0</v>
      </c>
      <c r="K47" s="197" t="e">
        <f t="shared" si="1"/>
        <v>#DIV/0!</v>
      </c>
      <c r="L47" s="166"/>
      <c r="M47" s="167"/>
      <c r="N47" s="167"/>
      <c r="O47" s="168"/>
      <c r="P47" s="167">
        <f t="shared" si="6"/>
        <v>0</v>
      </c>
      <c r="Q47" s="199" t="e">
        <f t="shared" si="7"/>
        <v>#DIV/0!</v>
      </c>
      <c r="R47" s="166">
        <f t="shared" si="11"/>
        <v>0</v>
      </c>
      <c r="S47" s="167">
        <f t="shared" si="12"/>
        <v>0</v>
      </c>
      <c r="T47" s="167">
        <f t="shared" si="13"/>
        <v>0</v>
      </c>
      <c r="U47" s="168">
        <f t="shared" si="14"/>
        <v>0</v>
      </c>
      <c r="V47" s="167">
        <f t="shared" si="8"/>
        <v>0</v>
      </c>
      <c r="W47" s="184" t="e">
        <f t="shared" si="9"/>
        <v>#DIV/0!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8"/>
      <c r="GF47" s="38"/>
      <c r="GG47" s="38"/>
      <c r="GH47" s="38"/>
      <c r="GI47" s="38"/>
      <c r="GJ47" s="38"/>
      <c r="GK47" s="38"/>
      <c r="GL47" s="38"/>
      <c r="GM47" s="38"/>
      <c r="GN47" s="38"/>
    </row>
    <row r="48" spans="1:196" s="7" customFormat="1" ht="40.200000000000003" customHeight="1" x14ac:dyDescent="0.3">
      <c r="A48" s="118"/>
      <c r="B48" s="136" t="s">
        <v>23</v>
      </c>
      <c r="C48" s="137">
        <v>1080</v>
      </c>
      <c r="D48" s="136" t="s">
        <v>60</v>
      </c>
      <c r="E48" s="258" t="s">
        <v>221</v>
      </c>
      <c r="F48" s="363">
        <v>9655.1</v>
      </c>
      <c r="G48" s="134">
        <v>9655.1</v>
      </c>
      <c r="H48" s="218">
        <v>9624.2000000000007</v>
      </c>
      <c r="I48" s="125">
        <f t="shared" si="4"/>
        <v>1.3602494304144548E-2</v>
      </c>
      <c r="J48" s="123">
        <f t="shared" si="38"/>
        <v>-30.899999999999636</v>
      </c>
      <c r="K48" s="199">
        <f t="shared" si="1"/>
        <v>0.99679961885428425</v>
      </c>
      <c r="L48" s="150">
        <v>611.6</v>
      </c>
      <c r="M48" s="164">
        <v>555</v>
      </c>
      <c r="N48" s="164">
        <v>555</v>
      </c>
      <c r="O48" s="165">
        <v>510.1</v>
      </c>
      <c r="P48" s="123">
        <f t="shared" si="6"/>
        <v>-44.899999999999977</v>
      </c>
      <c r="Q48" s="199">
        <f t="shared" si="7"/>
        <v>0.91909909909909915</v>
      </c>
      <c r="R48" s="150">
        <f t="shared" si="11"/>
        <v>10266.700000000001</v>
      </c>
      <c r="S48" s="164">
        <f t="shared" si="12"/>
        <v>10210.1</v>
      </c>
      <c r="T48" s="123">
        <f t="shared" si="13"/>
        <v>10210.1</v>
      </c>
      <c r="U48" s="165">
        <f t="shared" si="14"/>
        <v>10134.300000000001</v>
      </c>
      <c r="V48" s="123">
        <f t="shared" si="8"/>
        <v>-75.799999999999272</v>
      </c>
      <c r="W48" s="124">
        <f t="shared" si="9"/>
        <v>0.99257597868777003</v>
      </c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1"/>
      <c r="GF48" s="21"/>
      <c r="GG48" s="21"/>
      <c r="GH48" s="21"/>
      <c r="GI48" s="21"/>
      <c r="GJ48" s="21"/>
      <c r="GK48" s="21"/>
      <c r="GL48" s="21"/>
      <c r="GM48" s="21"/>
      <c r="GN48" s="21"/>
    </row>
    <row r="49" spans="1:196" ht="40.200000000000003" customHeight="1" x14ac:dyDescent="0.3">
      <c r="A49" s="118"/>
      <c r="B49" s="281" t="s">
        <v>24</v>
      </c>
      <c r="C49" s="120" t="s">
        <v>250</v>
      </c>
      <c r="D49" s="250" t="s">
        <v>58</v>
      </c>
      <c r="E49" s="282" t="s">
        <v>251</v>
      </c>
      <c r="F49" s="363">
        <v>8181.6</v>
      </c>
      <c r="G49" s="134">
        <v>8181.6</v>
      </c>
      <c r="H49" s="218">
        <v>8067.3</v>
      </c>
      <c r="I49" s="125">
        <f t="shared" si="4"/>
        <v>1.1402028459490171E-2</v>
      </c>
      <c r="J49" s="123">
        <f t="shared" si="38"/>
        <v>-114.30000000000018</v>
      </c>
      <c r="K49" s="199">
        <f t="shared" si="1"/>
        <v>0.98602962745673217</v>
      </c>
      <c r="L49" s="150"/>
      <c r="M49" s="164"/>
      <c r="N49" s="164"/>
      <c r="O49" s="165"/>
      <c r="P49" s="123">
        <f t="shared" ref="P49:P53" si="59">O49-N49</f>
        <v>0</v>
      </c>
      <c r="Q49" s="199"/>
      <c r="R49" s="150">
        <f t="shared" si="11"/>
        <v>8181.6</v>
      </c>
      <c r="S49" s="164">
        <f t="shared" si="12"/>
        <v>8181.6</v>
      </c>
      <c r="T49" s="123">
        <f t="shared" si="13"/>
        <v>8181.6</v>
      </c>
      <c r="U49" s="165">
        <f t="shared" si="14"/>
        <v>8067.3</v>
      </c>
      <c r="V49" s="123">
        <f t="shared" si="8"/>
        <v>-114.30000000000018</v>
      </c>
      <c r="W49" s="124">
        <f t="shared" si="9"/>
        <v>0.98602962745673217</v>
      </c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</row>
    <row r="50" spans="1:196" ht="27" customHeight="1" x14ac:dyDescent="0.3">
      <c r="A50" s="118"/>
      <c r="B50" s="281"/>
      <c r="C50" s="120" t="s">
        <v>252</v>
      </c>
      <c r="D50" s="250" t="s">
        <v>58</v>
      </c>
      <c r="E50" s="259" t="s">
        <v>155</v>
      </c>
      <c r="F50" s="363">
        <v>244.9</v>
      </c>
      <c r="G50" s="134">
        <v>244.9</v>
      </c>
      <c r="H50" s="218">
        <v>133.19999999999999</v>
      </c>
      <c r="I50" s="122">
        <f t="shared" si="4"/>
        <v>1.8826003629517814E-4</v>
      </c>
      <c r="J50" s="123">
        <f t="shared" si="38"/>
        <v>-111.70000000000002</v>
      </c>
      <c r="K50" s="199">
        <f t="shared" si="1"/>
        <v>0.54389546753777041</v>
      </c>
      <c r="L50" s="150"/>
      <c r="M50" s="164"/>
      <c r="N50" s="164"/>
      <c r="O50" s="165"/>
      <c r="P50" s="123">
        <f t="shared" si="59"/>
        <v>0</v>
      </c>
      <c r="Q50" s="124"/>
      <c r="R50" s="150">
        <f t="shared" si="11"/>
        <v>244.9</v>
      </c>
      <c r="S50" s="164">
        <f t="shared" si="12"/>
        <v>244.9</v>
      </c>
      <c r="T50" s="123">
        <f t="shared" si="13"/>
        <v>244.9</v>
      </c>
      <c r="U50" s="165">
        <f t="shared" si="14"/>
        <v>133.19999999999999</v>
      </c>
      <c r="V50" s="123">
        <f t="shared" si="8"/>
        <v>-111.70000000000002</v>
      </c>
      <c r="W50" s="124">
        <f t="shared" si="9"/>
        <v>0.54389546753777041</v>
      </c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</row>
    <row r="51" spans="1:196" ht="48" customHeight="1" x14ac:dyDescent="0.3">
      <c r="A51" s="118"/>
      <c r="B51" s="281" t="s">
        <v>25</v>
      </c>
      <c r="C51" s="120" t="s">
        <v>253</v>
      </c>
      <c r="D51" s="250" t="s">
        <v>58</v>
      </c>
      <c r="E51" s="282" t="s">
        <v>254</v>
      </c>
      <c r="F51" s="363">
        <v>427.5</v>
      </c>
      <c r="G51" s="134">
        <v>427.5</v>
      </c>
      <c r="H51" s="218">
        <v>388.9</v>
      </c>
      <c r="I51" s="122">
        <f t="shared" si="4"/>
        <v>5.4965711798194285E-4</v>
      </c>
      <c r="J51" s="123">
        <f t="shared" si="38"/>
        <v>-38.600000000000023</v>
      </c>
      <c r="K51" s="199">
        <f t="shared" si="1"/>
        <v>0.90970760233918124</v>
      </c>
      <c r="L51" s="150"/>
      <c r="M51" s="164">
        <v>0.2</v>
      </c>
      <c r="N51" s="164">
        <v>0.2</v>
      </c>
      <c r="O51" s="165">
        <v>0.2</v>
      </c>
      <c r="P51" s="123">
        <f t="shared" si="59"/>
        <v>0</v>
      </c>
      <c r="Q51" s="124">
        <f t="shared" si="7"/>
        <v>1</v>
      </c>
      <c r="R51" s="150">
        <f t="shared" si="11"/>
        <v>427.5</v>
      </c>
      <c r="S51" s="164">
        <f t="shared" si="12"/>
        <v>427.7</v>
      </c>
      <c r="T51" s="123">
        <f t="shared" si="13"/>
        <v>427.7</v>
      </c>
      <c r="U51" s="165">
        <f t="shared" si="14"/>
        <v>389.09999999999997</v>
      </c>
      <c r="V51" s="123">
        <f t="shared" si="8"/>
        <v>-38.600000000000023</v>
      </c>
      <c r="W51" s="124">
        <f t="shared" si="9"/>
        <v>0.90974982464344156</v>
      </c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</row>
    <row r="52" spans="1:196" s="105" customFormat="1" ht="101.4" customHeight="1" x14ac:dyDescent="0.35">
      <c r="A52" s="279"/>
      <c r="B52" s="272"/>
      <c r="C52" s="283"/>
      <c r="D52" s="283"/>
      <c r="E52" s="280" t="s">
        <v>277</v>
      </c>
      <c r="F52" s="381">
        <v>42.6</v>
      </c>
      <c r="G52" s="349">
        <v>42.6</v>
      </c>
      <c r="H52" s="206">
        <v>42.6</v>
      </c>
      <c r="I52" s="226">
        <f t="shared" ref="I52" si="60">H52/$H$6</f>
        <v>6.0209290887196626E-5</v>
      </c>
      <c r="J52" s="178">
        <f t="shared" si="38"/>
        <v>0</v>
      </c>
      <c r="K52" s="179">
        <f t="shared" si="1"/>
        <v>1</v>
      </c>
      <c r="L52" s="183"/>
      <c r="M52" s="178"/>
      <c r="N52" s="178"/>
      <c r="O52" s="168"/>
      <c r="P52" s="178">
        <f t="shared" ref="P52" si="61">O52-N52</f>
        <v>0</v>
      </c>
      <c r="Q52" s="179"/>
      <c r="R52" s="183">
        <f t="shared" ref="R52" si="62">SUM(F52,L52)</f>
        <v>42.6</v>
      </c>
      <c r="S52" s="178">
        <f t="shared" ref="S52" si="63">SUM(F52,M52)</f>
        <v>42.6</v>
      </c>
      <c r="T52" s="178">
        <f t="shared" ref="T52" si="64">SUM(G52,N52)</f>
        <v>42.6</v>
      </c>
      <c r="U52" s="168">
        <f t="shared" ref="U52" si="65">SUM(H52,O52)</f>
        <v>42.6</v>
      </c>
      <c r="V52" s="178">
        <f t="shared" si="8"/>
        <v>0</v>
      </c>
      <c r="W52" s="179">
        <f t="shared" si="9"/>
        <v>1</v>
      </c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103"/>
      <c r="DM52" s="103"/>
      <c r="DN52" s="103"/>
      <c r="DO52" s="103"/>
      <c r="DP52" s="103"/>
      <c r="DQ52" s="103"/>
      <c r="DR52" s="103"/>
      <c r="DS52" s="103"/>
      <c r="DT52" s="103"/>
      <c r="DU52" s="103"/>
      <c r="DV52" s="103"/>
      <c r="DW52" s="103"/>
      <c r="DX52" s="103"/>
      <c r="DY52" s="103"/>
      <c r="DZ52" s="103"/>
      <c r="EA52" s="103"/>
      <c r="EB52" s="103"/>
      <c r="EC52" s="103"/>
      <c r="ED52" s="103"/>
      <c r="EE52" s="103"/>
      <c r="EF52" s="103"/>
      <c r="EG52" s="103"/>
      <c r="EH52" s="103"/>
      <c r="EI52" s="103"/>
      <c r="EJ52" s="103"/>
      <c r="EK52" s="103"/>
      <c r="EL52" s="103"/>
      <c r="EM52" s="103"/>
      <c r="EN52" s="103"/>
      <c r="EO52" s="103"/>
      <c r="EP52" s="103"/>
      <c r="EQ52" s="103"/>
      <c r="ER52" s="103"/>
      <c r="ES52" s="103"/>
      <c r="ET52" s="103"/>
      <c r="EU52" s="103"/>
      <c r="EV52" s="103"/>
      <c r="EW52" s="103"/>
      <c r="EX52" s="103"/>
      <c r="EY52" s="103"/>
      <c r="EZ52" s="103"/>
      <c r="FA52" s="103"/>
      <c r="FB52" s="103"/>
      <c r="FC52" s="103"/>
      <c r="FD52" s="103"/>
      <c r="FE52" s="103"/>
      <c r="FF52" s="103"/>
      <c r="FG52" s="103"/>
      <c r="FH52" s="103"/>
      <c r="FI52" s="103"/>
      <c r="FJ52" s="103"/>
      <c r="FK52" s="103"/>
      <c r="FL52" s="103"/>
      <c r="FM52" s="103"/>
      <c r="FN52" s="103"/>
      <c r="FO52" s="103"/>
      <c r="FP52" s="103"/>
      <c r="FQ52" s="103"/>
      <c r="FR52" s="103"/>
      <c r="FS52" s="103"/>
      <c r="FT52" s="103"/>
      <c r="FU52" s="103"/>
      <c r="FV52" s="103"/>
      <c r="FW52" s="103"/>
      <c r="FX52" s="103"/>
      <c r="FY52" s="103"/>
      <c r="FZ52" s="103"/>
      <c r="GA52" s="103"/>
      <c r="GB52" s="103"/>
      <c r="GC52" s="103"/>
      <c r="GD52" s="103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</row>
    <row r="53" spans="1:196" s="105" customFormat="1" ht="54" customHeight="1" x14ac:dyDescent="0.35">
      <c r="A53" s="279"/>
      <c r="B53" s="272"/>
      <c r="C53" s="283" t="s">
        <v>263</v>
      </c>
      <c r="D53" s="283" t="s">
        <v>58</v>
      </c>
      <c r="E53" s="280" t="s">
        <v>283</v>
      </c>
      <c r="F53" s="381">
        <v>1599</v>
      </c>
      <c r="G53" s="349">
        <v>1599</v>
      </c>
      <c r="H53" s="206">
        <v>1535.1</v>
      </c>
      <c r="I53" s="224">
        <f t="shared" si="4"/>
        <v>2.169654517392853E-3</v>
      </c>
      <c r="J53" s="178">
        <f t="shared" ref="J53" si="66">H53-G53</f>
        <v>-63.900000000000091</v>
      </c>
      <c r="K53" s="179">
        <f t="shared" ref="K53" si="67">H53/G53</f>
        <v>0.96003752345215754</v>
      </c>
      <c r="L53" s="183"/>
      <c r="M53" s="178"/>
      <c r="N53" s="178"/>
      <c r="O53" s="168"/>
      <c r="P53" s="178">
        <f t="shared" si="59"/>
        <v>0</v>
      </c>
      <c r="Q53" s="179"/>
      <c r="R53" s="183">
        <f t="shared" si="11"/>
        <v>1599</v>
      </c>
      <c r="S53" s="178">
        <f t="shared" si="12"/>
        <v>1599</v>
      </c>
      <c r="T53" s="178">
        <f t="shared" si="13"/>
        <v>1599</v>
      </c>
      <c r="U53" s="168">
        <f t="shared" si="14"/>
        <v>1535.1</v>
      </c>
      <c r="V53" s="178">
        <f t="shared" ref="V53" si="68">U53-T53</f>
        <v>-63.900000000000091</v>
      </c>
      <c r="W53" s="179">
        <f t="shared" ref="W53" si="69">U53/T53</f>
        <v>0.96003752345215754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</row>
    <row r="54" spans="1:196" ht="36" customHeight="1" x14ac:dyDescent="0.3">
      <c r="A54" s="118"/>
      <c r="B54" s="281" t="s">
        <v>26</v>
      </c>
      <c r="C54" s="120" t="s">
        <v>255</v>
      </c>
      <c r="D54" s="250" t="s">
        <v>58</v>
      </c>
      <c r="E54" s="282" t="s">
        <v>256</v>
      </c>
      <c r="F54" s="363">
        <v>2400.9</v>
      </c>
      <c r="G54" s="134">
        <v>2400.9</v>
      </c>
      <c r="H54" s="218">
        <v>2237.6</v>
      </c>
      <c r="I54" s="125">
        <f t="shared" si="4"/>
        <v>3.1625424715772572E-3</v>
      </c>
      <c r="J54" s="123">
        <f t="shared" si="38"/>
        <v>-163.30000000000018</v>
      </c>
      <c r="K54" s="199">
        <f t="shared" si="1"/>
        <v>0.93198383939356066</v>
      </c>
      <c r="L54" s="150"/>
      <c r="M54" s="164"/>
      <c r="N54" s="164"/>
      <c r="O54" s="165"/>
      <c r="P54" s="123">
        <f t="shared" ref="P54:P57" si="70">O54-N54</f>
        <v>0</v>
      </c>
      <c r="Q54" s="124"/>
      <c r="R54" s="150">
        <f t="shared" si="11"/>
        <v>2400.9</v>
      </c>
      <c r="S54" s="164">
        <f t="shared" si="12"/>
        <v>2400.9</v>
      </c>
      <c r="T54" s="123">
        <f t="shared" si="13"/>
        <v>2400.9</v>
      </c>
      <c r="U54" s="165">
        <f t="shared" si="14"/>
        <v>2237.6</v>
      </c>
      <c r="V54" s="123">
        <f t="shared" si="8"/>
        <v>-163.30000000000018</v>
      </c>
      <c r="W54" s="124">
        <f t="shared" si="9"/>
        <v>0.93198383939356066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</row>
    <row r="55" spans="1:196" s="101" customFormat="1" ht="91.2" customHeight="1" x14ac:dyDescent="0.3">
      <c r="A55" s="118"/>
      <c r="B55" s="136"/>
      <c r="C55" s="120" t="s">
        <v>284</v>
      </c>
      <c r="D55" s="120" t="s">
        <v>58</v>
      </c>
      <c r="E55" s="258" t="s">
        <v>286</v>
      </c>
      <c r="F55" s="363">
        <v>378.9</v>
      </c>
      <c r="G55" s="134">
        <v>378.9</v>
      </c>
      <c r="H55" s="218">
        <v>336.1</v>
      </c>
      <c r="I55" s="122">
        <f t="shared" si="4"/>
        <v>4.7503151800907948E-4</v>
      </c>
      <c r="J55" s="123">
        <f t="shared" si="38"/>
        <v>-42.799999999999955</v>
      </c>
      <c r="K55" s="124">
        <f t="shared" si="1"/>
        <v>0.88704143573502259</v>
      </c>
      <c r="L55" s="150">
        <v>380.2</v>
      </c>
      <c r="M55" s="123">
        <v>380.2</v>
      </c>
      <c r="N55" s="123">
        <v>380.2</v>
      </c>
      <c r="O55" s="165">
        <v>204.4</v>
      </c>
      <c r="P55" s="123">
        <f t="shared" si="70"/>
        <v>-175.79999999999998</v>
      </c>
      <c r="Q55" s="199">
        <f t="shared" si="7"/>
        <v>0.53761178327196213</v>
      </c>
      <c r="R55" s="150">
        <f t="shared" si="11"/>
        <v>759.09999999999991</v>
      </c>
      <c r="S55" s="123">
        <f t="shared" si="12"/>
        <v>759.09999999999991</v>
      </c>
      <c r="T55" s="123">
        <f t="shared" si="13"/>
        <v>759.09999999999991</v>
      </c>
      <c r="U55" s="165">
        <f t="shared" si="14"/>
        <v>540.5</v>
      </c>
      <c r="V55" s="123">
        <f t="shared" si="8"/>
        <v>-218.59999999999991</v>
      </c>
      <c r="W55" s="124">
        <f t="shared" si="9"/>
        <v>0.71202740086945071</v>
      </c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</row>
    <row r="56" spans="1:196" s="105" customFormat="1" ht="91.8" customHeight="1" x14ac:dyDescent="0.35">
      <c r="A56" s="279"/>
      <c r="B56" s="272"/>
      <c r="C56" s="283" t="s">
        <v>285</v>
      </c>
      <c r="D56" s="283" t="s">
        <v>58</v>
      </c>
      <c r="E56" s="280" t="s">
        <v>290</v>
      </c>
      <c r="F56" s="381">
        <v>1078.5999999999999</v>
      </c>
      <c r="G56" s="349">
        <v>1078.5999999999999</v>
      </c>
      <c r="H56" s="206">
        <v>994.7</v>
      </c>
      <c r="I56" s="224">
        <f t="shared" si="4"/>
        <v>1.4058728085796827E-3</v>
      </c>
      <c r="J56" s="178">
        <f t="shared" si="38"/>
        <v>-83.899999999999864</v>
      </c>
      <c r="K56" s="179">
        <f t="shared" si="1"/>
        <v>0.9222139810865938</v>
      </c>
      <c r="L56" s="183">
        <v>284.8</v>
      </c>
      <c r="M56" s="178">
        <v>284.8</v>
      </c>
      <c r="N56" s="178">
        <v>284.8</v>
      </c>
      <c r="O56" s="168">
        <v>281.7</v>
      </c>
      <c r="P56" s="178">
        <f t="shared" si="70"/>
        <v>-3.1000000000000227</v>
      </c>
      <c r="Q56" s="179">
        <f t="shared" si="7"/>
        <v>0.9891151685393258</v>
      </c>
      <c r="R56" s="183">
        <f t="shared" si="11"/>
        <v>1363.3999999999999</v>
      </c>
      <c r="S56" s="178">
        <f t="shared" si="12"/>
        <v>1363.3999999999999</v>
      </c>
      <c r="T56" s="178">
        <f t="shared" si="13"/>
        <v>1363.3999999999999</v>
      </c>
      <c r="U56" s="168">
        <f t="shared" si="13"/>
        <v>1276.4000000000001</v>
      </c>
      <c r="V56" s="178">
        <f t="shared" si="8"/>
        <v>-86.999999999999773</v>
      </c>
      <c r="W56" s="179">
        <f t="shared" si="9"/>
        <v>0.93618893941616566</v>
      </c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3"/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3"/>
      <c r="GA56" s="103"/>
      <c r="GB56" s="103"/>
      <c r="GC56" s="103"/>
      <c r="GD56" s="103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</row>
    <row r="57" spans="1:196" s="105" customFormat="1" ht="71.25" customHeight="1" x14ac:dyDescent="0.35">
      <c r="A57" s="279"/>
      <c r="B57" s="272"/>
      <c r="C57" s="283" t="s">
        <v>264</v>
      </c>
      <c r="D57" s="283" t="s">
        <v>58</v>
      </c>
      <c r="E57" s="280" t="s">
        <v>281</v>
      </c>
      <c r="F57" s="381">
        <v>753.4</v>
      </c>
      <c r="G57" s="349">
        <v>753.4</v>
      </c>
      <c r="H57" s="206">
        <v>715.5</v>
      </c>
      <c r="I57" s="224">
        <f t="shared" si="4"/>
        <v>1.0112616814504504E-3</v>
      </c>
      <c r="J57" s="178">
        <f t="shared" si="38"/>
        <v>-37.899999999999977</v>
      </c>
      <c r="K57" s="179">
        <f t="shared" si="1"/>
        <v>0.94969471728165655</v>
      </c>
      <c r="L57" s="183">
        <v>459.6</v>
      </c>
      <c r="M57" s="178">
        <v>459.6</v>
      </c>
      <c r="N57" s="178">
        <v>459.6</v>
      </c>
      <c r="O57" s="168">
        <v>458</v>
      </c>
      <c r="P57" s="178">
        <f t="shared" si="70"/>
        <v>-1.6000000000000227</v>
      </c>
      <c r="Q57" s="179">
        <f t="shared" si="7"/>
        <v>0.99651871192341157</v>
      </c>
      <c r="R57" s="183">
        <f t="shared" si="11"/>
        <v>1213</v>
      </c>
      <c r="S57" s="178">
        <f t="shared" si="12"/>
        <v>1213</v>
      </c>
      <c r="T57" s="178">
        <f t="shared" si="13"/>
        <v>1213</v>
      </c>
      <c r="U57" s="168">
        <f t="shared" si="14"/>
        <v>1173.5</v>
      </c>
      <c r="V57" s="178">
        <f t="shared" si="8"/>
        <v>-39.5</v>
      </c>
      <c r="W57" s="179">
        <f t="shared" si="9"/>
        <v>0.96743610882110465</v>
      </c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3"/>
      <c r="FS57" s="103"/>
      <c r="FT57" s="103"/>
      <c r="FU57" s="103"/>
      <c r="FV57" s="103"/>
      <c r="FW57" s="103"/>
      <c r="FX57" s="103"/>
      <c r="FY57" s="103"/>
      <c r="FZ57" s="103"/>
      <c r="GA57" s="103"/>
      <c r="GB57" s="103"/>
      <c r="GC57" s="103"/>
      <c r="GD57" s="103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</row>
    <row r="58" spans="1:196" s="105" customFormat="1" ht="87" customHeight="1" x14ac:dyDescent="0.35">
      <c r="A58" s="279"/>
      <c r="B58" s="272"/>
      <c r="C58" s="283" t="s">
        <v>276</v>
      </c>
      <c r="D58" s="283" t="s">
        <v>58</v>
      </c>
      <c r="E58" s="280" t="s">
        <v>282</v>
      </c>
      <c r="F58" s="381">
        <v>500</v>
      </c>
      <c r="G58" s="349">
        <v>500</v>
      </c>
      <c r="H58" s="206">
        <v>459.2</v>
      </c>
      <c r="I58" s="224">
        <f t="shared" ref="I58" si="71">H58/$H$6</f>
        <v>6.4901658158217574E-4</v>
      </c>
      <c r="J58" s="178">
        <f t="shared" ref="J58" si="72">H58-G58</f>
        <v>-40.800000000000011</v>
      </c>
      <c r="K58" s="179">
        <f t="shared" ref="K58" si="73">H58/G58</f>
        <v>0.91839999999999999</v>
      </c>
      <c r="L58" s="183">
        <v>55.2</v>
      </c>
      <c r="M58" s="178">
        <v>55.2</v>
      </c>
      <c r="N58" s="178">
        <v>55.2</v>
      </c>
      <c r="O58" s="168">
        <v>55.2</v>
      </c>
      <c r="P58" s="178">
        <f t="shared" ref="P58" si="74">O58-N58</f>
        <v>0</v>
      </c>
      <c r="Q58" s="179">
        <f t="shared" ref="Q58:Q75" si="75">O58/N58</f>
        <v>1</v>
      </c>
      <c r="R58" s="183">
        <f t="shared" ref="R58" si="76">SUM(F58,L58)</f>
        <v>555.20000000000005</v>
      </c>
      <c r="S58" s="178">
        <f t="shared" ref="S58" si="77">SUM(F58,M58)</f>
        <v>555.20000000000005</v>
      </c>
      <c r="T58" s="178">
        <f t="shared" ref="T58" si="78">SUM(G58,N58)</f>
        <v>555.20000000000005</v>
      </c>
      <c r="U58" s="168">
        <f t="shared" ref="U58" si="79">SUM(H58,O58)</f>
        <v>514.4</v>
      </c>
      <c r="V58" s="178">
        <f t="shared" ref="V58" si="80">U58-T58</f>
        <v>-40.800000000000068</v>
      </c>
      <c r="W58" s="179">
        <f t="shared" ref="W58" si="81">U58/T58</f>
        <v>0.92651296829971175</v>
      </c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</row>
    <row r="59" spans="1:196" s="4" customFormat="1" ht="27" customHeight="1" x14ac:dyDescent="0.3">
      <c r="A59" s="113">
        <v>3</v>
      </c>
      <c r="B59" s="284" t="s">
        <v>41</v>
      </c>
      <c r="C59" s="284" t="s">
        <v>109</v>
      </c>
      <c r="D59" s="284"/>
      <c r="E59" s="260" t="s">
        <v>42</v>
      </c>
      <c r="F59" s="362">
        <f>F60+F62+F63+F64+F67+F70</f>
        <v>31034.5</v>
      </c>
      <c r="G59" s="115">
        <f>G60+G62+G63+G64+G67+G70</f>
        <v>31034.5</v>
      </c>
      <c r="H59" s="160">
        <f>H60+H62+H63+H64+H67+H70</f>
        <v>30362.000000000004</v>
      </c>
      <c r="I59" s="116">
        <f t="shared" si="4"/>
        <v>4.2912546711668172E-2</v>
      </c>
      <c r="J59" s="115">
        <f t="shared" si="38"/>
        <v>-672.49999999999636</v>
      </c>
      <c r="K59" s="197">
        <f t="shared" si="1"/>
        <v>0.97833056759412929</v>
      </c>
      <c r="L59" s="149">
        <f>L60+L62+L63+L64+L67+L70</f>
        <v>2658</v>
      </c>
      <c r="M59" s="115">
        <f>M60+M62+M63+M64+M67+M70</f>
        <v>2658</v>
      </c>
      <c r="N59" s="115">
        <f>N60+N62+N63+N64+N67+N70</f>
        <v>2658</v>
      </c>
      <c r="O59" s="160">
        <f>O60+O62+O63+O64+O67+O70</f>
        <v>2649.2</v>
      </c>
      <c r="P59" s="115">
        <f t="shared" si="6"/>
        <v>-8.8000000000001819</v>
      </c>
      <c r="Q59" s="199">
        <f t="shared" si="75"/>
        <v>0.99668924003009773</v>
      </c>
      <c r="R59" s="149">
        <f>R60+R62+R63+R64+R67+R70</f>
        <v>33692.5</v>
      </c>
      <c r="S59" s="115">
        <f t="shared" ref="S59:U59" si="82">S60+S62+S63+S64+S67+S70</f>
        <v>33692.5</v>
      </c>
      <c r="T59" s="115">
        <f t="shared" si="82"/>
        <v>33692.5</v>
      </c>
      <c r="U59" s="160">
        <f t="shared" si="82"/>
        <v>33011.200000000004</v>
      </c>
      <c r="V59" s="115">
        <f t="shared" si="8"/>
        <v>-681.29999999999563</v>
      </c>
      <c r="W59" s="117">
        <f t="shared" si="9"/>
        <v>0.97977888254062495</v>
      </c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7"/>
      <c r="GF59" s="47"/>
      <c r="GG59" s="47"/>
      <c r="GH59" s="47"/>
      <c r="GI59" s="47"/>
      <c r="GJ59" s="47"/>
      <c r="GK59" s="47"/>
      <c r="GL59" s="47"/>
      <c r="GM59" s="47"/>
      <c r="GN59" s="47"/>
    </row>
    <row r="60" spans="1:196" ht="37.200000000000003" customHeight="1" x14ac:dyDescent="0.3">
      <c r="A60" s="118"/>
      <c r="B60" s="249" t="s">
        <v>43</v>
      </c>
      <c r="C60" s="120" t="s">
        <v>236</v>
      </c>
      <c r="D60" s="120" t="s">
        <v>243</v>
      </c>
      <c r="E60" s="256" t="s">
        <v>237</v>
      </c>
      <c r="F60" s="360">
        <v>23562.6</v>
      </c>
      <c r="G60" s="123">
        <v>23562.6</v>
      </c>
      <c r="H60" s="165">
        <v>23438.400000000001</v>
      </c>
      <c r="I60" s="125">
        <f t="shared" si="4"/>
        <v>3.3126982242499284E-2</v>
      </c>
      <c r="J60" s="123">
        <f t="shared" si="38"/>
        <v>-124.19999999999709</v>
      </c>
      <c r="K60" s="199">
        <f t="shared" si="1"/>
        <v>0.99472893483741198</v>
      </c>
      <c r="L60" s="150">
        <v>2658</v>
      </c>
      <c r="M60" s="123">
        <v>2658</v>
      </c>
      <c r="N60" s="123">
        <v>2658</v>
      </c>
      <c r="O60" s="165">
        <v>2649.2</v>
      </c>
      <c r="P60" s="123">
        <f t="shared" si="6"/>
        <v>-8.8000000000001819</v>
      </c>
      <c r="Q60" s="199">
        <f t="shared" si="75"/>
        <v>0.99668924003009773</v>
      </c>
      <c r="R60" s="150">
        <f t="shared" si="11"/>
        <v>26220.6</v>
      </c>
      <c r="S60" s="164">
        <f t="shared" si="12"/>
        <v>26220.6</v>
      </c>
      <c r="T60" s="123">
        <f t="shared" si="13"/>
        <v>26220.6</v>
      </c>
      <c r="U60" s="165">
        <f t="shared" si="14"/>
        <v>26087.600000000002</v>
      </c>
      <c r="V60" s="123">
        <f t="shared" si="8"/>
        <v>-132.99999999999636</v>
      </c>
      <c r="W60" s="124">
        <f t="shared" si="9"/>
        <v>0.99492765230391389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</row>
    <row r="61" spans="1:196" s="74" customFormat="1" ht="84" customHeight="1" x14ac:dyDescent="0.35">
      <c r="A61" s="279"/>
      <c r="B61" s="253"/>
      <c r="C61" s="283"/>
      <c r="D61" s="283"/>
      <c r="E61" s="353" t="s">
        <v>334</v>
      </c>
      <c r="F61" s="370"/>
      <c r="G61" s="178"/>
      <c r="H61" s="168"/>
      <c r="I61" s="224">
        <f t="shared" si="4"/>
        <v>0</v>
      </c>
      <c r="J61" s="178">
        <f t="shared" si="38"/>
        <v>0</v>
      </c>
      <c r="K61" s="179"/>
      <c r="L61" s="183">
        <v>2500</v>
      </c>
      <c r="M61" s="178">
        <v>2500</v>
      </c>
      <c r="N61" s="178">
        <v>2500</v>
      </c>
      <c r="O61" s="168">
        <v>2500</v>
      </c>
      <c r="P61" s="181">
        <f t="shared" si="6"/>
        <v>0</v>
      </c>
      <c r="Q61" s="179">
        <f t="shared" si="75"/>
        <v>1</v>
      </c>
      <c r="R61" s="183">
        <f t="shared" si="11"/>
        <v>2500</v>
      </c>
      <c r="S61" s="178">
        <f t="shared" si="12"/>
        <v>2500</v>
      </c>
      <c r="T61" s="178">
        <f t="shared" si="13"/>
        <v>2500</v>
      </c>
      <c r="U61" s="168">
        <f t="shared" si="14"/>
        <v>2500</v>
      </c>
      <c r="V61" s="178">
        <f t="shared" si="8"/>
        <v>0</v>
      </c>
      <c r="W61" s="179">
        <f t="shared" si="9"/>
        <v>1</v>
      </c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3"/>
      <c r="GF61" s="73"/>
      <c r="GG61" s="73"/>
      <c r="GH61" s="73"/>
      <c r="GI61" s="73"/>
      <c r="GJ61" s="73"/>
      <c r="GK61" s="73"/>
      <c r="GL61" s="73"/>
      <c r="GM61" s="73"/>
      <c r="GN61" s="73"/>
    </row>
    <row r="62" spans="1:196" s="17" customFormat="1" ht="49.95" customHeight="1" x14ac:dyDescent="0.3">
      <c r="A62" s="263"/>
      <c r="B62" s="285" t="s">
        <v>45</v>
      </c>
      <c r="C62" s="119" t="s">
        <v>176</v>
      </c>
      <c r="D62" s="119" t="s">
        <v>177</v>
      </c>
      <c r="E62" s="286" t="s">
        <v>175</v>
      </c>
      <c r="F62" s="371">
        <v>569.79999999999995</v>
      </c>
      <c r="G62" s="164">
        <v>569.79999999999995</v>
      </c>
      <c r="H62" s="165">
        <v>470.2</v>
      </c>
      <c r="I62" s="125">
        <f t="shared" si="4"/>
        <v>6.6456358157652236E-4</v>
      </c>
      <c r="J62" s="123">
        <f t="shared" si="38"/>
        <v>-99.599999999999966</v>
      </c>
      <c r="K62" s="199">
        <f t="shared" si="1"/>
        <v>0.82520182520182528</v>
      </c>
      <c r="L62" s="170"/>
      <c r="M62" s="164"/>
      <c r="N62" s="164"/>
      <c r="O62" s="165"/>
      <c r="P62" s="123">
        <f t="shared" si="6"/>
        <v>0</v>
      </c>
      <c r="Q62" s="124"/>
      <c r="R62" s="170">
        <f t="shared" si="11"/>
        <v>569.79999999999995</v>
      </c>
      <c r="S62" s="164">
        <f t="shared" si="12"/>
        <v>569.79999999999995</v>
      </c>
      <c r="T62" s="164">
        <f t="shared" si="13"/>
        <v>569.79999999999995</v>
      </c>
      <c r="U62" s="165">
        <f t="shared" si="14"/>
        <v>470.2</v>
      </c>
      <c r="V62" s="123">
        <f t="shared" si="8"/>
        <v>-99.599999999999966</v>
      </c>
      <c r="W62" s="124">
        <f t="shared" si="9"/>
        <v>0.82520182520182528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39"/>
      <c r="GF62" s="39"/>
      <c r="GG62" s="39"/>
      <c r="GH62" s="39"/>
      <c r="GI62" s="39"/>
      <c r="GJ62" s="39"/>
      <c r="GK62" s="39"/>
      <c r="GL62" s="39"/>
      <c r="GM62" s="39"/>
      <c r="GN62" s="39"/>
    </row>
    <row r="63" spans="1:196" s="17" customFormat="1" ht="33.75" customHeight="1" x14ac:dyDescent="0.3">
      <c r="A63" s="263"/>
      <c r="B63" s="285" t="s">
        <v>45</v>
      </c>
      <c r="C63" s="119" t="s">
        <v>130</v>
      </c>
      <c r="D63" s="285" t="s">
        <v>62</v>
      </c>
      <c r="E63" s="286" t="s">
        <v>49</v>
      </c>
      <c r="F63" s="371">
        <v>80</v>
      </c>
      <c r="G63" s="164">
        <v>80</v>
      </c>
      <c r="H63" s="165">
        <v>50.1</v>
      </c>
      <c r="I63" s="122">
        <f t="shared" si="4"/>
        <v>7.0809518156069273E-5</v>
      </c>
      <c r="J63" s="123">
        <f t="shared" si="38"/>
        <v>-29.9</v>
      </c>
      <c r="K63" s="199">
        <f t="shared" si="1"/>
        <v>0.62624999999999997</v>
      </c>
      <c r="L63" s="170"/>
      <c r="M63" s="164"/>
      <c r="N63" s="164"/>
      <c r="O63" s="165"/>
      <c r="P63" s="123">
        <f t="shared" si="6"/>
        <v>0</v>
      </c>
      <c r="Q63" s="124"/>
      <c r="R63" s="170">
        <f t="shared" si="11"/>
        <v>80</v>
      </c>
      <c r="S63" s="164">
        <f t="shared" si="12"/>
        <v>80</v>
      </c>
      <c r="T63" s="164">
        <f t="shared" si="13"/>
        <v>80</v>
      </c>
      <c r="U63" s="165">
        <f t="shared" si="14"/>
        <v>50.1</v>
      </c>
      <c r="V63" s="123">
        <f t="shared" si="8"/>
        <v>-29.9</v>
      </c>
      <c r="W63" s="124">
        <f t="shared" si="9"/>
        <v>0.62624999999999997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39"/>
      <c r="GF63" s="39"/>
      <c r="GG63" s="39"/>
      <c r="GH63" s="39"/>
      <c r="GI63" s="39"/>
      <c r="GJ63" s="39"/>
      <c r="GK63" s="39"/>
      <c r="GL63" s="39"/>
      <c r="GM63" s="39"/>
      <c r="GN63" s="39"/>
    </row>
    <row r="64" spans="1:196" s="17" customFormat="1" ht="33" customHeight="1" x14ac:dyDescent="0.3">
      <c r="A64" s="263"/>
      <c r="B64" s="285" t="s">
        <v>46</v>
      </c>
      <c r="C64" s="119" t="s">
        <v>131</v>
      </c>
      <c r="D64" s="285" t="s">
        <v>62</v>
      </c>
      <c r="E64" s="286" t="s">
        <v>132</v>
      </c>
      <c r="F64" s="371">
        <v>1353.4</v>
      </c>
      <c r="G64" s="164">
        <v>1353.4</v>
      </c>
      <c r="H64" s="165">
        <v>1353.4</v>
      </c>
      <c r="I64" s="125">
        <f t="shared" si="4"/>
        <v>1.912846344758965E-3</v>
      </c>
      <c r="J64" s="123">
        <f t="shared" si="38"/>
        <v>0</v>
      </c>
      <c r="K64" s="199">
        <f t="shared" si="1"/>
        <v>1</v>
      </c>
      <c r="L64" s="170"/>
      <c r="M64" s="164"/>
      <c r="N64" s="164"/>
      <c r="O64" s="165"/>
      <c r="P64" s="123">
        <f t="shared" si="6"/>
        <v>0</v>
      </c>
      <c r="Q64" s="124"/>
      <c r="R64" s="170">
        <f t="shared" si="11"/>
        <v>1353.4</v>
      </c>
      <c r="S64" s="164">
        <f t="shared" si="12"/>
        <v>1353.4</v>
      </c>
      <c r="T64" s="164">
        <f t="shared" si="13"/>
        <v>1353.4</v>
      </c>
      <c r="U64" s="165">
        <f t="shared" si="14"/>
        <v>1353.4</v>
      </c>
      <c r="V64" s="123">
        <f t="shared" si="8"/>
        <v>0</v>
      </c>
      <c r="W64" s="124">
        <f t="shared" si="9"/>
        <v>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39"/>
      <c r="GF64" s="39"/>
      <c r="GG64" s="39"/>
      <c r="GH64" s="39"/>
      <c r="GI64" s="39"/>
      <c r="GJ64" s="39"/>
      <c r="GK64" s="39"/>
      <c r="GL64" s="39"/>
      <c r="GM64" s="39"/>
      <c r="GN64" s="39"/>
    </row>
    <row r="65" spans="1:196" s="105" customFormat="1" ht="79.8" customHeight="1" x14ac:dyDescent="0.35">
      <c r="A65" s="279"/>
      <c r="B65" s="287"/>
      <c r="C65" s="287"/>
      <c r="D65" s="287"/>
      <c r="E65" s="274" t="s">
        <v>278</v>
      </c>
      <c r="F65" s="370">
        <v>1053.4000000000001</v>
      </c>
      <c r="G65" s="178">
        <v>1053.4000000000001</v>
      </c>
      <c r="H65" s="168">
        <v>1053.4000000000001</v>
      </c>
      <c r="I65" s="224">
        <f t="shared" si="4"/>
        <v>1.4888372540040593E-3</v>
      </c>
      <c r="J65" s="178">
        <f t="shared" si="38"/>
        <v>0</v>
      </c>
      <c r="K65" s="179">
        <f t="shared" si="1"/>
        <v>1</v>
      </c>
      <c r="L65" s="183"/>
      <c r="M65" s="178"/>
      <c r="N65" s="178"/>
      <c r="O65" s="168"/>
      <c r="P65" s="159">
        <f t="shared" si="6"/>
        <v>0</v>
      </c>
      <c r="Q65" s="182"/>
      <c r="R65" s="183">
        <f t="shared" si="11"/>
        <v>1053.4000000000001</v>
      </c>
      <c r="S65" s="178">
        <f t="shared" si="12"/>
        <v>1053.4000000000001</v>
      </c>
      <c r="T65" s="178">
        <f t="shared" si="13"/>
        <v>1053.4000000000001</v>
      </c>
      <c r="U65" s="168">
        <f t="shared" si="14"/>
        <v>1053.4000000000001</v>
      </c>
      <c r="V65" s="181">
        <f t="shared" si="8"/>
        <v>0</v>
      </c>
      <c r="W65" s="179">
        <f t="shared" si="9"/>
        <v>1</v>
      </c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3"/>
      <c r="FJ65" s="103"/>
      <c r="FK65" s="103"/>
      <c r="FL65" s="103"/>
      <c r="FM65" s="103"/>
      <c r="FN65" s="103"/>
      <c r="FO65" s="103"/>
      <c r="FP65" s="103"/>
      <c r="FQ65" s="103"/>
      <c r="FR65" s="103"/>
      <c r="FS65" s="103"/>
      <c r="FT65" s="103"/>
      <c r="FU65" s="103"/>
      <c r="FV65" s="103"/>
      <c r="FW65" s="103"/>
      <c r="FX65" s="103"/>
      <c r="FY65" s="103"/>
      <c r="FZ65" s="103"/>
      <c r="GA65" s="103"/>
      <c r="GB65" s="103"/>
      <c r="GC65" s="103"/>
      <c r="GD65" s="103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</row>
    <row r="66" spans="1:196" s="23" customFormat="1" ht="115.5" hidden="1" customHeight="1" x14ac:dyDescent="0.35">
      <c r="A66" s="252"/>
      <c r="B66" s="253"/>
      <c r="C66" s="126"/>
      <c r="D66" s="253"/>
      <c r="E66" s="255" t="s">
        <v>228</v>
      </c>
      <c r="F66" s="367"/>
      <c r="G66" s="167"/>
      <c r="H66" s="168"/>
      <c r="I66" s="216">
        <f t="shared" si="4"/>
        <v>0</v>
      </c>
      <c r="J66" s="167">
        <f t="shared" si="38"/>
        <v>0</v>
      </c>
      <c r="K66" s="169" t="e">
        <f t="shared" si="1"/>
        <v>#DIV/0!</v>
      </c>
      <c r="L66" s="166"/>
      <c r="M66" s="167"/>
      <c r="N66" s="167"/>
      <c r="O66" s="168"/>
      <c r="P66" s="187">
        <f t="shared" si="6"/>
        <v>0</v>
      </c>
      <c r="Q66" s="124" t="e">
        <f t="shared" si="75"/>
        <v>#DIV/0!</v>
      </c>
      <c r="R66" s="166">
        <f t="shared" si="11"/>
        <v>0</v>
      </c>
      <c r="S66" s="167">
        <f t="shared" si="12"/>
        <v>0</v>
      </c>
      <c r="T66" s="167">
        <f t="shared" si="13"/>
        <v>0</v>
      </c>
      <c r="U66" s="168">
        <f t="shared" si="14"/>
        <v>0</v>
      </c>
      <c r="V66" s="167">
        <f t="shared" si="8"/>
        <v>0</v>
      </c>
      <c r="W66" s="169" t="e">
        <f t="shared" si="9"/>
        <v>#DIV/0!</v>
      </c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8"/>
      <c r="GF66" s="38"/>
      <c r="GG66" s="38"/>
      <c r="GH66" s="38"/>
      <c r="GI66" s="38"/>
      <c r="GJ66" s="38"/>
      <c r="GK66" s="38"/>
      <c r="GL66" s="38"/>
      <c r="GM66" s="38"/>
      <c r="GN66" s="38"/>
    </row>
    <row r="67" spans="1:196" s="17" customFormat="1" ht="34.5" customHeight="1" x14ac:dyDescent="0.3">
      <c r="A67" s="263"/>
      <c r="B67" s="285" t="s">
        <v>47</v>
      </c>
      <c r="C67" s="119" t="s">
        <v>133</v>
      </c>
      <c r="D67" s="285" t="s">
        <v>62</v>
      </c>
      <c r="E67" s="286" t="s">
        <v>48</v>
      </c>
      <c r="F67" s="371">
        <v>1837.2</v>
      </c>
      <c r="G67" s="164">
        <v>1837.2</v>
      </c>
      <c r="H67" s="165">
        <v>1738.7</v>
      </c>
      <c r="I67" s="125">
        <f t="shared" si="4"/>
        <v>2.4574153536518488E-3</v>
      </c>
      <c r="J67" s="123">
        <f t="shared" si="38"/>
        <v>-98.5</v>
      </c>
      <c r="K67" s="199">
        <f t="shared" si="1"/>
        <v>0.94638580448508602</v>
      </c>
      <c r="L67" s="170"/>
      <c r="M67" s="164"/>
      <c r="N67" s="164"/>
      <c r="O67" s="165"/>
      <c r="P67" s="115">
        <f t="shared" si="6"/>
        <v>0</v>
      </c>
      <c r="Q67" s="124"/>
      <c r="R67" s="170">
        <f t="shared" si="11"/>
        <v>1837.2</v>
      </c>
      <c r="S67" s="164">
        <f t="shared" si="12"/>
        <v>1837.2</v>
      </c>
      <c r="T67" s="164">
        <f t="shared" si="13"/>
        <v>1837.2</v>
      </c>
      <c r="U67" s="165">
        <f t="shared" si="14"/>
        <v>1738.7</v>
      </c>
      <c r="V67" s="123">
        <f t="shared" si="8"/>
        <v>-98.5</v>
      </c>
      <c r="W67" s="124">
        <f t="shared" si="9"/>
        <v>0.94638580448508602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39"/>
      <c r="GF67" s="39"/>
      <c r="GG67" s="39"/>
      <c r="GH67" s="39"/>
      <c r="GI67" s="39"/>
      <c r="GJ67" s="39"/>
      <c r="GK67" s="39"/>
      <c r="GL67" s="39"/>
      <c r="GM67" s="39"/>
      <c r="GN67" s="39"/>
    </row>
    <row r="68" spans="1:196" s="17" customFormat="1" ht="30.75" hidden="1" customHeight="1" x14ac:dyDescent="0.3">
      <c r="A68" s="263"/>
      <c r="B68" s="285"/>
      <c r="C68" s="288" t="s">
        <v>150</v>
      </c>
      <c r="D68" s="285" t="s">
        <v>62</v>
      </c>
      <c r="E68" s="286" t="s">
        <v>149</v>
      </c>
      <c r="F68" s="371"/>
      <c r="G68" s="164"/>
      <c r="H68" s="165"/>
      <c r="I68" s="122">
        <f t="shared" si="4"/>
        <v>0</v>
      </c>
      <c r="J68" s="123">
        <f t="shared" si="38"/>
        <v>0</v>
      </c>
      <c r="K68" s="199" t="e">
        <f t="shared" si="1"/>
        <v>#DIV/0!</v>
      </c>
      <c r="L68" s="170"/>
      <c r="M68" s="164"/>
      <c r="N68" s="164"/>
      <c r="O68" s="165"/>
      <c r="P68" s="115">
        <f t="shared" si="6"/>
        <v>0</v>
      </c>
      <c r="Q68" s="124" t="e">
        <f t="shared" si="75"/>
        <v>#DIV/0!</v>
      </c>
      <c r="R68" s="170">
        <f t="shared" si="11"/>
        <v>0</v>
      </c>
      <c r="S68" s="164">
        <f t="shared" si="12"/>
        <v>0</v>
      </c>
      <c r="T68" s="164">
        <f t="shared" si="13"/>
        <v>0</v>
      </c>
      <c r="U68" s="165">
        <f t="shared" si="14"/>
        <v>0</v>
      </c>
      <c r="V68" s="123">
        <f t="shared" si="8"/>
        <v>0</v>
      </c>
      <c r="W68" s="124" t="e">
        <f t="shared" si="9"/>
        <v>#DIV/0!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39"/>
      <c r="GF68" s="39"/>
      <c r="GG68" s="39"/>
      <c r="GH68" s="39"/>
      <c r="GI68" s="39"/>
      <c r="GJ68" s="39"/>
      <c r="GK68" s="39"/>
      <c r="GL68" s="39"/>
      <c r="GM68" s="39"/>
      <c r="GN68" s="39"/>
    </row>
    <row r="69" spans="1:196" s="23" customFormat="1" ht="82.2" hidden="1" customHeight="1" x14ac:dyDescent="0.35">
      <c r="A69" s="289"/>
      <c r="B69" s="290"/>
      <c r="C69" s="291"/>
      <c r="D69" s="290"/>
      <c r="E69" s="292" t="s">
        <v>207</v>
      </c>
      <c r="F69" s="372"/>
      <c r="G69" s="186"/>
      <c r="H69" s="168"/>
      <c r="I69" s="227">
        <f t="shared" si="4"/>
        <v>0</v>
      </c>
      <c r="J69" s="186">
        <f t="shared" si="38"/>
        <v>0</v>
      </c>
      <c r="K69" s="199" t="e">
        <f t="shared" si="1"/>
        <v>#DIV/0!</v>
      </c>
      <c r="L69" s="185"/>
      <c r="M69" s="186"/>
      <c r="N69" s="186"/>
      <c r="O69" s="168"/>
      <c r="P69" s="188">
        <f t="shared" si="6"/>
        <v>0</v>
      </c>
      <c r="Q69" s="124" t="e">
        <f t="shared" si="75"/>
        <v>#DIV/0!</v>
      </c>
      <c r="R69" s="185">
        <f t="shared" si="11"/>
        <v>0</v>
      </c>
      <c r="S69" s="186">
        <f t="shared" si="12"/>
        <v>0</v>
      </c>
      <c r="T69" s="186">
        <f t="shared" si="13"/>
        <v>0</v>
      </c>
      <c r="U69" s="168">
        <f t="shared" si="14"/>
        <v>0</v>
      </c>
      <c r="V69" s="186">
        <f t="shared" si="8"/>
        <v>0</v>
      </c>
      <c r="W69" s="124" t="e">
        <f t="shared" si="9"/>
        <v>#DIV/0!</v>
      </c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8"/>
      <c r="GF69" s="38"/>
      <c r="GG69" s="38"/>
      <c r="GH69" s="38"/>
      <c r="GI69" s="38"/>
      <c r="GJ69" s="38"/>
      <c r="GK69" s="38"/>
      <c r="GL69" s="38"/>
      <c r="GM69" s="38"/>
      <c r="GN69" s="38"/>
    </row>
    <row r="70" spans="1:196" ht="39" customHeight="1" x14ac:dyDescent="0.3">
      <c r="A70" s="118"/>
      <c r="B70" s="249" t="s">
        <v>44</v>
      </c>
      <c r="C70" s="120" t="s">
        <v>134</v>
      </c>
      <c r="D70" s="120" t="s">
        <v>62</v>
      </c>
      <c r="E70" s="259" t="s">
        <v>135</v>
      </c>
      <c r="F70" s="360">
        <v>3631.5</v>
      </c>
      <c r="G70" s="123">
        <v>3631.5</v>
      </c>
      <c r="H70" s="165">
        <v>3311.2</v>
      </c>
      <c r="I70" s="125">
        <f t="shared" si="4"/>
        <v>4.6799296710254802E-3</v>
      </c>
      <c r="J70" s="123">
        <f t="shared" si="38"/>
        <v>-320.30000000000018</v>
      </c>
      <c r="K70" s="199">
        <f t="shared" si="1"/>
        <v>0.9117995318738813</v>
      </c>
      <c r="L70" s="150"/>
      <c r="M70" s="123"/>
      <c r="N70" s="123"/>
      <c r="O70" s="165"/>
      <c r="P70" s="115">
        <f t="shared" si="6"/>
        <v>0</v>
      </c>
      <c r="Q70" s="124"/>
      <c r="R70" s="150">
        <f t="shared" si="11"/>
        <v>3631.5</v>
      </c>
      <c r="S70" s="164">
        <f t="shared" si="12"/>
        <v>3631.5</v>
      </c>
      <c r="T70" s="123">
        <f t="shared" si="13"/>
        <v>3631.5</v>
      </c>
      <c r="U70" s="165">
        <f t="shared" si="14"/>
        <v>3311.2</v>
      </c>
      <c r="V70" s="123">
        <f t="shared" si="8"/>
        <v>-320.30000000000018</v>
      </c>
      <c r="W70" s="124">
        <f t="shared" si="9"/>
        <v>0.9117995318738813</v>
      </c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</row>
    <row r="71" spans="1:196" s="14" customFormat="1" ht="27" customHeight="1" x14ac:dyDescent="0.3">
      <c r="A71" s="113">
        <v>4</v>
      </c>
      <c r="B71" s="114" t="s">
        <v>14</v>
      </c>
      <c r="C71" s="114" t="s">
        <v>110</v>
      </c>
      <c r="D71" s="114"/>
      <c r="E71" s="293" t="s">
        <v>136</v>
      </c>
      <c r="F71" s="357">
        <f>SUM(F72:F75)</f>
        <v>12944.399999999998</v>
      </c>
      <c r="G71" s="115">
        <f t="shared" ref="G71:H71" si="83">SUM(G72:G75)</f>
        <v>12944.399999999998</v>
      </c>
      <c r="H71" s="160">
        <f t="shared" si="83"/>
        <v>12905.7</v>
      </c>
      <c r="I71" s="116">
        <f t="shared" si="4"/>
        <v>1.8240447075185292E-2</v>
      </c>
      <c r="J71" s="115">
        <f t="shared" si="38"/>
        <v>-38.69999999999709</v>
      </c>
      <c r="K71" s="197">
        <f t="shared" si="1"/>
        <v>0.9970102901640866</v>
      </c>
      <c r="L71" s="162">
        <f>SUM(L72:L75)</f>
        <v>847.09999999999991</v>
      </c>
      <c r="M71" s="163">
        <f t="shared" ref="M71" si="84">SUM(M72:M75)</f>
        <v>972.09999999999991</v>
      </c>
      <c r="N71" s="163">
        <f t="shared" ref="N71:O71" si="85">SUM(N72:N75)</f>
        <v>972.09999999999991</v>
      </c>
      <c r="O71" s="160">
        <f t="shared" si="85"/>
        <v>963.2</v>
      </c>
      <c r="P71" s="115">
        <f t="shared" si="6"/>
        <v>-8.8999999999998636</v>
      </c>
      <c r="Q71" s="117">
        <f t="shared" si="75"/>
        <v>0.99084456331653137</v>
      </c>
      <c r="R71" s="162">
        <f>SUM(R72:R75)</f>
        <v>13791.500000000002</v>
      </c>
      <c r="S71" s="115">
        <f t="shared" ref="S71:U71" si="86">SUM(S72:S75)</f>
        <v>13916.500000000002</v>
      </c>
      <c r="T71" s="163">
        <f t="shared" si="86"/>
        <v>13916.500000000002</v>
      </c>
      <c r="U71" s="160">
        <f t="shared" si="86"/>
        <v>13868.9</v>
      </c>
      <c r="V71" s="115">
        <f t="shared" si="8"/>
        <v>-47.600000000002183</v>
      </c>
      <c r="W71" s="117">
        <f t="shared" si="9"/>
        <v>0.99657959975568555</v>
      </c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48"/>
      <c r="GF71" s="48"/>
      <c r="GG71" s="48"/>
      <c r="GH71" s="48"/>
      <c r="GI71" s="48"/>
      <c r="GJ71" s="48"/>
      <c r="GK71" s="48"/>
      <c r="GL71" s="48"/>
      <c r="GM71" s="48"/>
      <c r="GN71" s="48"/>
    </row>
    <row r="72" spans="1:196" ht="24.75" customHeight="1" x14ac:dyDescent="0.3">
      <c r="A72" s="118"/>
      <c r="B72" s="249" t="s">
        <v>27</v>
      </c>
      <c r="C72" s="120" t="s">
        <v>138</v>
      </c>
      <c r="D72" s="250" t="s">
        <v>64</v>
      </c>
      <c r="E72" s="282" t="s">
        <v>137</v>
      </c>
      <c r="F72" s="360">
        <v>5527.5</v>
      </c>
      <c r="G72" s="123">
        <v>5527.5</v>
      </c>
      <c r="H72" s="165">
        <v>5513.8</v>
      </c>
      <c r="I72" s="125">
        <f t="shared" si="4"/>
        <v>7.7930044153479983E-3</v>
      </c>
      <c r="J72" s="123">
        <f t="shared" si="38"/>
        <v>-13.699999999999818</v>
      </c>
      <c r="K72" s="199">
        <f t="shared" si="1"/>
        <v>0.99752148349163283</v>
      </c>
      <c r="L72" s="150">
        <v>129.30000000000001</v>
      </c>
      <c r="M72" s="164">
        <v>308.3</v>
      </c>
      <c r="N72" s="164">
        <v>308.3</v>
      </c>
      <c r="O72" s="165">
        <v>303</v>
      </c>
      <c r="P72" s="123">
        <f t="shared" si="6"/>
        <v>-5.3000000000000114</v>
      </c>
      <c r="Q72" s="124">
        <f t="shared" si="75"/>
        <v>0.98280895231916965</v>
      </c>
      <c r="R72" s="150">
        <f t="shared" si="11"/>
        <v>5656.8</v>
      </c>
      <c r="S72" s="164">
        <f t="shared" si="12"/>
        <v>5835.8</v>
      </c>
      <c r="T72" s="123">
        <f t="shared" si="13"/>
        <v>5835.8</v>
      </c>
      <c r="U72" s="165">
        <f t="shared" si="14"/>
        <v>5816.8</v>
      </c>
      <c r="V72" s="123">
        <f t="shared" si="8"/>
        <v>-19</v>
      </c>
      <c r="W72" s="124">
        <f t="shared" si="9"/>
        <v>0.99674423386682198</v>
      </c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</row>
    <row r="73" spans="1:196" ht="53.4" customHeight="1" x14ac:dyDescent="0.3">
      <c r="A73" s="118"/>
      <c r="B73" s="249" t="s">
        <v>32</v>
      </c>
      <c r="C73" s="120" t="s">
        <v>63</v>
      </c>
      <c r="D73" s="250" t="s">
        <v>65</v>
      </c>
      <c r="E73" s="256" t="s">
        <v>139</v>
      </c>
      <c r="F73" s="360">
        <v>3570.8</v>
      </c>
      <c r="G73" s="123">
        <v>3570.8</v>
      </c>
      <c r="H73" s="165">
        <v>3554.3</v>
      </c>
      <c r="I73" s="125">
        <f t="shared" si="4"/>
        <v>5.0235183709005388E-3</v>
      </c>
      <c r="J73" s="123">
        <f t="shared" si="38"/>
        <v>-16.5</v>
      </c>
      <c r="K73" s="199">
        <f t="shared" si="1"/>
        <v>0.99537918673686565</v>
      </c>
      <c r="L73" s="150">
        <v>599.79999999999995</v>
      </c>
      <c r="M73" s="123">
        <v>528.29999999999995</v>
      </c>
      <c r="N73" s="123">
        <v>528.29999999999995</v>
      </c>
      <c r="O73" s="165">
        <v>526.20000000000005</v>
      </c>
      <c r="P73" s="123">
        <f t="shared" si="6"/>
        <v>-2.0999999999999091</v>
      </c>
      <c r="Q73" s="124">
        <f t="shared" si="75"/>
        <v>0.99602498580352095</v>
      </c>
      <c r="R73" s="150">
        <f t="shared" si="11"/>
        <v>4170.6000000000004</v>
      </c>
      <c r="S73" s="164">
        <f t="shared" si="12"/>
        <v>4099.1000000000004</v>
      </c>
      <c r="T73" s="123">
        <f t="shared" si="13"/>
        <v>4099.1000000000004</v>
      </c>
      <c r="U73" s="165">
        <f t="shared" si="14"/>
        <v>4080.5</v>
      </c>
      <c r="V73" s="123">
        <f t="shared" si="8"/>
        <v>-18.600000000000364</v>
      </c>
      <c r="W73" s="124">
        <f t="shared" si="9"/>
        <v>0.99546241857968809</v>
      </c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196" ht="31.5" customHeight="1" x14ac:dyDescent="0.3">
      <c r="A74" s="118"/>
      <c r="B74" s="249" t="s">
        <v>28</v>
      </c>
      <c r="C74" s="120" t="s">
        <v>140</v>
      </c>
      <c r="D74" s="250" t="s">
        <v>66</v>
      </c>
      <c r="E74" s="282" t="s">
        <v>141</v>
      </c>
      <c r="F74" s="360">
        <v>2936.3</v>
      </c>
      <c r="G74" s="123">
        <v>2936.3</v>
      </c>
      <c r="H74" s="165">
        <v>2927.8</v>
      </c>
      <c r="I74" s="125">
        <f t="shared" si="4"/>
        <v>4.138046053040711E-3</v>
      </c>
      <c r="J74" s="123">
        <f t="shared" si="38"/>
        <v>-8.5</v>
      </c>
      <c r="K74" s="199">
        <f t="shared" si="1"/>
        <v>0.99710520042230022</v>
      </c>
      <c r="L74" s="150">
        <v>82.3</v>
      </c>
      <c r="M74" s="123">
        <v>99.8</v>
      </c>
      <c r="N74" s="123">
        <v>99.8</v>
      </c>
      <c r="O74" s="165">
        <v>98.3</v>
      </c>
      <c r="P74" s="123">
        <f t="shared" si="6"/>
        <v>-1.5</v>
      </c>
      <c r="Q74" s="124">
        <f t="shared" si="75"/>
        <v>0.98496993987975956</v>
      </c>
      <c r="R74" s="150">
        <f t="shared" si="11"/>
        <v>3018.6000000000004</v>
      </c>
      <c r="S74" s="164">
        <f t="shared" si="12"/>
        <v>3036.1000000000004</v>
      </c>
      <c r="T74" s="123">
        <f t="shared" si="13"/>
        <v>3036.1000000000004</v>
      </c>
      <c r="U74" s="165">
        <f t="shared" si="14"/>
        <v>3026.1000000000004</v>
      </c>
      <c r="V74" s="123">
        <f t="shared" si="8"/>
        <v>-10</v>
      </c>
      <c r="W74" s="124">
        <f t="shared" si="9"/>
        <v>0.99670630084648071</v>
      </c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196" ht="24.75" customHeight="1" thickBot="1" x14ac:dyDescent="0.35">
      <c r="A75" s="118"/>
      <c r="B75" s="249" t="s">
        <v>29</v>
      </c>
      <c r="C75" s="120" t="s">
        <v>142</v>
      </c>
      <c r="D75" s="250" t="s">
        <v>66</v>
      </c>
      <c r="E75" s="294" t="s">
        <v>143</v>
      </c>
      <c r="F75" s="360">
        <v>909.8</v>
      </c>
      <c r="G75" s="123">
        <v>909.8</v>
      </c>
      <c r="H75" s="165">
        <v>909.8</v>
      </c>
      <c r="I75" s="125">
        <f t="shared" si="4"/>
        <v>1.2858782358960443E-3</v>
      </c>
      <c r="J75" s="123">
        <f t="shared" si="38"/>
        <v>0</v>
      </c>
      <c r="K75" s="199">
        <f t="shared" si="1"/>
        <v>1</v>
      </c>
      <c r="L75" s="150">
        <v>35.700000000000003</v>
      </c>
      <c r="M75" s="123">
        <v>35.700000000000003</v>
      </c>
      <c r="N75" s="123">
        <v>35.700000000000003</v>
      </c>
      <c r="O75" s="165">
        <v>35.700000000000003</v>
      </c>
      <c r="P75" s="123">
        <f t="shared" si="6"/>
        <v>0</v>
      </c>
      <c r="Q75" s="124">
        <f t="shared" si="75"/>
        <v>1</v>
      </c>
      <c r="R75" s="150">
        <f t="shared" si="11"/>
        <v>945.5</v>
      </c>
      <c r="S75" s="164">
        <f t="shared" si="12"/>
        <v>945.5</v>
      </c>
      <c r="T75" s="123">
        <f t="shared" si="13"/>
        <v>945.5</v>
      </c>
      <c r="U75" s="165">
        <f t="shared" si="14"/>
        <v>945.5</v>
      </c>
      <c r="V75" s="123">
        <f t="shared" si="8"/>
        <v>0</v>
      </c>
      <c r="W75" s="124">
        <f t="shared" si="9"/>
        <v>1</v>
      </c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</row>
    <row r="76" spans="1:196" s="6" customFormat="1" ht="26.25" customHeight="1" thickBot="1" x14ac:dyDescent="0.35">
      <c r="A76" s="113">
        <v>5</v>
      </c>
      <c r="B76" s="284" t="s">
        <v>15</v>
      </c>
      <c r="C76" s="284" t="s">
        <v>112</v>
      </c>
      <c r="D76" s="284"/>
      <c r="E76" s="295" t="s">
        <v>36</v>
      </c>
      <c r="F76" s="362">
        <f>SUM(F77:F81)</f>
        <v>4631.6000000000004</v>
      </c>
      <c r="G76" s="115">
        <f t="shared" ref="G76:H76" si="87">SUM(G77:G81)</f>
        <v>4631.6000000000004</v>
      </c>
      <c r="H76" s="160">
        <f t="shared" si="87"/>
        <v>4374.6000000000004</v>
      </c>
      <c r="I76" s="116">
        <f t="shared" si="4"/>
        <v>6.1829005613880366E-3</v>
      </c>
      <c r="J76" s="115">
        <f t="shared" si="38"/>
        <v>-257</v>
      </c>
      <c r="K76" s="197">
        <f t="shared" si="1"/>
        <v>0.94451161585629162</v>
      </c>
      <c r="L76" s="149">
        <f>SUM(L77:L81)</f>
        <v>2529.1999999999998</v>
      </c>
      <c r="M76" s="115">
        <f t="shared" ref="M76" si="88">SUM(M77:M81)</f>
        <v>2579.1</v>
      </c>
      <c r="N76" s="115">
        <f t="shared" ref="N76:O76" si="89">SUM(N77:N81)</f>
        <v>2579.1</v>
      </c>
      <c r="O76" s="160">
        <f t="shared" si="89"/>
        <v>2537.9</v>
      </c>
      <c r="P76" s="115">
        <f t="shared" si="6"/>
        <v>-41.199999999999818</v>
      </c>
      <c r="Q76" s="117">
        <f t="shared" ref="Q76:Q119" si="90">O76/N76</f>
        <v>0.9840254352293436</v>
      </c>
      <c r="R76" s="149">
        <f>SUM(R77:R81)</f>
        <v>7160.8</v>
      </c>
      <c r="S76" s="163">
        <f t="shared" ref="S76:U76" si="91">SUM(S77:S81)</f>
        <v>7210.7000000000007</v>
      </c>
      <c r="T76" s="115">
        <f t="shared" si="91"/>
        <v>7210.7000000000007</v>
      </c>
      <c r="U76" s="160">
        <f t="shared" si="91"/>
        <v>6912.5</v>
      </c>
      <c r="V76" s="115">
        <f t="shared" si="8"/>
        <v>-298.20000000000073</v>
      </c>
      <c r="W76" s="117">
        <f t="shared" si="9"/>
        <v>0.95864479176778938</v>
      </c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49"/>
      <c r="GF76" s="49"/>
      <c r="GG76" s="49"/>
      <c r="GH76" s="49"/>
      <c r="GI76" s="49"/>
      <c r="GJ76" s="49"/>
      <c r="GK76" s="49"/>
      <c r="GL76" s="49"/>
      <c r="GM76" s="49"/>
      <c r="GN76" s="49"/>
    </row>
    <row r="77" spans="1:196" ht="33.6" customHeight="1" x14ac:dyDescent="0.3">
      <c r="A77" s="118"/>
      <c r="B77" s="249" t="s">
        <v>31</v>
      </c>
      <c r="C77" s="120" t="s">
        <v>67</v>
      </c>
      <c r="D77" s="120" t="s">
        <v>68</v>
      </c>
      <c r="E77" s="258" t="s">
        <v>69</v>
      </c>
      <c r="F77" s="360">
        <v>802.7</v>
      </c>
      <c r="G77" s="123">
        <v>802.7</v>
      </c>
      <c r="H77" s="165">
        <v>802.7</v>
      </c>
      <c r="I77" s="125">
        <f t="shared" si="4"/>
        <v>1.134506990496543E-3</v>
      </c>
      <c r="J77" s="123">
        <f t="shared" si="38"/>
        <v>0</v>
      </c>
      <c r="K77" s="199">
        <f t="shared" si="1"/>
        <v>1</v>
      </c>
      <c r="L77" s="150"/>
      <c r="M77" s="123"/>
      <c r="N77" s="123"/>
      <c r="O77" s="165"/>
      <c r="P77" s="123">
        <f t="shared" si="6"/>
        <v>0</v>
      </c>
      <c r="Q77" s="124"/>
      <c r="R77" s="150">
        <f t="shared" si="11"/>
        <v>802.7</v>
      </c>
      <c r="S77" s="164">
        <f t="shared" si="12"/>
        <v>802.7</v>
      </c>
      <c r="T77" s="123">
        <f t="shared" si="13"/>
        <v>802.7</v>
      </c>
      <c r="U77" s="165">
        <f t="shared" si="14"/>
        <v>802.7</v>
      </c>
      <c r="V77" s="123">
        <f t="shared" si="8"/>
        <v>0</v>
      </c>
      <c r="W77" s="124">
        <f t="shared" si="9"/>
        <v>1</v>
      </c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196" ht="36" customHeight="1" x14ac:dyDescent="0.3">
      <c r="A78" s="118"/>
      <c r="B78" s="249" t="s">
        <v>31</v>
      </c>
      <c r="C78" s="120" t="s">
        <v>70</v>
      </c>
      <c r="D78" s="120" t="s">
        <v>68</v>
      </c>
      <c r="E78" s="258" t="s">
        <v>71</v>
      </c>
      <c r="F78" s="360">
        <v>115.8</v>
      </c>
      <c r="G78" s="123">
        <v>115.8</v>
      </c>
      <c r="H78" s="165">
        <v>115.8</v>
      </c>
      <c r="I78" s="122">
        <f t="shared" si="4"/>
        <v>1.6366750903139363E-4</v>
      </c>
      <c r="J78" s="123">
        <f t="shared" si="38"/>
        <v>0</v>
      </c>
      <c r="K78" s="199">
        <f t="shared" si="1"/>
        <v>1</v>
      </c>
      <c r="L78" s="150"/>
      <c r="M78" s="123"/>
      <c r="N78" s="123"/>
      <c r="O78" s="165"/>
      <c r="P78" s="123">
        <f t="shared" si="6"/>
        <v>0</v>
      </c>
      <c r="Q78" s="124"/>
      <c r="R78" s="150">
        <f t="shared" si="11"/>
        <v>115.8</v>
      </c>
      <c r="S78" s="164">
        <f t="shared" si="12"/>
        <v>115.8</v>
      </c>
      <c r="T78" s="123">
        <f t="shared" si="13"/>
        <v>115.8</v>
      </c>
      <c r="U78" s="165">
        <f t="shared" si="14"/>
        <v>115.8</v>
      </c>
      <c r="V78" s="123">
        <f t="shared" si="8"/>
        <v>0</v>
      </c>
      <c r="W78" s="124">
        <f t="shared" si="9"/>
        <v>1</v>
      </c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</row>
    <row r="79" spans="1:196" s="10" customFormat="1" ht="51" customHeight="1" x14ac:dyDescent="0.3">
      <c r="A79" s="118"/>
      <c r="B79" s="249" t="s">
        <v>21</v>
      </c>
      <c r="C79" s="120" t="s">
        <v>72</v>
      </c>
      <c r="D79" s="296" t="s">
        <v>68</v>
      </c>
      <c r="E79" s="297" t="s">
        <v>73</v>
      </c>
      <c r="F79" s="360">
        <v>3516.1</v>
      </c>
      <c r="G79" s="123">
        <v>3516.1</v>
      </c>
      <c r="H79" s="165">
        <v>3259.1</v>
      </c>
      <c r="I79" s="125">
        <f t="shared" si="4"/>
        <v>4.6062934255977116E-3</v>
      </c>
      <c r="J79" s="123">
        <f t="shared" si="38"/>
        <v>-257</v>
      </c>
      <c r="K79" s="199">
        <f t="shared" si="1"/>
        <v>0.92690765336594527</v>
      </c>
      <c r="L79" s="150">
        <v>114</v>
      </c>
      <c r="M79" s="164">
        <v>114</v>
      </c>
      <c r="N79" s="164">
        <v>114</v>
      </c>
      <c r="O79" s="165">
        <v>95</v>
      </c>
      <c r="P79" s="123">
        <f t="shared" si="6"/>
        <v>-19</v>
      </c>
      <c r="Q79" s="124">
        <f t="shared" si="90"/>
        <v>0.83333333333333337</v>
      </c>
      <c r="R79" s="150">
        <f t="shared" si="11"/>
        <v>3630.1</v>
      </c>
      <c r="S79" s="164">
        <f t="shared" si="12"/>
        <v>3630.1</v>
      </c>
      <c r="T79" s="123">
        <f t="shared" si="13"/>
        <v>3630.1</v>
      </c>
      <c r="U79" s="165">
        <f t="shared" si="14"/>
        <v>3354.1</v>
      </c>
      <c r="V79" s="123">
        <f t="shared" si="8"/>
        <v>-276</v>
      </c>
      <c r="W79" s="124">
        <f t="shared" si="9"/>
        <v>0.92396903666565655</v>
      </c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50"/>
      <c r="GF79" s="50"/>
      <c r="GG79" s="50"/>
      <c r="GH79" s="50"/>
      <c r="GI79" s="50"/>
      <c r="GJ79" s="50"/>
      <c r="GK79" s="50"/>
      <c r="GL79" s="50"/>
      <c r="GM79" s="50"/>
      <c r="GN79" s="50"/>
    </row>
    <row r="80" spans="1:196" s="10" customFormat="1" ht="51" customHeight="1" x14ac:dyDescent="0.3">
      <c r="A80" s="118"/>
      <c r="B80" s="249" t="s">
        <v>21</v>
      </c>
      <c r="C80" s="120" t="s">
        <v>271</v>
      </c>
      <c r="D80" s="296" t="s">
        <v>68</v>
      </c>
      <c r="E80" s="297" t="s">
        <v>272</v>
      </c>
      <c r="F80" s="360"/>
      <c r="G80" s="123"/>
      <c r="H80" s="165"/>
      <c r="I80" s="125">
        <f t="shared" ref="I80" si="92">H80/$H$6</f>
        <v>0</v>
      </c>
      <c r="J80" s="123">
        <f t="shared" ref="J80" si="93">H80-G80</f>
        <v>0</v>
      </c>
      <c r="K80" s="199"/>
      <c r="L80" s="150">
        <v>2415.1999999999998</v>
      </c>
      <c r="M80" s="164">
        <v>2465.1</v>
      </c>
      <c r="N80" s="164">
        <v>2465.1</v>
      </c>
      <c r="O80" s="165">
        <v>2442.9</v>
      </c>
      <c r="P80" s="123">
        <f t="shared" ref="P80" si="94">O80-N80</f>
        <v>-22.199999999999818</v>
      </c>
      <c r="Q80" s="124">
        <f t="shared" si="90"/>
        <v>0.99099428015090674</v>
      </c>
      <c r="R80" s="150">
        <f t="shared" si="11"/>
        <v>2415.1999999999998</v>
      </c>
      <c r="S80" s="164">
        <f t="shared" si="12"/>
        <v>2465.1</v>
      </c>
      <c r="T80" s="123">
        <f t="shared" si="13"/>
        <v>2465.1</v>
      </c>
      <c r="U80" s="165">
        <f t="shared" si="14"/>
        <v>2442.9</v>
      </c>
      <c r="V80" s="123">
        <f t="shared" si="8"/>
        <v>-22.199999999999818</v>
      </c>
      <c r="W80" s="124">
        <f t="shared" ref="W80" si="95">U80/T80</f>
        <v>0.99099428015090674</v>
      </c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50"/>
      <c r="GF80" s="50"/>
      <c r="GG80" s="50"/>
      <c r="GH80" s="50"/>
      <c r="GI80" s="50"/>
      <c r="GJ80" s="50"/>
      <c r="GK80" s="50"/>
      <c r="GL80" s="50"/>
      <c r="GM80" s="50"/>
      <c r="GN80" s="50"/>
    </row>
    <row r="81" spans="1:196" s="10" customFormat="1" ht="52.95" customHeight="1" thickBot="1" x14ac:dyDescent="0.35">
      <c r="A81" s="118"/>
      <c r="B81" s="249" t="s">
        <v>21</v>
      </c>
      <c r="C81" s="120" t="s">
        <v>193</v>
      </c>
      <c r="D81" s="296" t="s">
        <v>68</v>
      </c>
      <c r="E81" s="297" t="s">
        <v>204</v>
      </c>
      <c r="F81" s="360">
        <v>197</v>
      </c>
      <c r="G81" s="123">
        <v>197</v>
      </c>
      <c r="H81" s="165">
        <v>197</v>
      </c>
      <c r="I81" s="122">
        <f t="shared" si="4"/>
        <v>2.7843263626238811E-4</v>
      </c>
      <c r="J81" s="123">
        <f t="shared" si="38"/>
        <v>0</v>
      </c>
      <c r="K81" s="199">
        <f t="shared" si="1"/>
        <v>1</v>
      </c>
      <c r="L81" s="150"/>
      <c r="M81" s="164"/>
      <c r="N81" s="164"/>
      <c r="O81" s="165"/>
      <c r="P81" s="123">
        <f t="shared" si="6"/>
        <v>0</v>
      </c>
      <c r="Q81" s="124"/>
      <c r="R81" s="150">
        <f t="shared" si="11"/>
        <v>197</v>
      </c>
      <c r="S81" s="164">
        <f t="shared" si="12"/>
        <v>197</v>
      </c>
      <c r="T81" s="123">
        <f t="shared" si="13"/>
        <v>197</v>
      </c>
      <c r="U81" s="165">
        <f t="shared" si="14"/>
        <v>197</v>
      </c>
      <c r="V81" s="123">
        <f t="shared" si="8"/>
        <v>0</v>
      </c>
      <c r="W81" s="124">
        <f t="shared" si="9"/>
        <v>1</v>
      </c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50"/>
      <c r="GF81" s="50"/>
      <c r="GG81" s="50"/>
      <c r="GH81" s="50"/>
      <c r="GI81" s="50"/>
      <c r="GJ81" s="50"/>
      <c r="GK81" s="50"/>
      <c r="GL81" s="50"/>
      <c r="GM81" s="50"/>
      <c r="GN81" s="50"/>
    </row>
    <row r="82" spans="1:196" s="6" customFormat="1" ht="83.4" customHeight="1" thickBot="1" x14ac:dyDescent="0.35">
      <c r="A82" s="113">
        <v>6</v>
      </c>
      <c r="B82" s="284" t="s">
        <v>16</v>
      </c>
      <c r="C82" s="114" t="s">
        <v>144</v>
      </c>
      <c r="D82" s="284" t="s">
        <v>53</v>
      </c>
      <c r="E82" s="298" t="s">
        <v>119</v>
      </c>
      <c r="F82" s="362">
        <v>45385.8</v>
      </c>
      <c r="G82" s="115">
        <v>45385.8</v>
      </c>
      <c r="H82" s="160">
        <v>44773.9</v>
      </c>
      <c r="I82" s="116">
        <f t="shared" si="4"/>
        <v>6.3281802095170259E-2</v>
      </c>
      <c r="J82" s="115">
        <f t="shared" si="38"/>
        <v>-611.90000000000146</v>
      </c>
      <c r="K82" s="197">
        <f t="shared" ref="K82:K156" si="96">H82/G82</f>
        <v>0.9865178095351409</v>
      </c>
      <c r="L82" s="149">
        <v>333.8</v>
      </c>
      <c r="M82" s="115">
        <v>794.9</v>
      </c>
      <c r="N82" s="115">
        <v>794.9</v>
      </c>
      <c r="O82" s="160">
        <v>794.8</v>
      </c>
      <c r="P82" s="115">
        <f t="shared" si="6"/>
        <v>-0.10000000000002274</v>
      </c>
      <c r="Q82" s="117">
        <f t="shared" si="90"/>
        <v>0.99987419801232857</v>
      </c>
      <c r="R82" s="149">
        <f t="shared" si="11"/>
        <v>45719.600000000006</v>
      </c>
      <c r="S82" s="163">
        <f t="shared" si="12"/>
        <v>46180.700000000004</v>
      </c>
      <c r="T82" s="115">
        <f t="shared" si="13"/>
        <v>46180.700000000004</v>
      </c>
      <c r="U82" s="160">
        <f t="shared" si="14"/>
        <v>45568.700000000004</v>
      </c>
      <c r="V82" s="115">
        <f t="shared" si="8"/>
        <v>-612</v>
      </c>
      <c r="W82" s="117">
        <f t="shared" si="9"/>
        <v>0.98674771062370215</v>
      </c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49"/>
      <c r="GF82" s="49"/>
      <c r="GG82" s="49"/>
      <c r="GH82" s="49"/>
      <c r="GI82" s="49"/>
      <c r="GJ82" s="49"/>
      <c r="GK82" s="49"/>
      <c r="GL82" s="49"/>
      <c r="GM82" s="49"/>
      <c r="GN82" s="49"/>
    </row>
    <row r="83" spans="1:196" s="8" customFormat="1" ht="48.75" customHeight="1" thickBot="1" x14ac:dyDescent="0.35">
      <c r="A83" s="113">
        <v>7</v>
      </c>
      <c r="B83" s="284" t="s">
        <v>16</v>
      </c>
      <c r="C83" s="114" t="s">
        <v>145</v>
      </c>
      <c r="D83" s="284" t="s">
        <v>53</v>
      </c>
      <c r="E83" s="298" t="s">
        <v>244</v>
      </c>
      <c r="F83" s="362">
        <v>44195</v>
      </c>
      <c r="G83" s="115">
        <v>44195</v>
      </c>
      <c r="H83" s="160">
        <v>43822.8</v>
      </c>
      <c r="I83" s="116">
        <f t="shared" ref="I83:I152" si="97">H83/$H$6</f>
        <v>6.1937551941113625E-2</v>
      </c>
      <c r="J83" s="115">
        <f t="shared" ref="J83:J152" si="98">H83-G83</f>
        <v>-372.19999999999709</v>
      </c>
      <c r="K83" s="197">
        <f t="shared" si="96"/>
        <v>0.99157823283176838</v>
      </c>
      <c r="L83" s="149">
        <v>1070.2</v>
      </c>
      <c r="M83" s="115">
        <v>2696.1</v>
      </c>
      <c r="N83" s="115">
        <v>2696.1</v>
      </c>
      <c r="O83" s="160">
        <v>2406.9</v>
      </c>
      <c r="P83" s="115">
        <f t="shared" ref="P83:P145" si="99">O83-N83</f>
        <v>-289.19999999999982</v>
      </c>
      <c r="Q83" s="117">
        <f t="shared" si="90"/>
        <v>0.8927339490374987</v>
      </c>
      <c r="R83" s="149">
        <f t="shared" ref="R83:R152" si="100">SUM(F83,L83)</f>
        <v>45265.2</v>
      </c>
      <c r="S83" s="163">
        <f t="shared" ref="S83:S154" si="101">SUM(F83,M83)</f>
        <v>46891.1</v>
      </c>
      <c r="T83" s="115">
        <f t="shared" ref="T83:T152" si="102">SUM(G83,N83)</f>
        <v>46891.1</v>
      </c>
      <c r="U83" s="160">
        <f t="shared" ref="U83:U152" si="103">SUM(H83,O83)</f>
        <v>46229.700000000004</v>
      </c>
      <c r="V83" s="115">
        <f t="shared" ref="V83:V152" si="104">U83-T83</f>
        <v>-661.39999999999418</v>
      </c>
      <c r="W83" s="117">
        <f t="shared" ref="W83:W156" si="105">U83/T83</f>
        <v>0.98589497793824432</v>
      </c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51"/>
      <c r="GF83" s="51"/>
      <c r="GG83" s="51"/>
      <c r="GH83" s="51"/>
      <c r="GI83" s="51"/>
      <c r="GJ83" s="51"/>
      <c r="GK83" s="51"/>
      <c r="GL83" s="51"/>
      <c r="GM83" s="51"/>
      <c r="GN83" s="51"/>
    </row>
    <row r="84" spans="1:196" s="8" customFormat="1" ht="34.5" customHeight="1" thickBot="1" x14ac:dyDescent="0.35">
      <c r="A84" s="113">
        <v>8</v>
      </c>
      <c r="B84" s="284" t="s">
        <v>16</v>
      </c>
      <c r="C84" s="114" t="s">
        <v>52</v>
      </c>
      <c r="D84" s="114" t="s">
        <v>87</v>
      </c>
      <c r="E84" s="298" t="s">
        <v>183</v>
      </c>
      <c r="F84" s="362">
        <v>1611.1</v>
      </c>
      <c r="G84" s="115">
        <v>1611.1</v>
      </c>
      <c r="H84" s="160">
        <v>1611</v>
      </c>
      <c r="I84" s="116">
        <f t="shared" si="97"/>
        <v>2.276928817353844E-3</v>
      </c>
      <c r="J84" s="115">
        <f t="shared" si="98"/>
        <v>-9.9999999999909051E-2</v>
      </c>
      <c r="K84" s="197">
        <f t="shared" si="96"/>
        <v>0.999937930606418</v>
      </c>
      <c r="L84" s="149"/>
      <c r="M84" s="115"/>
      <c r="N84" s="115"/>
      <c r="O84" s="160"/>
      <c r="P84" s="115">
        <f t="shared" si="99"/>
        <v>0</v>
      </c>
      <c r="Q84" s="117"/>
      <c r="R84" s="149">
        <f t="shared" si="100"/>
        <v>1611.1</v>
      </c>
      <c r="S84" s="163">
        <f t="shared" si="101"/>
        <v>1611.1</v>
      </c>
      <c r="T84" s="115">
        <f t="shared" si="102"/>
        <v>1611.1</v>
      </c>
      <c r="U84" s="160">
        <f t="shared" si="103"/>
        <v>1611</v>
      </c>
      <c r="V84" s="115">
        <f t="shared" si="104"/>
        <v>-9.9999999999909051E-2</v>
      </c>
      <c r="W84" s="117">
        <f t="shared" si="105"/>
        <v>0.999937930606418</v>
      </c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51"/>
      <c r="GF84" s="51"/>
      <c r="GG84" s="51"/>
      <c r="GH84" s="51"/>
      <c r="GI84" s="51"/>
      <c r="GJ84" s="51"/>
      <c r="GK84" s="51"/>
      <c r="GL84" s="51"/>
      <c r="GM84" s="51"/>
      <c r="GN84" s="51"/>
    </row>
    <row r="85" spans="1:196" s="8" customFormat="1" ht="24" customHeight="1" thickBot="1" x14ac:dyDescent="0.35">
      <c r="A85" s="113">
        <v>9</v>
      </c>
      <c r="B85" s="284" t="s">
        <v>30</v>
      </c>
      <c r="C85" s="284" t="s">
        <v>111</v>
      </c>
      <c r="D85" s="284"/>
      <c r="E85" s="299" t="s">
        <v>77</v>
      </c>
      <c r="F85" s="362">
        <f>SUM(F87,F91:F94,F96:F99)</f>
        <v>60943.7</v>
      </c>
      <c r="G85" s="115">
        <f t="shared" ref="G85:H85" si="106">SUM(G87,G91:G94,G96:G99)</f>
        <v>60943.7</v>
      </c>
      <c r="H85" s="160">
        <f t="shared" si="106"/>
        <v>60527.999999999993</v>
      </c>
      <c r="I85" s="116">
        <f t="shared" si="97"/>
        <v>8.554807415070978E-2</v>
      </c>
      <c r="J85" s="115">
        <f t="shared" si="98"/>
        <v>-415.70000000000437</v>
      </c>
      <c r="K85" s="197">
        <f t="shared" si="96"/>
        <v>0.9931789504083276</v>
      </c>
      <c r="L85" s="149">
        <f>SUM(L87,L91:L94,L96:L99)</f>
        <v>19639.7</v>
      </c>
      <c r="M85" s="115">
        <f t="shared" ref="M85:O85" si="107">SUM(M87,M91:M94,M96:M99)</f>
        <v>19752.100000000002</v>
      </c>
      <c r="N85" s="115">
        <f t="shared" si="107"/>
        <v>19752.100000000002</v>
      </c>
      <c r="O85" s="160">
        <f t="shared" si="107"/>
        <v>2676.7</v>
      </c>
      <c r="P85" s="115">
        <f t="shared" si="99"/>
        <v>-17075.400000000001</v>
      </c>
      <c r="Q85" s="117">
        <f t="shared" si="90"/>
        <v>0.1355147047655692</v>
      </c>
      <c r="R85" s="149">
        <f>SUM(R87,R91:R94,R96:R99)</f>
        <v>80583.39999999998</v>
      </c>
      <c r="S85" s="163">
        <f t="shared" ref="S85:U85" si="108">SUM(S87,S91:S94,S96:S99)</f>
        <v>80695.799999999988</v>
      </c>
      <c r="T85" s="115">
        <f t="shared" si="108"/>
        <v>80695.799999999988</v>
      </c>
      <c r="U85" s="160">
        <f t="shared" si="108"/>
        <v>63204.69999999999</v>
      </c>
      <c r="V85" s="115">
        <f t="shared" si="104"/>
        <v>-17491.099999999999</v>
      </c>
      <c r="W85" s="117">
        <f t="shared" si="105"/>
        <v>0.7832464638804002</v>
      </c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51"/>
      <c r="GF85" s="51"/>
      <c r="GG85" s="51"/>
      <c r="GH85" s="51"/>
      <c r="GI85" s="51"/>
      <c r="GJ85" s="51"/>
      <c r="GK85" s="51"/>
      <c r="GL85" s="51"/>
      <c r="GM85" s="51"/>
      <c r="GN85" s="51"/>
    </row>
    <row r="86" spans="1:196" ht="31.5" hidden="1" customHeight="1" x14ac:dyDescent="0.3">
      <c r="A86" s="118"/>
      <c r="B86" s="249"/>
      <c r="C86" s="120" t="s">
        <v>160</v>
      </c>
      <c r="D86" s="120" t="s">
        <v>74</v>
      </c>
      <c r="E86" s="256" t="s">
        <v>161</v>
      </c>
      <c r="F86" s="360"/>
      <c r="G86" s="123"/>
      <c r="H86" s="165"/>
      <c r="I86" s="125">
        <f t="shared" si="97"/>
        <v>0</v>
      </c>
      <c r="J86" s="123">
        <f t="shared" si="98"/>
        <v>0</v>
      </c>
      <c r="K86" s="197" t="e">
        <f t="shared" si="96"/>
        <v>#DIV/0!</v>
      </c>
      <c r="L86" s="150"/>
      <c r="M86" s="123"/>
      <c r="N86" s="123"/>
      <c r="O86" s="165"/>
      <c r="P86" s="123">
        <f t="shared" si="99"/>
        <v>0</v>
      </c>
      <c r="Q86" s="117" t="e">
        <f t="shared" si="90"/>
        <v>#DIV/0!</v>
      </c>
      <c r="R86" s="150">
        <f t="shared" si="100"/>
        <v>0</v>
      </c>
      <c r="S86" s="164">
        <f t="shared" si="101"/>
        <v>0</v>
      </c>
      <c r="T86" s="123">
        <f t="shared" si="102"/>
        <v>0</v>
      </c>
      <c r="U86" s="165">
        <f t="shared" si="103"/>
        <v>0</v>
      </c>
      <c r="V86" s="123">
        <f t="shared" si="104"/>
        <v>0</v>
      </c>
      <c r="W86" s="124" t="e">
        <f t="shared" si="105"/>
        <v>#DIV/0!</v>
      </c>
      <c r="X86" s="33"/>
      <c r="Y86" s="70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</row>
    <row r="87" spans="1:196" ht="36" customHeight="1" x14ac:dyDescent="0.3">
      <c r="A87" s="118"/>
      <c r="B87" s="249"/>
      <c r="C87" s="120" t="s">
        <v>196</v>
      </c>
      <c r="D87" s="120" t="s">
        <v>75</v>
      </c>
      <c r="E87" s="256" t="s">
        <v>226</v>
      </c>
      <c r="F87" s="360">
        <v>568.5</v>
      </c>
      <c r="G87" s="123">
        <v>568.5</v>
      </c>
      <c r="H87" s="165">
        <v>559.4</v>
      </c>
      <c r="I87" s="125">
        <f t="shared" si="97"/>
        <v>7.9063561789431431E-4</v>
      </c>
      <c r="J87" s="123">
        <f t="shared" si="98"/>
        <v>-9.1000000000000227</v>
      </c>
      <c r="K87" s="199">
        <f t="shared" si="96"/>
        <v>0.98399296394019342</v>
      </c>
      <c r="L87" s="150"/>
      <c r="M87" s="123">
        <v>99</v>
      </c>
      <c r="N87" s="123">
        <v>99</v>
      </c>
      <c r="O87" s="165">
        <v>99</v>
      </c>
      <c r="P87" s="123">
        <f t="shared" si="99"/>
        <v>0</v>
      </c>
      <c r="Q87" s="124">
        <f t="shared" si="90"/>
        <v>1</v>
      </c>
      <c r="R87" s="150">
        <f t="shared" si="100"/>
        <v>568.5</v>
      </c>
      <c r="S87" s="164">
        <f t="shared" si="101"/>
        <v>667.5</v>
      </c>
      <c r="T87" s="123">
        <f t="shared" si="102"/>
        <v>667.5</v>
      </c>
      <c r="U87" s="165">
        <f t="shared" si="103"/>
        <v>658.4</v>
      </c>
      <c r="V87" s="123">
        <f t="shared" si="104"/>
        <v>-9.1000000000000227</v>
      </c>
      <c r="W87" s="124">
        <f t="shared" si="105"/>
        <v>0.98636704119850183</v>
      </c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</row>
    <row r="88" spans="1:196" ht="39" hidden="1" customHeight="1" x14ac:dyDescent="0.3">
      <c r="A88" s="118"/>
      <c r="B88" s="249" t="s">
        <v>34</v>
      </c>
      <c r="C88" s="120" t="s">
        <v>156</v>
      </c>
      <c r="D88" s="120" t="s">
        <v>75</v>
      </c>
      <c r="E88" s="256" t="s">
        <v>157</v>
      </c>
      <c r="F88" s="360"/>
      <c r="G88" s="123"/>
      <c r="H88" s="165"/>
      <c r="I88" s="122">
        <f t="shared" si="97"/>
        <v>0</v>
      </c>
      <c r="J88" s="123">
        <f t="shared" si="98"/>
        <v>0</v>
      </c>
      <c r="K88" s="199" t="e">
        <f t="shared" si="96"/>
        <v>#DIV/0!</v>
      </c>
      <c r="L88" s="150"/>
      <c r="M88" s="123"/>
      <c r="N88" s="123"/>
      <c r="O88" s="165"/>
      <c r="P88" s="123">
        <f t="shared" si="99"/>
        <v>0</v>
      </c>
      <c r="Q88" s="124" t="e">
        <f t="shared" si="90"/>
        <v>#DIV/0!</v>
      </c>
      <c r="R88" s="150">
        <f t="shared" si="100"/>
        <v>0</v>
      </c>
      <c r="S88" s="164">
        <f t="shared" si="101"/>
        <v>0</v>
      </c>
      <c r="T88" s="123">
        <f t="shared" si="102"/>
        <v>0</v>
      </c>
      <c r="U88" s="165">
        <f t="shared" si="103"/>
        <v>0</v>
      </c>
      <c r="V88" s="123">
        <f t="shared" si="104"/>
        <v>0</v>
      </c>
      <c r="W88" s="124" t="e">
        <f t="shared" si="105"/>
        <v>#DIV/0!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</row>
    <row r="89" spans="1:196" ht="39" hidden="1" customHeight="1" x14ac:dyDescent="0.3">
      <c r="A89" s="118"/>
      <c r="B89" s="249" t="s">
        <v>34</v>
      </c>
      <c r="C89" s="120" t="s">
        <v>158</v>
      </c>
      <c r="D89" s="120" t="s">
        <v>75</v>
      </c>
      <c r="E89" s="256" t="s">
        <v>159</v>
      </c>
      <c r="F89" s="360"/>
      <c r="G89" s="123"/>
      <c r="H89" s="165"/>
      <c r="I89" s="125">
        <f t="shared" si="97"/>
        <v>0</v>
      </c>
      <c r="J89" s="123">
        <f t="shared" si="98"/>
        <v>0</v>
      </c>
      <c r="K89" s="124"/>
      <c r="L89" s="150"/>
      <c r="M89" s="123"/>
      <c r="N89" s="123"/>
      <c r="O89" s="165"/>
      <c r="P89" s="123">
        <f t="shared" si="99"/>
        <v>0</v>
      </c>
      <c r="Q89" s="124" t="e">
        <f t="shared" si="90"/>
        <v>#DIV/0!</v>
      </c>
      <c r="R89" s="150">
        <f t="shared" si="100"/>
        <v>0</v>
      </c>
      <c r="S89" s="164">
        <f t="shared" si="101"/>
        <v>0</v>
      </c>
      <c r="T89" s="123">
        <f t="shared" si="102"/>
        <v>0</v>
      </c>
      <c r="U89" s="165">
        <f t="shared" si="103"/>
        <v>0</v>
      </c>
      <c r="V89" s="123">
        <f t="shared" si="104"/>
        <v>0</v>
      </c>
      <c r="W89" s="124" t="e">
        <f t="shared" si="105"/>
        <v>#DIV/0!</v>
      </c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</row>
    <row r="90" spans="1:196" ht="52.2" hidden="1" customHeight="1" x14ac:dyDescent="0.3">
      <c r="A90" s="118"/>
      <c r="B90" s="249" t="s">
        <v>34</v>
      </c>
      <c r="C90" s="120" t="s">
        <v>172</v>
      </c>
      <c r="D90" s="120" t="s">
        <v>75</v>
      </c>
      <c r="E90" s="256" t="s">
        <v>76</v>
      </c>
      <c r="F90" s="360"/>
      <c r="G90" s="123"/>
      <c r="H90" s="165"/>
      <c r="I90" s="125">
        <f t="shared" si="97"/>
        <v>0</v>
      </c>
      <c r="J90" s="123">
        <f t="shared" si="98"/>
        <v>0</v>
      </c>
      <c r="K90" s="124"/>
      <c r="L90" s="150"/>
      <c r="M90" s="123"/>
      <c r="N90" s="123"/>
      <c r="O90" s="165"/>
      <c r="P90" s="123">
        <f t="shared" si="99"/>
        <v>0</v>
      </c>
      <c r="Q90" s="124" t="e">
        <f t="shared" si="90"/>
        <v>#DIV/0!</v>
      </c>
      <c r="R90" s="150">
        <f t="shared" si="100"/>
        <v>0</v>
      </c>
      <c r="S90" s="164">
        <f t="shared" si="101"/>
        <v>0</v>
      </c>
      <c r="T90" s="123">
        <f t="shared" si="102"/>
        <v>0</v>
      </c>
      <c r="U90" s="165">
        <f t="shared" si="103"/>
        <v>0</v>
      </c>
      <c r="V90" s="123">
        <f t="shared" si="104"/>
        <v>0</v>
      </c>
      <c r="W90" s="124" t="e">
        <f t="shared" si="105"/>
        <v>#DIV/0!</v>
      </c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</row>
    <row r="91" spans="1:196" ht="36" customHeight="1" x14ac:dyDescent="0.3">
      <c r="A91" s="118"/>
      <c r="B91" s="249" t="s">
        <v>34</v>
      </c>
      <c r="C91" s="120" t="s">
        <v>197</v>
      </c>
      <c r="D91" s="120" t="s">
        <v>75</v>
      </c>
      <c r="E91" s="300" t="s">
        <v>178</v>
      </c>
      <c r="F91" s="360">
        <v>528</v>
      </c>
      <c r="G91" s="123">
        <v>528</v>
      </c>
      <c r="H91" s="165">
        <v>335.4</v>
      </c>
      <c r="I91" s="122">
        <f t="shared" ref="I91" si="109">H91/$H$6</f>
        <v>4.7404216346398463E-4</v>
      </c>
      <c r="J91" s="123">
        <f t="shared" ref="J91" si="110">H91-G91</f>
        <v>-192.60000000000002</v>
      </c>
      <c r="K91" s="124">
        <f t="shared" si="96"/>
        <v>0.63522727272727264</v>
      </c>
      <c r="L91" s="150">
        <v>214.6</v>
      </c>
      <c r="M91" s="123">
        <v>228</v>
      </c>
      <c r="N91" s="123">
        <v>228</v>
      </c>
      <c r="O91" s="165">
        <v>227.4</v>
      </c>
      <c r="P91" s="123">
        <f t="shared" ref="P91" si="111">O91-N91</f>
        <v>-0.59999999999999432</v>
      </c>
      <c r="Q91" s="124">
        <f t="shared" si="90"/>
        <v>0.99736842105263157</v>
      </c>
      <c r="R91" s="150">
        <f t="shared" si="100"/>
        <v>742.6</v>
      </c>
      <c r="S91" s="164">
        <f t="shared" si="101"/>
        <v>756</v>
      </c>
      <c r="T91" s="123">
        <f t="shared" si="102"/>
        <v>756</v>
      </c>
      <c r="U91" s="165">
        <f t="shared" si="103"/>
        <v>562.79999999999995</v>
      </c>
      <c r="V91" s="123">
        <f t="shared" ref="V91" si="112">U91-T91</f>
        <v>-193.20000000000005</v>
      </c>
      <c r="W91" s="124">
        <f t="shared" si="105"/>
        <v>0.74444444444444435</v>
      </c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</row>
    <row r="92" spans="1:196" ht="36" customHeight="1" x14ac:dyDescent="0.3">
      <c r="A92" s="118"/>
      <c r="B92" s="119"/>
      <c r="C92" s="120" t="s">
        <v>156</v>
      </c>
      <c r="D92" s="120" t="s">
        <v>75</v>
      </c>
      <c r="E92" s="300" t="s">
        <v>157</v>
      </c>
      <c r="F92" s="360">
        <v>90</v>
      </c>
      <c r="G92" s="123">
        <v>90</v>
      </c>
      <c r="H92" s="165">
        <v>90</v>
      </c>
      <c r="I92" s="122">
        <f t="shared" ref="I92" si="113">H92/$H$6</f>
        <v>1.2720272722647173E-4</v>
      </c>
      <c r="J92" s="123">
        <f t="shared" ref="J92" si="114">H92-G92</f>
        <v>0</v>
      </c>
      <c r="K92" s="124">
        <f t="shared" ref="K92" si="115">H92/G92</f>
        <v>1</v>
      </c>
      <c r="L92" s="150"/>
      <c r="M92" s="123"/>
      <c r="N92" s="123"/>
      <c r="O92" s="165"/>
      <c r="P92" s="123"/>
      <c r="Q92" s="124"/>
      <c r="R92" s="150">
        <f t="shared" ref="R92" si="116">SUM(F92,L92)</f>
        <v>90</v>
      </c>
      <c r="S92" s="164">
        <f t="shared" ref="S92" si="117">SUM(F92,M92)</f>
        <v>90</v>
      </c>
      <c r="T92" s="123">
        <f t="shared" ref="T92" si="118">SUM(G92,N92)</f>
        <v>90</v>
      </c>
      <c r="U92" s="165">
        <f t="shared" ref="U92" si="119">SUM(H92,O92)</f>
        <v>90</v>
      </c>
      <c r="V92" s="123">
        <f t="shared" ref="V92" si="120">U92-T92</f>
        <v>0</v>
      </c>
      <c r="W92" s="124">
        <f t="shared" si="105"/>
        <v>1</v>
      </c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</row>
    <row r="93" spans="1:196" ht="65.400000000000006" customHeight="1" x14ac:dyDescent="0.3">
      <c r="A93" s="118"/>
      <c r="B93" s="249" t="s">
        <v>34</v>
      </c>
      <c r="C93" s="120" t="s">
        <v>187</v>
      </c>
      <c r="D93" s="120" t="s">
        <v>75</v>
      </c>
      <c r="E93" s="300" t="s">
        <v>188</v>
      </c>
      <c r="F93" s="360">
        <v>22390.1</v>
      </c>
      <c r="G93" s="123">
        <v>22390.1</v>
      </c>
      <c r="H93" s="165">
        <v>22390.1</v>
      </c>
      <c r="I93" s="125">
        <f t="shared" si="97"/>
        <v>3.1645353143038055E-2</v>
      </c>
      <c r="J93" s="123">
        <f t="shared" si="98"/>
        <v>0</v>
      </c>
      <c r="K93" s="124">
        <f t="shared" si="96"/>
        <v>1</v>
      </c>
      <c r="L93" s="150"/>
      <c r="M93" s="123"/>
      <c r="N93" s="123"/>
      <c r="O93" s="165"/>
      <c r="P93" s="123">
        <f t="shared" si="99"/>
        <v>0</v>
      </c>
      <c r="Q93" s="124"/>
      <c r="R93" s="150">
        <f t="shared" si="100"/>
        <v>22390.1</v>
      </c>
      <c r="S93" s="164">
        <f t="shared" si="101"/>
        <v>22390.1</v>
      </c>
      <c r="T93" s="123">
        <f t="shared" si="102"/>
        <v>22390.1</v>
      </c>
      <c r="U93" s="165">
        <f t="shared" si="103"/>
        <v>22390.1</v>
      </c>
      <c r="V93" s="123">
        <f t="shared" si="104"/>
        <v>0</v>
      </c>
      <c r="W93" s="124">
        <f t="shared" si="105"/>
        <v>1</v>
      </c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</row>
    <row r="94" spans="1:196" ht="27" customHeight="1" x14ac:dyDescent="0.3">
      <c r="A94" s="118"/>
      <c r="B94" s="249" t="s">
        <v>17</v>
      </c>
      <c r="C94" s="120" t="s">
        <v>146</v>
      </c>
      <c r="D94" s="120" t="s">
        <v>75</v>
      </c>
      <c r="E94" s="301" t="s">
        <v>147</v>
      </c>
      <c r="F94" s="358">
        <v>37203.199999999997</v>
      </c>
      <c r="G94" s="121">
        <v>37203.199999999997</v>
      </c>
      <c r="H94" s="198">
        <v>36989.199999999997</v>
      </c>
      <c r="I94" s="125">
        <f t="shared" si="97"/>
        <v>5.2279190199171197E-2</v>
      </c>
      <c r="J94" s="123">
        <f t="shared" si="98"/>
        <v>-214</v>
      </c>
      <c r="K94" s="124">
        <f t="shared" si="96"/>
        <v>0.994247806640289</v>
      </c>
      <c r="L94" s="150">
        <v>4244.6000000000004</v>
      </c>
      <c r="M94" s="123">
        <v>4244.6000000000004</v>
      </c>
      <c r="N94" s="123">
        <v>4244.6000000000004</v>
      </c>
      <c r="O94" s="165">
        <v>794.6</v>
      </c>
      <c r="P94" s="123">
        <f t="shared" si="99"/>
        <v>-3450.0000000000005</v>
      </c>
      <c r="Q94" s="124">
        <f t="shared" si="90"/>
        <v>0.18720256325684398</v>
      </c>
      <c r="R94" s="150">
        <f t="shared" si="100"/>
        <v>41447.799999999996</v>
      </c>
      <c r="S94" s="164">
        <f t="shared" si="101"/>
        <v>41447.799999999996</v>
      </c>
      <c r="T94" s="123">
        <f t="shared" si="102"/>
        <v>41447.799999999996</v>
      </c>
      <c r="U94" s="165">
        <f t="shared" si="103"/>
        <v>37783.799999999996</v>
      </c>
      <c r="V94" s="123">
        <f t="shared" si="104"/>
        <v>-3664</v>
      </c>
      <c r="W94" s="124">
        <f t="shared" si="105"/>
        <v>0.91159965064490756</v>
      </c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</row>
    <row r="95" spans="1:196" s="105" customFormat="1" ht="69" customHeight="1" x14ac:dyDescent="0.35">
      <c r="A95" s="279"/>
      <c r="B95" s="287"/>
      <c r="C95" s="287"/>
      <c r="D95" s="287"/>
      <c r="E95" s="274" t="s">
        <v>332</v>
      </c>
      <c r="F95" s="370"/>
      <c r="G95" s="178"/>
      <c r="H95" s="168"/>
      <c r="I95" s="224">
        <f t="shared" si="97"/>
        <v>0</v>
      </c>
      <c r="J95" s="178">
        <f t="shared" si="98"/>
        <v>0</v>
      </c>
      <c r="K95" s="179"/>
      <c r="L95" s="183">
        <v>3446.2</v>
      </c>
      <c r="M95" s="178">
        <v>3446.2</v>
      </c>
      <c r="N95" s="178">
        <v>3446.2</v>
      </c>
      <c r="O95" s="330"/>
      <c r="P95" s="181">
        <f t="shared" si="99"/>
        <v>-3446.2</v>
      </c>
      <c r="Q95" s="182">
        <f t="shared" si="90"/>
        <v>0</v>
      </c>
      <c r="R95" s="183">
        <f t="shared" si="100"/>
        <v>3446.2</v>
      </c>
      <c r="S95" s="178">
        <f t="shared" si="101"/>
        <v>3446.2</v>
      </c>
      <c r="T95" s="178">
        <f t="shared" si="102"/>
        <v>3446.2</v>
      </c>
      <c r="U95" s="168">
        <f t="shared" si="103"/>
        <v>0</v>
      </c>
      <c r="V95" s="181">
        <f t="shared" si="104"/>
        <v>-3446.2</v>
      </c>
      <c r="W95" s="179">
        <f t="shared" si="105"/>
        <v>0</v>
      </c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103"/>
      <c r="CK95" s="103"/>
      <c r="CL95" s="103"/>
      <c r="CM95" s="103"/>
      <c r="CN95" s="103"/>
      <c r="CO95" s="103"/>
      <c r="CP95" s="103"/>
      <c r="CQ95" s="103"/>
      <c r="CR95" s="103"/>
      <c r="CS95" s="103"/>
      <c r="CT95" s="103"/>
      <c r="CU95" s="103"/>
      <c r="CV95" s="103"/>
      <c r="CW95" s="103"/>
      <c r="CX95" s="103"/>
      <c r="CY95" s="103"/>
      <c r="CZ95" s="103"/>
      <c r="DA95" s="103"/>
      <c r="DB95" s="103"/>
      <c r="DC95" s="103"/>
      <c r="DD95" s="103"/>
      <c r="DE95" s="103"/>
      <c r="DF95" s="103"/>
      <c r="DG95" s="103"/>
      <c r="DH95" s="103"/>
      <c r="DI95" s="103"/>
      <c r="DJ95" s="103"/>
      <c r="DK95" s="103"/>
      <c r="DL95" s="103"/>
      <c r="DM95" s="103"/>
      <c r="DN95" s="103"/>
      <c r="DO95" s="103"/>
      <c r="DP95" s="103"/>
      <c r="DQ95" s="103"/>
      <c r="DR95" s="103"/>
      <c r="DS95" s="103"/>
      <c r="DT95" s="103"/>
      <c r="DU95" s="103"/>
      <c r="DV95" s="103"/>
      <c r="DW95" s="103"/>
      <c r="DX95" s="103"/>
      <c r="DY95" s="103"/>
      <c r="DZ95" s="103"/>
      <c r="EA95" s="103"/>
      <c r="EB95" s="103"/>
      <c r="EC95" s="103"/>
      <c r="ED95" s="103"/>
      <c r="EE95" s="103"/>
      <c r="EF95" s="103"/>
      <c r="EG95" s="103"/>
      <c r="EH95" s="103"/>
      <c r="EI95" s="103"/>
      <c r="EJ95" s="103"/>
      <c r="EK95" s="103"/>
      <c r="EL95" s="103"/>
      <c r="EM95" s="103"/>
      <c r="EN95" s="103"/>
      <c r="EO95" s="103"/>
      <c r="EP95" s="103"/>
      <c r="EQ95" s="103"/>
      <c r="ER95" s="103"/>
      <c r="ES95" s="103"/>
      <c r="ET95" s="103"/>
      <c r="EU95" s="103"/>
      <c r="EV95" s="103"/>
      <c r="EW95" s="103"/>
      <c r="EX95" s="103"/>
      <c r="EY95" s="103"/>
      <c r="EZ95" s="103"/>
      <c r="FA95" s="103"/>
      <c r="FB95" s="103"/>
      <c r="FC95" s="103"/>
      <c r="FD95" s="103"/>
      <c r="FE95" s="103"/>
      <c r="FF95" s="103"/>
      <c r="FG95" s="103"/>
      <c r="FH95" s="103"/>
      <c r="FI95" s="103"/>
      <c r="FJ95" s="103"/>
      <c r="FK95" s="103"/>
      <c r="FL95" s="103"/>
      <c r="FM95" s="103"/>
      <c r="FN95" s="103"/>
      <c r="FO95" s="103"/>
      <c r="FP95" s="103"/>
      <c r="FQ95" s="103"/>
      <c r="FR95" s="103"/>
      <c r="FS95" s="103"/>
      <c r="FT95" s="103"/>
      <c r="FU95" s="103"/>
      <c r="FV95" s="103"/>
      <c r="FW95" s="103"/>
      <c r="FX95" s="103"/>
      <c r="FY95" s="103"/>
      <c r="FZ95" s="103"/>
      <c r="GA95" s="103"/>
      <c r="GB95" s="103"/>
      <c r="GC95" s="103"/>
      <c r="GD95" s="103"/>
      <c r="GE95" s="104"/>
      <c r="GF95" s="104"/>
      <c r="GG95" s="104"/>
      <c r="GH95" s="104"/>
      <c r="GI95" s="104"/>
      <c r="GJ95" s="104"/>
      <c r="GK95" s="104"/>
      <c r="GL95" s="104"/>
      <c r="GM95" s="104"/>
      <c r="GN95" s="104"/>
    </row>
    <row r="96" spans="1:196" ht="135.6" customHeight="1" x14ac:dyDescent="0.3">
      <c r="A96" s="275"/>
      <c r="B96" s="342" t="s">
        <v>17</v>
      </c>
      <c r="C96" s="336" t="s">
        <v>331</v>
      </c>
      <c r="D96" s="336" t="s">
        <v>299</v>
      </c>
      <c r="E96" s="343" t="s">
        <v>333</v>
      </c>
      <c r="F96" s="373"/>
      <c r="G96" s="344"/>
      <c r="H96" s="198"/>
      <c r="I96" s="225">
        <f t="shared" ref="I96:I98" si="121">H96/$H$6</f>
        <v>0</v>
      </c>
      <c r="J96" s="181">
        <f t="shared" ref="J96:J98" si="122">H96-G96</f>
        <v>0</v>
      </c>
      <c r="K96" s="182"/>
      <c r="L96" s="180">
        <v>13624.8</v>
      </c>
      <c r="M96" s="181">
        <v>13624.8</v>
      </c>
      <c r="N96" s="181">
        <v>13624.8</v>
      </c>
      <c r="O96" s="354"/>
      <c r="P96" s="181">
        <f t="shared" si="99"/>
        <v>-13624.8</v>
      </c>
      <c r="Q96" s="182">
        <f t="shared" si="90"/>
        <v>0</v>
      </c>
      <c r="R96" s="180">
        <f t="shared" si="100"/>
        <v>13624.8</v>
      </c>
      <c r="S96" s="181">
        <f t="shared" si="101"/>
        <v>13624.8</v>
      </c>
      <c r="T96" s="181">
        <f t="shared" si="102"/>
        <v>13624.8</v>
      </c>
      <c r="U96" s="165">
        <f t="shared" si="103"/>
        <v>0</v>
      </c>
      <c r="V96" s="181">
        <f t="shared" si="104"/>
        <v>-13624.8</v>
      </c>
      <c r="W96" s="182">
        <f t="shared" si="105"/>
        <v>0</v>
      </c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</row>
    <row r="97" spans="1:196" ht="36.6" customHeight="1" x14ac:dyDescent="0.3">
      <c r="A97" s="118"/>
      <c r="B97" s="249" t="s">
        <v>17</v>
      </c>
      <c r="C97" s="120" t="s">
        <v>179</v>
      </c>
      <c r="D97" s="120" t="s">
        <v>74</v>
      </c>
      <c r="E97" s="301" t="s">
        <v>180</v>
      </c>
      <c r="F97" s="358"/>
      <c r="G97" s="121"/>
      <c r="H97" s="198"/>
      <c r="I97" s="125">
        <f t="shared" si="121"/>
        <v>0</v>
      </c>
      <c r="J97" s="123">
        <f t="shared" si="122"/>
        <v>0</v>
      </c>
      <c r="K97" s="124"/>
      <c r="L97" s="150">
        <v>1000</v>
      </c>
      <c r="M97" s="123">
        <v>1000</v>
      </c>
      <c r="N97" s="123">
        <v>1000</v>
      </c>
      <c r="O97" s="165">
        <v>1000</v>
      </c>
      <c r="P97" s="123">
        <f t="shared" si="99"/>
        <v>0</v>
      </c>
      <c r="Q97" s="124">
        <f t="shared" si="90"/>
        <v>1</v>
      </c>
      <c r="R97" s="150">
        <f t="shared" si="100"/>
        <v>1000</v>
      </c>
      <c r="S97" s="164">
        <f t="shared" si="101"/>
        <v>1000</v>
      </c>
      <c r="T97" s="123">
        <f t="shared" si="102"/>
        <v>1000</v>
      </c>
      <c r="U97" s="165">
        <f t="shared" si="103"/>
        <v>1000</v>
      </c>
      <c r="V97" s="123">
        <f t="shared" si="104"/>
        <v>0</v>
      </c>
      <c r="W97" s="124">
        <f t="shared" si="105"/>
        <v>1</v>
      </c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</row>
    <row r="98" spans="1:196" ht="129" customHeight="1" x14ac:dyDescent="0.35">
      <c r="A98" s="275"/>
      <c r="B98" s="342" t="s">
        <v>17</v>
      </c>
      <c r="C98" s="336" t="s">
        <v>215</v>
      </c>
      <c r="D98" s="336" t="s">
        <v>74</v>
      </c>
      <c r="E98" s="343" t="s">
        <v>327</v>
      </c>
      <c r="F98" s="373"/>
      <c r="G98" s="344"/>
      <c r="H98" s="198"/>
      <c r="I98" s="225">
        <f t="shared" si="121"/>
        <v>0</v>
      </c>
      <c r="J98" s="181">
        <f t="shared" si="122"/>
        <v>0</v>
      </c>
      <c r="K98" s="182"/>
      <c r="L98" s="180">
        <v>555.70000000000005</v>
      </c>
      <c r="M98" s="181">
        <v>555.70000000000005</v>
      </c>
      <c r="N98" s="181">
        <v>555.70000000000005</v>
      </c>
      <c r="O98" s="165">
        <v>555.70000000000005</v>
      </c>
      <c r="P98" s="181">
        <f t="shared" si="99"/>
        <v>0</v>
      </c>
      <c r="Q98" s="182">
        <f t="shared" si="90"/>
        <v>1</v>
      </c>
      <c r="R98" s="180">
        <f t="shared" si="100"/>
        <v>555.70000000000005</v>
      </c>
      <c r="S98" s="181">
        <f t="shared" si="101"/>
        <v>555.70000000000005</v>
      </c>
      <c r="T98" s="181">
        <f t="shared" si="102"/>
        <v>555.70000000000005</v>
      </c>
      <c r="U98" s="165">
        <f t="shared" si="103"/>
        <v>555.70000000000005</v>
      </c>
      <c r="V98" s="159">
        <f t="shared" si="104"/>
        <v>0</v>
      </c>
      <c r="W98" s="182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</row>
    <row r="99" spans="1:196" ht="36.6" customHeight="1" x14ac:dyDescent="0.3">
      <c r="A99" s="118"/>
      <c r="B99" s="249" t="s">
        <v>17</v>
      </c>
      <c r="C99" s="120" t="s">
        <v>297</v>
      </c>
      <c r="D99" s="120" t="s">
        <v>299</v>
      </c>
      <c r="E99" s="301" t="s">
        <v>298</v>
      </c>
      <c r="F99" s="358">
        <v>163.9</v>
      </c>
      <c r="G99" s="121">
        <v>163.9</v>
      </c>
      <c r="H99" s="198">
        <v>163.9</v>
      </c>
      <c r="I99" s="122">
        <f t="shared" ref="I99" si="123">H99/$H$6</f>
        <v>2.3165029991576352E-4</v>
      </c>
      <c r="J99" s="123">
        <f t="shared" ref="J99" si="124">H99-G99</f>
        <v>0</v>
      </c>
      <c r="K99" s="124">
        <f t="shared" si="96"/>
        <v>1</v>
      </c>
      <c r="L99" s="150"/>
      <c r="M99" s="123"/>
      <c r="N99" s="123"/>
      <c r="O99" s="165"/>
      <c r="P99" s="123">
        <f t="shared" ref="P99" si="125">O99-N99</f>
        <v>0</v>
      </c>
      <c r="Q99" s="124"/>
      <c r="R99" s="150">
        <f t="shared" ref="R99" si="126">SUM(F99,L99)</f>
        <v>163.9</v>
      </c>
      <c r="S99" s="164">
        <f t="shared" ref="S99" si="127">SUM(F99,M99)</f>
        <v>163.9</v>
      </c>
      <c r="T99" s="123">
        <f t="shared" ref="T99" si="128">SUM(G99,N99)</f>
        <v>163.9</v>
      </c>
      <c r="U99" s="165">
        <f t="shared" ref="U99" si="129">SUM(H99,O99)</f>
        <v>163.9</v>
      </c>
      <c r="V99" s="123">
        <f t="shared" ref="V99" si="130">U99-T99</f>
        <v>0</v>
      </c>
      <c r="W99" s="124">
        <f t="shared" ref="W99" si="131">U99/T99</f>
        <v>1</v>
      </c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</row>
    <row r="100" spans="1:196" s="8" customFormat="1" ht="24" customHeight="1" thickBot="1" x14ac:dyDescent="0.35">
      <c r="A100" s="113">
        <v>10</v>
      </c>
      <c r="B100" s="284" t="s">
        <v>30</v>
      </c>
      <c r="C100" s="284" t="s">
        <v>291</v>
      </c>
      <c r="D100" s="284"/>
      <c r="E100" s="299" t="s">
        <v>292</v>
      </c>
      <c r="F100" s="362">
        <f>F101+F102+F103+F105+F106+F107+F108+F109+F112+F115+F116+F118+F119+F132+F134+F135</f>
        <v>4855.3</v>
      </c>
      <c r="G100" s="115">
        <f>G101+G102+G103+G105+G106+G107+G108+G109+G112+G115+G116+G118+G119+G132+G134+G135</f>
        <v>4855.3</v>
      </c>
      <c r="H100" s="160">
        <f>H101+H102+H103+H105+H106+H107+H108+H109+H112+H115+H116+H118+H119+H132+H134+H135</f>
        <v>4519.6000000000004</v>
      </c>
      <c r="I100" s="116">
        <f t="shared" ref="I100" si="132">H100/$H$6</f>
        <v>6.3878382885862416E-3</v>
      </c>
      <c r="J100" s="115">
        <f t="shared" ref="J100" si="133">H100-G100</f>
        <v>-335.69999999999982</v>
      </c>
      <c r="K100" s="197">
        <f t="shared" ref="K100:K101" si="134">H100/G100</f>
        <v>0.93085906123205575</v>
      </c>
      <c r="L100" s="149">
        <f>L101+L102+L103+L105+L106+L107+L108+L109+L112+L115+L116+L118+L119+L132+L134+L135</f>
        <v>60175.700000000004</v>
      </c>
      <c r="M100" s="115">
        <f>M101+M102+M103+M105+M106+M107+M108+M109+M112+M115+M116+M118+M119+M132+M134+M135</f>
        <v>60517.500000000007</v>
      </c>
      <c r="N100" s="115">
        <f>N101+N102+N103+N105+N106+N107+N108+N109+N112+N115+N116+N118+N119+N132+N134+N135</f>
        <v>60517.500000000007</v>
      </c>
      <c r="O100" s="160">
        <f>O101+O102+O103+O105+O106+O107+O108+O109+O112+O115+O116+O118+O119+O132+O134+O135</f>
        <v>56636.80000000001</v>
      </c>
      <c r="P100" s="115">
        <f t="shared" ref="P100" si="135">O100-N100</f>
        <v>-3880.6999999999971</v>
      </c>
      <c r="Q100" s="117">
        <f t="shared" ref="Q100" si="136">O100/N100</f>
        <v>0.93587474697401585</v>
      </c>
      <c r="R100" s="149">
        <f>R101+R102+R103+R105+R106+R107+R108+R109+R112+R115+R116+R118+R119+R132+R134+R135</f>
        <v>65031</v>
      </c>
      <c r="S100" s="163">
        <f>S101+S102+S103+S105+S106+S107+S108+S109+S112+S115+S116+S118+S119+S132+S134+S135</f>
        <v>65372.800000000003</v>
      </c>
      <c r="T100" s="115">
        <f>T101+T102+T103+T105+T106+T107+T108+T109+T112+T115+T116+T118+T119+T132+T134+T135</f>
        <v>65372.800000000003</v>
      </c>
      <c r="U100" s="160">
        <f>U101+U102+U103+U105+U106+U107+U108+U109+U112+U115+U116+U118+U119+U132+U134+U135</f>
        <v>61156.4</v>
      </c>
      <c r="V100" s="115">
        <f t="shared" ref="V100" si="137">U100-T100</f>
        <v>-4216.4000000000015</v>
      </c>
      <c r="W100" s="117">
        <f t="shared" ref="W100" si="138">U100/T100</f>
        <v>0.93550222722600218</v>
      </c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51"/>
      <c r="GF100" s="51"/>
      <c r="GG100" s="51"/>
      <c r="GH100" s="51"/>
      <c r="GI100" s="51"/>
      <c r="GJ100" s="51"/>
      <c r="GK100" s="51"/>
      <c r="GL100" s="51"/>
      <c r="GM100" s="51"/>
      <c r="GN100" s="51"/>
    </row>
    <row r="101" spans="1:196" s="8" customFormat="1" ht="22.8" customHeight="1" thickBot="1" x14ac:dyDescent="0.35">
      <c r="A101" s="118"/>
      <c r="B101" s="320">
        <v>180404</v>
      </c>
      <c r="C101" s="120" t="s">
        <v>216</v>
      </c>
      <c r="D101" s="120" t="s">
        <v>218</v>
      </c>
      <c r="E101" s="256" t="s">
        <v>217</v>
      </c>
      <c r="F101" s="363">
        <v>35.700000000000003</v>
      </c>
      <c r="G101" s="134">
        <v>35.700000000000003</v>
      </c>
      <c r="H101" s="218">
        <v>35.700000000000003</v>
      </c>
      <c r="I101" s="122">
        <f t="shared" si="97"/>
        <v>5.0457081799833794E-5</v>
      </c>
      <c r="J101" s="123">
        <f t="shared" si="98"/>
        <v>0</v>
      </c>
      <c r="K101" s="199">
        <f t="shared" si="134"/>
        <v>1</v>
      </c>
      <c r="L101" s="150"/>
      <c r="M101" s="123"/>
      <c r="N101" s="123"/>
      <c r="O101" s="218"/>
      <c r="P101" s="123">
        <f t="shared" si="99"/>
        <v>0</v>
      </c>
      <c r="Q101" s="124"/>
      <c r="R101" s="150">
        <f t="shared" si="100"/>
        <v>35.700000000000003</v>
      </c>
      <c r="S101" s="164">
        <f t="shared" si="101"/>
        <v>35.700000000000003</v>
      </c>
      <c r="T101" s="123">
        <f t="shared" si="102"/>
        <v>35.700000000000003</v>
      </c>
      <c r="U101" s="165">
        <f t="shared" si="103"/>
        <v>35.700000000000003</v>
      </c>
      <c r="V101" s="123">
        <f>U101-T101</f>
        <v>0</v>
      </c>
      <c r="W101" s="124">
        <f t="shared" si="105"/>
        <v>1</v>
      </c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</row>
    <row r="102" spans="1:196" s="8" customFormat="1" ht="36" customHeight="1" thickBot="1" x14ac:dyDescent="0.35">
      <c r="A102" s="118"/>
      <c r="B102" s="319">
        <v>180404</v>
      </c>
      <c r="C102" s="120" t="s">
        <v>79</v>
      </c>
      <c r="D102" s="120" t="s">
        <v>162</v>
      </c>
      <c r="E102" s="256" t="s">
        <v>163</v>
      </c>
      <c r="F102" s="363"/>
      <c r="G102" s="134"/>
      <c r="H102" s="218"/>
      <c r="I102" s="322">
        <f t="shared" si="97"/>
        <v>0</v>
      </c>
      <c r="J102" s="323">
        <f t="shared" si="98"/>
        <v>0</v>
      </c>
      <c r="K102" s="321"/>
      <c r="L102" s="150">
        <v>20554.3</v>
      </c>
      <c r="M102" s="123">
        <v>20554.3</v>
      </c>
      <c r="N102" s="123">
        <v>20554.3</v>
      </c>
      <c r="O102" s="218">
        <v>20051.900000000001</v>
      </c>
      <c r="P102" s="123">
        <f t="shared" si="99"/>
        <v>-502.39999999999782</v>
      </c>
      <c r="Q102" s="124">
        <f t="shared" si="90"/>
        <v>0.975557425940071</v>
      </c>
      <c r="R102" s="150">
        <f t="shared" si="100"/>
        <v>20554.3</v>
      </c>
      <c r="S102" s="164">
        <f t="shared" si="101"/>
        <v>20554.3</v>
      </c>
      <c r="T102" s="123">
        <f t="shared" si="102"/>
        <v>20554.3</v>
      </c>
      <c r="U102" s="165">
        <f t="shared" si="103"/>
        <v>20051.900000000001</v>
      </c>
      <c r="V102" s="123">
        <f t="shared" si="104"/>
        <v>-502.39999999999782</v>
      </c>
      <c r="W102" s="124">
        <f t="shared" si="105"/>
        <v>0.975557425940071</v>
      </c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</row>
    <row r="103" spans="1:196" s="8" customFormat="1" ht="23.25" customHeight="1" thickBot="1" x14ac:dyDescent="0.35">
      <c r="A103" s="118"/>
      <c r="B103" s="319">
        <v>180404</v>
      </c>
      <c r="C103" s="120" t="s">
        <v>184</v>
      </c>
      <c r="D103" s="120" t="s">
        <v>162</v>
      </c>
      <c r="E103" s="256" t="s">
        <v>185</v>
      </c>
      <c r="F103" s="363"/>
      <c r="G103" s="134"/>
      <c r="H103" s="218"/>
      <c r="I103" s="322">
        <f t="shared" si="97"/>
        <v>0</v>
      </c>
      <c r="J103" s="323">
        <f t="shared" si="98"/>
        <v>0</v>
      </c>
      <c r="K103" s="321"/>
      <c r="L103" s="150">
        <v>10538.2</v>
      </c>
      <c r="M103" s="123">
        <v>10538.2</v>
      </c>
      <c r="N103" s="123">
        <v>10538.2</v>
      </c>
      <c r="O103" s="218">
        <v>7638</v>
      </c>
      <c r="P103" s="123">
        <f t="shared" si="99"/>
        <v>-2900.2000000000007</v>
      </c>
      <c r="Q103" s="124">
        <f t="shared" si="90"/>
        <v>0.72479171015923016</v>
      </c>
      <c r="R103" s="150">
        <f t="shared" si="100"/>
        <v>10538.2</v>
      </c>
      <c r="S103" s="164">
        <f t="shared" si="101"/>
        <v>10538.2</v>
      </c>
      <c r="T103" s="123">
        <f t="shared" si="102"/>
        <v>10538.2</v>
      </c>
      <c r="U103" s="165">
        <f t="shared" si="103"/>
        <v>7638</v>
      </c>
      <c r="V103" s="123">
        <f t="shared" si="104"/>
        <v>-2900.2000000000007</v>
      </c>
      <c r="W103" s="124">
        <f t="shared" si="105"/>
        <v>0.72479171015923016</v>
      </c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</row>
    <row r="104" spans="1:196" s="105" customFormat="1" ht="66.599999999999994" customHeight="1" x14ac:dyDescent="0.35">
      <c r="A104" s="279"/>
      <c r="B104" s="287"/>
      <c r="C104" s="287"/>
      <c r="D104" s="287"/>
      <c r="E104" s="274" t="s">
        <v>312</v>
      </c>
      <c r="F104" s="370"/>
      <c r="G104" s="178"/>
      <c r="H104" s="168"/>
      <c r="I104" s="224">
        <f t="shared" si="97"/>
        <v>0</v>
      </c>
      <c r="J104" s="178">
        <f t="shared" si="98"/>
        <v>0</v>
      </c>
      <c r="K104" s="179"/>
      <c r="L104" s="183">
        <v>1000</v>
      </c>
      <c r="M104" s="178">
        <v>1000</v>
      </c>
      <c r="N104" s="178">
        <v>1000</v>
      </c>
      <c r="O104" s="168">
        <v>1000</v>
      </c>
      <c r="P104" s="178">
        <f t="shared" si="99"/>
        <v>0</v>
      </c>
      <c r="Q104" s="182">
        <f t="shared" si="90"/>
        <v>1</v>
      </c>
      <c r="R104" s="183">
        <f t="shared" si="100"/>
        <v>1000</v>
      </c>
      <c r="S104" s="178">
        <f t="shared" si="101"/>
        <v>1000</v>
      </c>
      <c r="T104" s="178">
        <f t="shared" si="102"/>
        <v>1000</v>
      </c>
      <c r="U104" s="168">
        <f t="shared" si="103"/>
        <v>1000</v>
      </c>
      <c r="V104" s="178">
        <f t="shared" si="104"/>
        <v>0</v>
      </c>
      <c r="W104" s="179">
        <f t="shared" si="105"/>
        <v>1</v>
      </c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103"/>
      <c r="CP104" s="103"/>
      <c r="CQ104" s="103"/>
      <c r="CR104" s="103"/>
      <c r="CS104" s="103"/>
      <c r="CT104" s="103"/>
      <c r="CU104" s="103"/>
      <c r="CV104" s="103"/>
      <c r="CW104" s="103"/>
      <c r="CX104" s="103"/>
      <c r="CY104" s="103"/>
      <c r="CZ104" s="103"/>
      <c r="DA104" s="103"/>
      <c r="DB104" s="103"/>
      <c r="DC104" s="103"/>
      <c r="DD104" s="103"/>
      <c r="DE104" s="103"/>
      <c r="DF104" s="103"/>
      <c r="DG104" s="103"/>
      <c r="DH104" s="103"/>
      <c r="DI104" s="103"/>
      <c r="DJ104" s="103"/>
      <c r="DK104" s="103"/>
      <c r="DL104" s="103"/>
      <c r="DM104" s="103"/>
      <c r="DN104" s="103"/>
      <c r="DO104" s="103"/>
      <c r="DP104" s="103"/>
      <c r="DQ104" s="103"/>
      <c r="DR104" s="103"/>
      <c r="DS104" s="103"/>
      <c r="DT104" s="103"/>
      <c r="DU104" s="103"/>
      <c r="DV104" s="103"/>
      <c r="DW104" s="103"/>
      <c r="DX104" s="103"/>
      <c r="DY104" s="103"/>
      <c r="DZ104" s="103"/>
      <c r="EA104" s="103"/>
      <c r="EB104" s="103"/>
      <c r="EC104" s="103"/>
      <c r="ED104" s="103"/>
      <c r="EE104" s="103"/>
      <c r="EF104" s="103"/>
      <c r="EG104" s="103"/>
      <c r="EH104" s="103"/>
      <c r="EI104" s="103"/>
      <c r="EJ104" s="103"/>
      <c r="EK104" s="103"/>
      <c r="EL104" s="103"/>
      <c r="EM104" s="103"/>
      <c r="EN104" s="103"/>
      <c r="EO104" s="103"/>
      <c r="EP104" s="103"/>
      <c r="EQ104" s="103"/>
      <c r="ER104" s="103"/>
      <c r="ES104" s="103"/>
      <c r="ET104" s="103"/>
      <c r="EU104" s="103"/>
      <c r="EV104" s="103"/>
      <c r="EW104" s="103"/>
      <c r="EX104" s="103"/>
      <c r="EY104" s="103"/>
      <c r="EZ104" s="103"/>
      <c r="FA104" s="103"/>
      <c r="FB104" s="103"/>
      <c r="FC104" s="103"/>
      <c r="FD104" s="103"/>
      <c r="FE104" s="103"/>
      <c r="FF104" s="103"/>
      <c r="FG104" s="103"/>
      <c r="FH104" s="103"/>
      <c r="FI104" s="103"/>
      <c r="FJ104" s="103"/>
      <c r="FK104" s="103"/>
      <c r="FL104" s="103"/>
      <c r="FM104" s="103"/>
      <c r="FN104" s="103"/>
      <c r="FO104" s="103"/>
      <c r="FP104" s="103"/>
      <c r="FQ104" s="103"/>
      <c r="FR104" s="103"/>
      <c r="FS104" s="103"/>
      <c r="FT104" s="103"/>
      <c r="FU104" s="103"/>
      <c r="FV104" s="103"/>
      <c r="FW104" s="103"/>
      <c r="FX104" s="103"/>
      <c r="FY104" s="103"/>
      <c r="FZ104" s="103"/>
      <c r="GA104" s="103"/>
      <c r="GB104" s="103"/>
      <c r="GC104" s="103"/>
      <c r="GD104" s="103"/>
      <c r="GE104" s="104"/>
      <c r="GF104" s="104"/>
      <c r="GG104" s="104"/>
      <c r="GH104" s="104"/>
      <c r="GI104" s="104"/>
      <c r="GJ104" s="104"/>
      <c r="GK104" s="104"/>
      <c r="GL104" s="104"/>
      <c r="GM104" s="104"/>
      <c r="GN104" s="104"/>
    </row>
    <row r="105" spans="1:196" s="8" customFormat="1" ht="25.95" customHeight="1" thickBot="1" x14ac:dyDescent="0.35">
      <c r="A105" s="118"/>
      <c r="B105" s="319"/>
      <c r="C105" s="120" t="s">
        <v>241</v>
      </c>
      <c r="D105" s="120" t="s">
        <v>162</v>
      </c>
      <c r="E105" s="256" t="s">
        <v>242</v>
      </c>
      <c r="F105" s="363"/>
      <c r="G105" s="134"/>
      <c r="H105" s="218"/>
      <c r="I105" s="322">
        <f t="shared" si="97"/>
        <v>0</v>
      </c>
      <c r="J105" s="323">
        <f t="shared" si="98"/>
        <v>0</v>
      </c>
      <c r="K105" s="321"/>
      <c r="L105" s="150">
        <v>17100.3</v>
      </c>
      <c r="M105" s="123">
        <v>17100.3</v>
      </c>
      <c r="N105" s="123">
        <v>17100.3</v>
      </c>
      <c r="O105" s="218">
        <v>17100.2</v>
      </c>
      <c r="P105" s="123">
        <f t="shared" si="99"/>
        <v>-9.9999999998544808E-2</v>
      </c>
      <c r="Q105" s="124">
        <f t="shared" si="90"/>
        <v>0.99999415214937759</v>
      </c>
      <c r="R105" s="150">
        <f t="shared" si="100"/>
        <v>17100.3</v>
      </c>
      <c r="S105" s="164">
        <f t="shared" si="101"/>
        <v>17100.3</v>
      </c>
      <c r="T105" s="123">
        <f t="shared" si="102"/>
        <v>17100.3</v>
      </c>
      <c r="U105" s="165">
        <f t="shared" si="103"/>
        <v>17100.2</v>
      </c>
      <c r="V105" s="123">
        <f t="shared" si="104"/>
        <v>-9.9999999998544808E-2</v>
      </c>
      <c r="W105" s="124">
        <f t="shared" si="105"/>
        <v>0.99999415214937759</v>
      </c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</row>
    <row r="106" spans="1:196" s="8" customFormat="1" ht="25.95" customHeight="1" thickBot="1" x14ac:dyDescent="0.35">
      <c r="A106" s="118"/>
      <c r="B106" s="319"/>
      <c r="C106" s="120" t="s">
        <v>274</v>
      </c>
      <c r="D106" s="120" t="s">
        <v>162</v>
      </c>
      <c r="E106" s="256" t="s">
        <v>275</v>
      </c>
      <c r="F106" s="363"/>
      <c r="G106" s="134"/>
      <c r="H106" s="218"/>
      <c r="I106" s="322">
        <f t="shared" ref="I106" si="139">H106/$H$6</f>
        <v>0</v>
      </c>
      <c r="J106" s="323">
        <f t="shared" ref="J106" si="140">H106-G106</f>
        <v>0</v>
      </c>
      <c r="K106" s="321"/>
      <c r="L106" s="150">
        <v>65</v>
      </c>
      <c r="M106" s="123">
        <v>65</v>
      </c>
      <c r="N106" s="123">
        <v>65</v>
      </c>
      <c r="O106" s="218">
        <v>63.4</v>
      </c>
      <c r="P106" s="123">
        <f t="shared" ref="P106" si="141">O106-N106</f>
        <v>-1.6000000000000014</v>
      </c>
      <c r="Q106" s="124">
        <f t="shared" si="90"/>
        <v>0.97538461538461541</v>
      </c>
      <c r="R106" s="150">
        <f t="shared" ref="R106" si="142">SUM(F106,L106)</f>
        <v>65</v>
      </c>
      <c r="S106" s="164">
        <f t="shared" ref="S106" si="143">SUM(F106,M106)</f>
        <v>65</v>
      </c>
      <c r="T106" s="123">
        <f t="shared" ref="T106" si="144">SUM(G106,N106)</f>
        <v>65</v>
      </c>
      <c r="U106" s="165">
        <f t="shared" ref="U106" si="145">SUM(H106,O106)</f>
        <v>63.4</v>
      </c>
      <c r="V106" s="123">
        <f t="shared" ref="V106" si="146">U106-T106</f>
        <v>-1.6000000000000014</v>
      </c>
      <c r="W106" s="124">
        <f t="shared" si="105"/>
        <v>0.97538461538461541</v>
      </c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</row>
    <row r="107" spans="1:196" s="8" customFormat="1" ht="34.200000000000003" customHeight="1" thickBot="1" x14ac:dyDescent="0.35">
      <c r="A107" s="118"/>
      <c r="B107" s="333"/>
      <c r="C107" s="120" t="s">
        <v>306</v>
      </c>
      <c r="D107" s="120" t="s">
        <v>162</v>
      </c>
      <c r="E107" s="256" t="s">
        <v>307</v>
      </c>
      <c r="F107" s="363"/>
      <c r="G107" s="134"/>
      <c r="H107" s="218"/>
      <c r="I107" s="322">
        <f t="shared" ref="I107" si="147">H107/$H$6</f>
        <v>0</v>
      </c>
      <c r="J107" s="323">
        <f t="shared" ref="J107" si="148">H107-G107</f>
        <v>0</v>
      </c>
      <c r="K107" s="321"/>
      <c r="L107" s="150">
        <v>500</v>
      </c>
      <c r="M107" s="123">
        <v>500</v>
      </c>
      <c r="N107" s="123">
        <v>500</v>
      </c>
      <c r="O107" s="218">
        <v>500</v>
      </c>
      <c r="P107" s="123">
        <f t="shared" ref="P107" si="149">O107-N107</f>
        <v>0</v>
      </c>
      <c r="Q107" s="124">
        <f t="shared" si="90"/>
        <v>1</v>
      </c>
      <c r="R107" s="150">
        <f t="shared" ref="R107" si="150">SUM(F107,L107)</f>
        <v>500</v>
      </c>
      <c r="S107" s="164">
        <f t="shared" ref="S107" si="151">SUM(F107,M107)</f>
        <v>500</v>
      </c>
      <c r="T107" s="123">
        <f t="shared" ref="T107" si="152">SUM(G107,N107)</f>
        <v>500</v>
      </c>
      <c r="U107" s="165">
        <f t="shared" ref="U107" si="153">SUM(H107,O107)</f>
        <v>500</v>
      </c>
      <c r="V107" s="123">
        <f t="shared" ref="V107" si="154">U107-T107</f>
        <v>0</v>
      </c>
      <c r="W107" s="124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</row>
    <row r="108" spans="1:196" s="8" customFormat="1" ht="34.950000000000003" customHeight="1" thickBot="1" x14ac:dyDescent="0.35">
      <c r="A108" s="118"/>
      <c r="B108" s="319">
        <v>180404</v>
      </c>
      <c r="C108" s="120" t="s">
        <v>164</v>
      </c>
      <c r="D108" s="120" t="s">
        <v>162</v>
      </c>
      <c r="E108" s="256" t="s">
        <v>191</v>
      </c>
      <c r="F108" s="363"/>
      <c r="G108" s="134"/>
      <c r="H108" s="218"/>
      <c r="I108" s="322">
        <f t="shared" si="97"/>
        <v>0</v>
      </c>
      <c r="J108" s="323">
        <f t="shared" si="98"/>
        <v>0</v>
      </c>
      <c r="K108" s="321"/>
      <c r="L108" s="150">
        <v>245.7</v>
      </c>
      <c r="M108" s="123">
        <v>245.7</v>
      </c>
      <c r="N108" s="123">
        <v>245.7</v>
      </c>
      <c r="O108" s="218">
        <v>245.7</v>
      </c>
      <c r="P108" s="123">
        <f t="shared" si="99"/>
        <v>0</v>
      </c>
      <c r="Q108" s="124">
        <f t="shared" si="90"/>
        <v>1</v>
      </c>
      <c r="R108" s="150">
        <f t="shared" si="100"/>
        <v>245.7</v>
      </c>
      <c r="S108" s="164">
        <f t="shared" si="101"/>
        <v>245.7</v>
      </c>
      <c r="T108" s="123">
        <f t="shared" si="102"/>
        <v>245.7</v>
      </c>
      <c r="U108" s="165">
        <f t="shared" si="103"/>
        <v>245.7</v>
      </c>
      <c r="V108" s="123">
        <f t="shared" si="104"/>
        <v>0</v>
      </c>
      <c r="W108" s="124">
        <f t="shared" si="105"/>
        <v>1</v>
      </c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</row>
    <row r="109" spans="1:196" s="8" customFormat="1" ht="40.950000000000003" customHeight="1" thickBot="1" x14ac:dyDescent="0.35">
      <c r="A109" s="118"/>
      <c r="B109" s="319">
        <v>180404</v>
      </c>
      <c r="C109" s="120" t="s">
        <v>181</v>
      </c>
      <c r="D109" s="120" t="s">
        <v>162</v>
      </c>
      <c r="E109" s="256" t="s">
        <v>182</v>
      </c>
      <c r="F109" s="363"/>
      <c r="G109" s="134"/>
      <c r="H109" s="218"/>
      <c r="I109" s="322">
        <f t="shared" si="97"/>
        <v>0</v>
      </c>
      <c r="J109" s="323">
        <f t="shared" si="98"/>
        <v>0</v>
      </c>
      <c r="K109" s="321"/>
      <c r="L109" s="150">
        <v>7849</v>
      </c>
      <c r="M109" s="123">
        <v>7849</v>
      </c>
      <c r="N109" s="123">
        <v>7849</v>
      </c>
      <c r="O109" s="218">
        <v>7705.3</v>
      </c>
      <c r="P109" s="123">
        <f t="shared" si="99"/>
        <v>-143.69999999999982</v>
      </c>
      <c r="Q109" s="124">
        <f t="shared" si="90"/>
        <v>0.98169193527837939</v>
      </c>
      <c r="R109" s="150">
        <f t="shared" si="100"/>
        <v>7849</v>
      </c>
      <c r="S109" s="164">
        <f t="shared" si="101"/>
        <v>7849</v>
      </c>
      <c r="T109" s="123">
        <f t="shared" si="102"/>
        <v>7849</v>
      </c>
      <c r="U109" s="165">
        <f t="shared" si="103"/>
        <v>7705.3</v>
      </c>
      <c r="V109" s="123">
        <f t="shared" si="104"/>
        <v>-143.69999999999982</v>
      </c>
      <c r="W109" s="124">
        <f t="shared" si="105"/>
        <v>0.98169193527837939</v>
      </c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</row>
    <row r="110" spans="1:196" s="8" customFormat="1" ht="53.4" hidden="1" customHeight="1" thickBot="1" x14ac:dyDescent="0.35">
      <c r="A110" s="118">
        <v>17</v>
      </c>
      <c r="B110" s="319"/>
      <c r="C110" s="120" t="s">
        <v>198</v>
      </c>
      <c r="D110" s="120" t="s">
        <v>78</v>
      </c>
      <c r="E110" s="256" t="s">
        <v>199</v>
      </c>
      <c r="F110" s="363"/>
      <c r="G110" s="134"/>
      <c r="H110" s="218"/>
      <c r="I110" s="322">
        <f t="shared" si="97"/>
        <v>0</v>
      </c>
      <c r="J110" s="323">
        <f t="shared" si="98"/>
        <v>0</v>
      </c>
      <c r="K110" s="321" t="e">
        <f t="shared" si="96"/>
        <v>#DIV/0!</v>
      </c>
      <c r="L110" s="150"/>
      <c r="M110" s="123"/>
      <c r="N110" s="123"/>
      <c r="O110" s="218"/>
      <c r="P110" s="123">
        <f t="shared" si="99"/>
        <v>0</v>
      </c>
      <c r="Q110" s="124" t="e">
        <f t="shared" si="90"/>
        <v>#DIV/0!</v>
      </c>
      <c r="R110" s="150">
        <f t="shared" si="100"/>
        <v>0</v>
      </c>
      <c r="S110" s="164">
        <f t="shared" si="101"/>
        <v>0</v>
      </c>
      <c r="T110" s="123">
        <f t="shared" si="102"/>
        <v>0</v>
      </c>
      <c r="U110" s="165">
        <f t="shared" si="103"/>
        <v>0</v>
      </c>
      <c r="V110" s="123">
        <f t="shared" si="104"/>
        <v>0</v>
      </c>
      <c r="W110" s="124" t="e">
        <f t="shared" si="105"/>
        <v>#DIV/0!</v>
      </c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</row>
    <row r="111" spans="1:196" s="26" customFormat="1" ht="83.4" hidden="1" customHeight="1" thickBot="1" x14ac:dyDescent="0.4">
      <c r="A111" s="289"/>
      <c r="B111" s="304"/>
      <c r="C111" s="127"/>
      <c r="D111" s="305"/>
      <c r="E111" s="306" t="s">
        <v>206</v>
      </c>
      <c r="F111" s="374"/>
      <c r="G111" s="230"/>
      <c r="H111" s="206"/>
      <c r="I111" s="231">
        <f t="shared" si="97"/>
        <v>0</v>
      </c>
      <c r="J111" s="186">
        <f t="shared" si="98"/>
        <v>0</v>
      </c>
      <c r="K111" s="194" t="e">
        <f t="shared" si="96"/>
        <v>#DIV/0!</v>
      </c>
      <c r="L111" s="185"/>
      <c r="M111" s="186"/>
      <c r="N111" s="186"/>
      <c r="O111" s="206"/>
      <c r="P111" s="186">
        <f t="shared" si="99"/>
        <v>0</v>
      </c>
      <c r="Q111" s="124" t="e">
        <f t="shared" si="90"/>
        <v>#DIV/0!</v>
      </c>
      <c r="R111" s="185">
        <f t="shared" si="100"/>
        <v>0</v>
      </c>
      <c r="S111" s="186">
        <f t="shared" si="101"/>
        <v>0</v>
      </c>
      <c r="T111" s="186">
        <f t="shared" si="102"/>
        <v>0</v>
      </c>
      <c r="U111" s="168">
        <f t="shared" si="103"/>
        <v>0</v>
      </c>
      <c r="V111" s="324">
        <f t="shared" si="104"/>
        <v>0</v>
      </c>
      <c r="W111" s="124" t="e">
        <f t="shared" si="105"/>
        <v>#DIV/0!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52"/>
      <c r="GF111" s="52"/>
      <c r="GG111" s="52"/>
      <c r="GH111" s="52"/>
      <c r="GI111" s="52"/>
      <c r="GJ111" s="52"/>
      <c r="GK111" s="52"/>
      <c r="GL111" s="52"/>
      <c r="GM111" s="52"/>
      <c r="GN111" s="52"/>
    </row>
    <row r="112" spans="1:196" s="20" customFormat="1" ht="54.6" customHeight="1" thickBot="1" x14ac:dyDescent="0.35">
      <c r="A112" s="263"/>
      <c r="B112" s="325">
        <v>180404</v>
      </c>
      <c r="C112" s="120" t="s">
        <v>200</v>
      </c>
      <c r="D112" s="326" t="s">
        <v>78</v>
      </c>
      <c r="E112" s="286" t="s">
        <v>229</v>
      </c>
      <c r="F112" s="365"/>
      <c r="G112" s="221"/>
      <c r="H112" s="218"/>
      <c r="I112" s="327">
        <f t="shared" si="97"/>
        <v>0</v>
      </c>
      <c r="J112" s="164">
        <f t="shared" si="98"/>
        <v>0</v>
      </c>
      <c r="K112" s="199"/>
      <c r="L112" s="170">
        <v>2452</v>
      </c>
      <c r="M112" s="164">
        <v>2452</v>
      </c>
      <c r="N112" s="164">
        <v>2452</v>
      </c>
      <c r="O112" s="165">
        <v>2193.9</v>
      </c>
      <c r="P112" s="164">
        <f t="shared" si="99"/>
        <v>-258.09999999999991</v>
      </c>
      <c r="Q112" s="124">
        <f t="shared" si="90"/>
        <v>0.89473898858075041</v>
      </c>
      <c r="R112" s="170">
        <f t="shared" si="100"/>
        <v>2452</v>
      </c>
      <c r="S112" s="164">
        <f t="shared" si="101"/>
        <v>2452</v>
      </c>
      <c r="T112" s="164">
        <f t="shared" si="102"/>
        <v>2452</v>
      </c>
      <c r="U112" s="165">
        <f t="shared" si="103"/>
        <v>2193.9</v>
      </c>
      <c r="V112" s="123">
        <f t="shared" si="104"/>
        <v>-258.09999999999991</v>
      </c>
      <c r="W112" s="124">
        <f t="shared" si="105"/>
        <v>0.89473898858075041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</row>
    <row r="113" spans="1:196" s="107" customFormat="1" ht="69" customHeight="1" thickBot="1" x14ac:dyDescent="0.4">
      <c r="A113" s="279"/>
      <c r="B113" s="307"/>
      <c r="C113" s="283"/>
      <c r="D113" s="283"/>
      <c r="E113" s="308" t="s">
        <v>311</v>
      </c>
      <c r="F113" s="370"/>
      <c r="G113" s="178"/>
      <c r="H113" s="168"/>
      <c r="I113" s="224">
        <f t="shared" si="97"/>
        <v>0</v>
      </c>
      <c r="J113" s="178">
        <f t="shared" si="98"/>
        <v>0</v>
      </c>
      <c r="K113" s="179"/>
      <c r="L113" s="183">
        <v>1519</v>
      </c>
      <c r="M113" s="178">
        <v>1519</v>
      </c>
      <c r="N113" s="178">
        <v>1519</v>
      </c>
      <c r="O113" s="168">
        <v>1303.9000000000001</v>
      </c>
      <c r="P113" s="178">
        <f t="shared" si="99"/>
        <v>-215.09999999999991</v>
      </c>
      <c r="Q113" s="179">
        <f t="shared" si="90"/>
        <v>0.85839368005266625</v>
      </c>
      <c r="R113" s="183">
        <f t="shared" si="100"/>
        <v>1519</v>
      </c>
      <c r="S113" s="178">
        <f t="shared" si="101"/>
        <v>1519</v>
      </c>
      <c r="T113" s="178">
        <f t="shared" si="102"/>
        <v>1519</v>
      </c>
      <c r="U113" s="168">
        <f t="shared" si="103"/>
        <v>1303.9000000000001</v>
      </c>
      <c r="V113" s="178">
        <f t="shared" si="104"/>
        <v>-215.09999999999991</v>
      </c>
      <c r="W113" s="179">
        <f t="shared" si="105"/>
        <v>0.85839368005266625</v>
      </c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03"/>
      <c r="DZ113" s="103"/>
      <c r="EA113" s="103"/>
      <c r="EB113" s="103"/>
      <c r="EC113" s="103"/>
      <c r="ED113" s="103"/>
      <c r="EE113" s="103"/>
      <c r="EF113" s="103"/>
      <c r="EG113" s="103"/>
      <c r="EH113" s="103"/>
      <c r="EI113" s="103"/>
      <c r="EJ113" s="103"/>
      <c r="EK113" s="103"/>
      <c r="EL113" s="103"/>
      <c r="EM113" s="103"/>
      <c r="EN113" s="103"/>
      <c r="EO113" s="103"/>
      <c r="EP113" s="103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3"/>
      <c r="FF113" s="103"/>
      <c r="FG113" s="103"/>
      <c r="FH113" s="103"/>
      <c r="FI113" s="103"/>
      <c r="FJ113" s="103"/>
      <c r="FK113" s="103"/>
      <c r="FL113" s="103"/>
      <c r="FM113" s="103"/>
      <c r="FN113" s="103"/>
      <c r="FO113" s="103"/>
      <c r="FP113" s="103"/>
      <c r="FQ113" s="103"/>
      <c r="FR113" s="103"/>
      <c r="FS113" s="103"/>
      <c r="FT113" s="103"/>
      <c r="FU113" s="103"/>
      <c r="FV113" s="103"/>
      <c r="FW113" s="103"/>
      <c r="FX113" s="103"/>
      <c r="FY113" s="103"/>
      <c r="FZ113" s="103"/>
      <c r="GA113" s="103"/>
      <c r="GB113" s="103"/>
      <c r="GC113" s="103"/>
      <c r="GD113" s="103"/>
      <c r="GE113" s="106"/>
      <c r="GF113" s="106"/>
      <c r="GG113" s="106"/>
      <c r="GH113" s="106"/>
      <c r="GI113" s="106"/>
      <c r="GJ113" s="106"/>
      <c r="GK113" s="106"/>
      <c r="GL113" s="106"/>
      <c r="GM113" s="106"/>
      <c r="GN113" s="106"/>
    </row>
    <row r="114" spans="1:196" s="107" customFormat="1" ht="63.6" customHeight="1" thickBot="1" x14ac:dyDescent="0.4">
      <c r="A114" s="279"/>
      <c r="B114" s="307"/>
      <c r="C114" s="283"/>
      <c r="D114" s="283"/>
      <c r="E114" s="308" t="s">
        <v>310</v>
      </c>
      <c r="F114" s="370"/>
      <c r="G114" s="178"/>
      <c r="H114" s="168"/>
      <c r="I114" s="224">
        <f t="shared" ref="I114" si="155">H114/$H$6</f>
        <v>0</v>
      </c>
      <c r="J114" s="178">
        <f t="shared" ref="J114" si="156">H114-G114</f>
        <v>0</v>
      </c>
      <c r="K114" s="179"/>
      <c r="L114" s="183">
        <v>933</v>
      </c>
      <c r="M114" s="178">
        <v>933</v>
      </c>
      <c r="N114" s="178">
        <v>933</v>
      </c>
      <c r="O114" s="168">
        <v>890</v>
      </c>
      <c r="P114" s="178">
        <f t="shared" ref="P114" si="157">O114-N114</f>
        <v>-43</v>
      </c>
      <c r="Q114" s="179">
        <f t="shared" si="90"/>
        <v>0.95391211146838162</v>
      </c>
      <c r="R114" s="183">
        <f t="shared" ref="R114" si="158">SUM(F114,L114)</f>
        <v>933</v>
      </c>
      <c r="S114" s="178">
        <f t="shared" ref="S114" si="159">SUM(F114,M114)</f>
        <v>933</v>
      </c>
      <c r="T114" s="178">
        <f t="shared" ref="T114" si="160">SUM(G114,N114)</f>
        <v>933</v>
      </c>
      <c r="U114" s="168">
        <f t="shared" ref="U114" si="161">SUM(H114,O114)</f>
        <v>890</v>
      </c>
      <c r="V114" s="178">
        <f t="shared" ref="V114" si="162">U114-T114</f>
        <v>-43</v>
      </c>
      <c r="W114" s="179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03"/>
      <c r="CN114" s="103"/>
      <c r="CO114" s="103"/>
      <c r="CP114" s="103"/>
      <c r="CQ114" s="103"/>
      <c r="CR114" s="103"/>
      <c r="CS114" s="103"/>
      <c r="CT114" s="103"/>
      <c r="CU114" s="103"/>
      <c r="CV114" s="103"/>
      <c r="CW114" s="103"/>
      <c r="CX114" s="103"/>
      <c r="CY114" s="103"/>
      <c r="CZ114" s="103"/>
      <c r="DA114" s="103"/>
      <c r="DB114" s="103"/>
      <c r="DC114" s="103"/>
      <c r="DD114" s="103"/>
      <c r="DE114" s="103"/>
      <c r="DF114" s="103"/>
      <c r="DG114" s="103"/>
      <c r="DH114" s="103"/>
      <c r="DI114" s="103"/>
      <c r="DJ114" s="103"/>
      <c r="DK114" s="103"/>
      <c r="DL114" s="103"/>
      <c r="DM114" s="103"/>
      <c r="DN114" s="103"/>
      <c r="DO114" s="103"/>
      <c r="DP114" s="103"/>
      <c r="DQ114" s="103"/>
      <c r="DR114" s="103"/>
      <c r="DS114" s="103"/>
      <c r="DT114" s="103"/>
      <c r="DU114" s="103"/>
      <c r="DV114" s="103"/>
      <c r="DW114" s="103"/>
      <c r="DX114" s="103"/>
      <c r="DY114" s="103"/>
      <c r="DZ114" s="103"/>
      <c r="EA114" s="103"/>
      <c r="EB114" s="103"/>
      <c r="EC114" s="103"/>
      <c r="ED114" s="103"/>
      <c r="EE114" s="103"/>
      <c r="EF114" s="103"/>
      <c r="EG114" s="103"/>
      <c r="EH114" s="103"/>
      <c r="EI114" s="103"/>
      <c r="EJ114" s="103"/>
      <c r="EK114" s="103"/>
      <c r="EL114" s="103"/>
      <c r="EM114" s="103"/>
      <c r="EN114" s="103"/>
      <c r="EO114" s="103"/>
      <c r="EP114" s="103"/>
      <c r="EQ114" s="103"/>
      <c r="ER114" s="103"/>
      <c r="ES114" s="103"/>
      <c r="ET114" s="103"/>
      <c r="EU114" s="103"/>
      <c r="EV114" s="103"/>
      <c r="EW114" s="103"/>
      <c r="EX114" s="103"/>
      <c r="EY114" s="103"/>
      <c r="EZ114" s="103"/>
      <c r="FA114" s="103"/>
      <c r="FB114" s="103"/>
      <c r="FC114" s="103"/>
      <c r="FD114" s="103"/>
      <c r="FE114" s="103"/>
      <c r="FF114" s="103"/>
      <c r="FG114" s="103"/>
      <c r="FH114" s="103"/>
      <c r="FI114" s="103"/>
      <c r="FJ114" s="103"/>
      <c r="FK114" s="103"/>
      <c r="FL114" s="103"/>
      <c r="FM114" s="103"/>
      <c r="FN114" s="103"/>
      <c r="FO114" s="103"/>
      <c r="FP114" s="103"/>
      <c r="FQ114" s="103"/>
      <c r="FR114" s="103"/>
      <c r="FS114" s="103"/>
      <c r="FT114" s="103"/>
      <c r="FU114" s="103"/>
      <c r="FV114" s="103"/>
      <c r="FW114" s="103"/>
      <c r="FX114" s="103"/>
      <c r="FY114" s="103"/>
      <c r="FZ114" s="103"/>
      <c r="GA114" s="103"/>
      <c r="GB114" s="103"/>
      <c r="GC114" s="103"/>
      <c r="GD114" s="103"/>
      <c r="GE114" s="106"/>
      <c r="GF114" s="106"/>
      <c r="GG114" s="106"/>
      <c r="GH114" s="106"/>
      <c r="GI114" s="106"/>
      <c r="GJ114" s="106"/>
      <c r="GK114" s="106"/>
      <c r="GL114" s="106"/>
      <c r="GM114" s="106"/>
      <c r="GN114" s="106"/>
    </row>
    <row r="115" spans="1:196" s="8" customFormat="1" ht="40.200000000000003" customHeight="1" thickBot="1" x14ac:dyDescent="0.35">
      <c r="A115" s="118"/>
      <c r="B115" s="320"/>
      <c r="C115" s="120" t="s">
        <v>213</v>
      </c>
      <c r="D115" s="120" t="s">
        <v>78</v>
      </c>
      <c r="E115" s="256" t="s">
        <v>214</v>
      </c>
      <c r="F115" s="363"/>
      <c r="G115" s="134"/>
      <c r="H115" s="218"/>
      <c r="I115" s="322">
        <f t="shared" si="97"/>
        <v>0</v>
      </c>
      <c r="J115" s="323">
        <f t="shared" si="98"/>
        <v>0</v>
      </c>
      <c r="K115" s="321"/>
      <c r="L115" s="150">
        <v>70.599999999999994</v>
      </c>
      <c r="M115" s="123">
        <v>412.4</v>
      </c>
      <c r="N115" s="123">
        <v>412.4</v>
      </c>
      <c r="O115" s="218">
        <v>412.4</v>
      </c>
      <c r="P115" s="123">
        <f t="shared" si="99"/>
        <v>0</v>
      </c>
      <c r="Q115" s="124">
        <f t="shared" si="90"/>
        <v>1</v>
      </c>
      <c r="R115" s="150">
        <f t="shared" si="100"/>
        <v>70.599999999999994</v>
      </c>
      <c r="S115" s="164">
        <f t="shared" si="101"/>
        <v>412.4</v>
      </c>
      <c r="T115" s="123">
        <f t="shared" si="102"/>
        <v>412.4</v>
      </c>
      <c r="U115" s="165">
        <f t="shared" si="103"/>
        <v>412.4</v>
      </c>
      <c r="V115" s="123">
        <f t="shared" si="104"/>
        <v>0</v>
      </c>
      <c r="W115" s="124">
        <f t="shared" si="105"/>
        <v>1</v>
      </c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</row>
    <row r="116" spans="1:196" s="8" customFormat="1" ht="31.8" customHeight="1" thickBot="1" x14ac:dyDescent="0.35">
      <c r="A116" s="118"/>
      <c r="B116" s="320"/>
      <c r="C116" s="120" t="s">
        <v>287</v>
      </c>
      <c r="D116" s="120" t="s">
        <v>78</v>
      </c>
      <c r="E116" s="256" t="s">
        <v>288</v>
      </c>
      <c r="F116" s="363"/>
      <c r="G116" s="134"/>
      <c r="H116" s="218"/>
      <c r="I116" s="322">
        <f t="shared" ref="I116" si="163">H116/$H$6</f>
        <v>0</v>
      </c>
      <c r="J116" s="323">
        <f t="shared" ref="J116" si="164">H116-G116</f>
        <v>0</v>
      </c>
      <c r="K116" s="321"/>
      <c r="L116" s="150">
        <v>264</v>
      </c>
      <c r="M116" s="123">
        <v>264</v>
      </c>
      <c r="N116" s="123">
        <v>264</v>
      </c>
      <c r="O116" s="218">
        <v>264</v>
      </c>
      <c r="P116" s="123">
        <f t="shared" ref="P116" si="165">O116-N116</f>
        <v>0</v>
      </c>
      <c r="Q116" s="124">
        <f t="shared" si="90"/>
        <v>1</v>
      </c>
      <c r="R116" s="150">
        <f t="shared" ref="R116" si="166">SUM(F116,L116)</f>
        <v>264</v>
      </c>
      <c r="S116" s="164">
        <f t="shared" ref="S116" si="167">SUM(F116,M116)</f>
        <v>264</v>
      </c>
      <c r="T116" s="123">
        <f t="shared" ref="T116" si="168">SUM(G116,N116)</f>
        <v>264</v>
      </c>
      <c r="U116" s="165">
        <f t="shared" ref="U116" si="169">SUM(H116,O116)</f>
        <v>264</v>
      </c>
      <c r="V116" s="123">
        <f t="shared" ref="V116" si="170">U116-T116</f>
        <v>0</v>
      </c>
      <c r="W116" s="124">
        <f t="shared" ref="W116" si="171">U116/T116</f>
        <v>1</v>
      </c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</row>
    <row r="117" spans="1:196" s="107" customFormat="1" ht="52.8" customHeight="1" thickBot="1" x14ac:dyDescent="0.4">
      <c r="A117" s="279"/>
      <c r="B117" s="307"/>
      <c r="C117" s="283"/>
      <c r="D117" s="283"/>
      <c r="E117" s="308" t="s">
        <v>289</v>
      </c>
      <c r="F117" s="370"/>
      <c r="G117" s="178"/>
      <c r="H117" s="168"/>
      <c r="I117" s="224">
        <f t="shared" ref="I117" si="172">H117/$H$6</f>
        <v>0</v>
      </c>
      <c r="J117" s="178">
        <f t="shared" ref="J117" si="173">H117-G117</f>
        <v>0</v>
      </c>
      <c r="K117" s="179"/>
      <c r="L117" s="183">
        <v>264</v>
      </c>
      <c r="M117" s="178">
        <v>264</v>
      </c>
      <c r="N117" s="178">
        <v>264</v>
      </c>
      <c r="O117" s="168">
        <v>264</v>
      </c>
      <c r="P117" s="178">
        <f t="shared" ref="P117" si="174">O117-N117</f>
        <v>0</v>
      </c>
      <c r="Q117" s="182">
        <f t="shared" si="90"/>
        <v>1</v>
      </c>
      <c r="R117" s="183">
        <f t="shared" ref="R117" si="175">SUM(F117,L117)</f>
        <v>264</v>
      </c>
      <c r="S117" s="178">
        <f t="shared" ref="S117" si="176">SUM(F117,M117)</f>
        <v>264</v>
      </c>
      <c r="T117" s="178">
        <f t="shared" ref="T117" si="177">SUM(G117,N117)</f>
        <v>264</v>
      </c>
      <c r="U117" s="168">
        <f t="shared" ref="U117" si="178">SUM(H117,O117)</f>
        <v>264</v>
      </c>
      <c r="V117" s="178">
        <f t="shared" ref="V117" si="179">U117-T117</f>
        <v>0</v>
      </c>
      <c r="W117" s="182">
        <f t="shared" ref="W117" si="180">U117/T117</f>
        <v>1</v>
      </c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103"/>
      <c r="CJ117" s="103"/>
      <c r="CK117" s="103"/>
      <c r="CL117" s="103"/>
      <c r="CM117" s="103"/>
      <c r="CN117" s="103"/>
      <c r="CO117" s="103"/>
      <c r="CP117" s="103"/>
      <c r="CQ117" s="103"/>
      <c r="CR117" s="103"/>
      <c r="CS117" s="103"/>
      <c r="CT117" s="103"/>
      <c r="CU117" s="103"/>
      <c r="CV117" s="103"/>
      <c r="CW117" s="103"/>
      <c r="CX117" s="103"/>
      <c r="CY117" s="103"/>
      <c r="CZ117" s="103"/>
      <c r="DA117" s="103"/>
      <c r="DB117" s="103"/>
      <c r="DC117" s="103"/>
      <c r="DD117" s="103"/>
      <c r="DE117" s="103"/>
      <c r="DF117" s="103"/>
      <c r="DG117" s="103"/>
      <c r="DH117" s="103"/>
      <c r="DI117" s="103"/>
      <c r="DJ117" s="103"/>
      <c r="DK117" s="103"/>
      <c r="DL117" s="103"/>
      <c r="DM117" s="103"/>
      <c r="DN117" s="103"/>
      <c r="DO117" s="103"/>
      <c r="DP117" s="103"/>
      <c r="DQ117" s="103"/>
      <c r="DR117" s="103"/>
      <c r="DS117" s="103"/>
      <c r="DT117" s="103"/>
      <c r="DU117" s="103"/>
      <c r="DV117" s="103"/>
      <c r="DW117" s="103"/>
      <c r="DX117" s="103"/>
      <c r="DY117" s="103"/>
      <c r="DZ117" s="103"/>
      <c r="EA117" s="103"/>
      <c r="EB117" s="103"/>
      <c r="EC117" s="103"/>
      <c r="ED117" s="103"/>
      <c r="EE117" s="103"/>
      <c r="EF117" s="103"/>
      <c r="EG117" s="103"/>
      <c r="EH117" s="103"/>
      <c r="EI117" s="103"/>
      <c r="EJ117" s="103"/>
      <c r="EK117" s="103"/>
      <c r="EL117" s="103"/>
      <c r="EM117" s="103"/>
      <c r="EN117" s="103"/>
      <c r="EO117" s="103"/>
      <c r="EP117" s="103"/>
      <c r="EQ117" s="103"/>
      <c r="ER117" s="103"/>
      <c r="ES117" s="103"/>
      <c r="ET117" s="103"/>
      <c r="EU117" s="103"/>
      <c r="EV117" s="103"/>
      <c r="EW117" s="103"/>
      <c r="EX117" s="103"/>
      <c r="EY117" s="103"/>
      <c r="EZ117" s="103"/>
      <c r="FA117" s="103"/>
      <c r="FB117" s="103"/>
      <c r="FC117" s="103"/>
      <c r="FD117" s="103"/>
      <c r="FE117" s="103"/>
      <c r="FF117" s="103"/>
      <c r="FG117" s="103"/>
      <c r="FH117" s="103"/>
      <c r="FI117" s="103"/>
      <c r="FJ117" s="103"/>
      <c r="FK117" s="103"/>
      <c r="FL117" s="103"/>
      <c r="FM117" s="103"/>
      <c r="FN117" s="103"/>
      <c r="FO117" s="103"/>
      <c r="FP117" s="103"/>
      <c r="FQ117" s="103"/>
      <c r="FR117" s="103"/>
      <c r="FS117" s="103"/>
      <c r="FT117" s="103"/>
      <c r="FU117" s="103"/>
      <c r="FV117" s="103"/>
      <c r="FW117" s="103"/>
      <c r="FX117" s="103"/>
      <c r="FY117" s="103"/>
      <c r="FZ117" s="103"/>
      <c r="GA117" s="103"/>
      <c r="GB117" s="103"/>
      <c r="GC117" s="103"/>
      <c r="GD117" s="103"/>
      <c r="GE117" s="106"/>
      <c r="GF117" s="106"/>
      <c r="GG117" s="106"/>
      <c r="GH117" s="106"/>
      <c r="GI117" s="106"/>
      <c r="GJ117" s="106"/>
      <c r="GK117" s="106"/>
      <c r="GL117" s="106"/>
      <c r="GM117" s="106"/>
      <c r="GN117" s="106"/>
    </row>
    <row r="118" spans="1:196" s="8" customFormat="1" ht="52.2" customHeight="1" thickBot="1" x14ac:dyDescent="0.35">
      <c r="A118" s="118"/>
      <c r="B118" s="319"/>
      <c r="C118" s="120" t="s">
        <v>173</v>
      </c>
      <c r="D118" s="120" t="s">
        <v>80</v>
      </c>
      <c r="E118" s="256" t="s">
        <v>174</v>
      </c>
      <c r="F118" s="363">
        <v>1000</v>
      </c>
      <c r="G118" s="134">
        <v>1000</v>
      </c>
      <c r="H118" s="218">
        <v>1000</v>
      </c>
      <c r="I118" s="322">
        <f t="shared" si="97"/>
        <v>1.413363635849686E-3</v>
      </c>
      <c r="J118" s="323">
        <f t="shared" si="98"/>
        <v>0</v>
      </c>
      <c r="K118" s="321">
        <f t="shared" ref="K118:K119" si="181">H118/G118</f>
        <v>1</v>
      </c>
      <c r="L118" s="150">
        <v>69.3</v>
      </c>
      <c r="M118" s="123">
        <v>69.3</v>
      </c>
      <c r="N118" s="123">
        <v>69.3</v>
      </c>
      <c r="O118" s="218"/>
      <c r="P118" s="123">
        <f t="shared" si="99"/>
        <v>-69.3</v>
      </c>
      <c r="Q118" s="124">
        <f t="shared" si="90"/>
        <v>0</v>
      </c>
      <c r="R118" s="150">
        <f t="shared" si="100"/>
        <v>1069.3</v>
      </c>
      <c r="S118" s="164">
        <f t="shared" si="101"/>
        <v>1069.3</v>
      </c>
      <c r="T118" s="123">
        <f t="shared" si="102"/>
        <v>1069.3</v>
      </c>
      <c r="U118" s="165">
        <f t="shared" si="103"/>
        <v>1000</v>
      </c>
      <c r="V118" s="123">
        <f t="shared" si="104"/>
        <v>-69.299999999999955</v>
      </c>
      <c r="W118" s="124">
        <f t="shared" si="105"/>
        <v>0.9351912466099318</v>
      </c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</row>
    <row r="119" spans="1:196" s="8" customFormat="1" ht="38.4" customHeight="1" thickBot="1" x14ac:dyDescent="0.35">
      <c r="A119" s="118"/>
      <c r="B119" s="319"/>
      <c r="C119" s="120" t="s">
        <v>245</v>
      </c>
      <c r="D119" s="120" t="s">
        <v>246</v>
      </c>
      <c r="E119" s="256" t="s">
        <v>247</v>
      </c>
      <c r="F119" s="363">
        <v>3285.4</v>
      </c>
      <c r="G119" s="134">
        <v>3285.4</v>
      </c>
      <c r="H119" s="218">
        <v>3166.6</v>
      </c>
      <c r="I119" s="322">
        <f t="shared" si="97"/>
        <v>4.4755572892816158E-3</v>
      </c>
      <c r="J119" s="323">
        <f t="shared" si="98"/>
        <v>-118.80000000000018</v>
      </c>
      <c r="K119" s="321">
        <f t="shared" si="181"/>
        <v>0.9638400194801241</v>
      </c>
      <c r="L119" s="150">
        <v>467.3</v>
      </c>
      <c r="M119" s="123">
        <v>467.3</v>
      </c>
      <c r="N119" s="123">
        <v>467.3</v>
      </c>
      <c r="O119" s="218">
        <v>462</v>
      </c>
      <c r="P119" s="123">
        <f t="shared" si="99"/>
        <v>-5.3000000000000114</v>
      </c>
      <c r="Q119" s="124">
        <f t="shared" si="90"/>
        <v>0.98865824951851056</v>
      </c>
      <c r="R119" s="150">
        <f t="shared" si="100"/>
        <v>3752.7000000000003</v>
      </c>
      <c r="S119" s="164">
        <f t="shared" si="101"/>
        <v>3752.7000000000003</v>
      </c>
      <c r="T119" s="123">
        <f t="shared" si="102"/>
        <v>3752.7000000000003</v>
      </c>
      <c r="U119" s="165">
        <f t="shared" si="103"/>
        <v>3628.6</v>
      </c>
      <c r="V119" s="123">
        <f t="shared" si="104"/>
        <v>-124.10000000000036</v>
      </c>
      <c r="W119" s="124">
        <f t="shared" si="105"/>
        <v>0.96693047672342569</v>
      </c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</row>
    <row r="120" spans="1:196" s="8" customFormat="1" ht="35.25" hidden="1" customHeight="1" thickBot="1" x14ac:dyDescent="0.35">
      <c r="A120" s="118">
        <v>21</v>
      </c>
      <c r="B120" s="319">
        <v>180404</v>
      </c>
      <c r="C120" s="120" t="s">
        <v>148</v>
      </c>
      <c r="D120" s="120" t="s">
        <v>81</v>
      </c>
      <c r="E120" s="256" t="s">
        <v>84</v>
      </c>
      <c r="F120" s="363"/>
      <c r="G120" s="134"/>
      <c r="H120" s="218"/>
      <c r="I120" s="328">
        <f t="shared" si="97"/>
        <v>0</v>
      </c>
      <c r="J120" s="323">
        <f t="shared" si="98"/>
        <v>0</v>
      </c>
      <c r="K120" s="321"/>
      <c r="L120" s="150"/>
      <c r="M120" s="164"/>
      <c r="N120" s="164"/>
      <c r="O120" s="218"/>
      <c r="P120" s="123" t="s">
        <v>235</v>
      </c>
      <c r="Q120" s="124"/>
      <c r="R120" s="150">
        <f t="shared" si="100"/>
        <v>0</v>
      </c>
      <c r="S120" s="164">
        <f t="shared" si="101"/>
        <v>0</v>
      </c>
      <c r="T120" s="123">
        <f t="shared" si="102"/>
        <v>0</v>
      </c>
      <c r="U120" s="165">
        <f t="shared" si="103"/>
        <v>0</v>
      </c>
      <c r="V120" s="123">
        <f t="shared" si="104"/>
        <v>0</v>
      </c>
      <c r="W120" s="124" t="e">
        <f t="shared" si="105"/>
        <v>#DIV/0!</v>
      </c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</row>
    <row r="121" spans="1:196" s="8" customFormat="1" ht="23.25" hidden="1" customHeight="1" thickBot="1" x14ac:dyDescent="0.35">
      <c r="A121" s="118">
        <v>22</v>
      </c>
      <c r="B121" s="319">
        <v>180404</v>
      </c>
      <c r="C121" s="120" t="s">
        <v>165</v>
      </c>
      <c r="D121" s="120" t="s">
        <v>82</v>
      </c>
      <c r="E121" s="256" t="s">
        <v>83</v>
      </c>
      <c r="F121" s="363"/>
      <c r="G121" s="134"/>
      <c r="H121" s="218"/>
      <c r="I121" s="329">
        <f t="shared" si="97"/>
        <v>0</v>
      </c>
      <c r="J121" s="323">
        <f t="shared" si="98"/>
        <v>0</v>
      </c>
      <c r="K121" s="321"/>
      <c r="L121" s="150"/>
      <c r="M121" s="123"/>
      <c r="N121" s="123"/>
      <c r="O121" s="218"/>
      <c r="P121" s="123">
        <f t="shared" si="99"/>
        <v>0</v>
      </c>
      <c r="Q121" s="124" t="e">
        <f t="shared" ref="Q121:Q156" si="182">O121/N121</f>
        <v>#DIV/0!</v>
      </c>
      <c r="R121" s="150">
        <f t="shared" si="100"/>
        <v>0</v>
      </c>
      <c r="S121" s="164">
        <f t="shared" si="101"/>
        <v>0</v>
      </c>
      <c r="T121" s="123">
        <f t="shared" si="102"/>
        <v>0</v>
      </c>
      <c r="U121" s="165">
        <f t="shared" si="103"/>
        <v>0</v>
      </c>
      <c r="V121" s="123">
        <f t="shared" si="104"/>
        <v>0</v>
      </c>
      <c r="W121" s="124" t="e">
        <f t="shared" si="105"/>
        <v>#DIV/0!</v>
      </c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</row>
    <row r="122" spans="1:196" s="69" customFormat="1" ht="34.5" hidden="1" customHeight="1" x14ac:dyDescent="0.3">
      <c r="A122" s="118">
        <v>22</v>
      </c>
      <c r="B122" s="320"/>
      <c r="C122" s="120" t="s">
        <v>219</v>
      </c>
      <c r="D122" s="120" t="s">
        <v>78</v>
      </c>
      <c r="E122" s="256" t="s">
        <v>223</v>
      </c>
      <c r="F122" s="363"/>
      <c r="G122" s="134"/>
      <c r="H122" s="218"/>
      <c r="I122" s="122">
        <f t="shared" si="97"/>
        <v>0</v>
      </c>
      <c r="J122" s="123">
        <f t="shared" si="98"/>
        <v>0</v>
      </c>
      <c r="K122" s="321"/>
      <c r="L122" s="150"/>
      <c r="M122" s="123"/>
      <c r="N122" s="123"/>
      <c r="O122" s="218"/>
      <c r="P122" s="123">
        <f t="shared" si="99"/>
        <v>0</v>
      </c>
      <c r="Q122" s="124" t="e">
        <f t="shared" si="182"/>
        <v>#DIV/0!</v>
      </c>
      <c r="R122" s="150">
        <f t="shared" si="100"/>
        <v>0</v>
      </c>
      <c r="S122" s="123">
        <f t="shared" si="101"/>
        <v>0</v>
      </c>
      <c r="T122" s="123">
        <f t="shared" si="102"/>
        <v>0</v>
      </c>
      <c r="U122" s="165">
        <f t="shared" si="103"/>
        <v>0</v>
      </c>
      <c r="V122" s="123">
        <f t="shared" si="104"/>
        <v>0</v>
      </c>
      <c r="W122" s="124" t="e">
        <f t="shared" si="105"/>
        <v>#DIV/0!</v>
      </c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</row>
    <row r="123" spans="1:196" s="69" customFormat="1" ht="54.6" hidden="1" customHeight="1" x14ac:dyDescent="0.3">
      <c r="A123" s="118">
        <v>24</v>
      </c>
      <c r="B123" s="320"/>
      <c r="C123" s="120" t="s">
        <v>167</v>
      </c>
      <c r="D123" s="120" t="s">
        <v>86</v>
      </c>
      <c r="E123" s="256" t="s">
        <v>168</v>
      </c>
      <c r="F123" s="363"/>
      <c r="G123" s="134"/>
      <c r="H123" s="218"/>
      <c r="I123" s="125">
        <f t="shared" si="97"/>
        <v>0</v>
      </c>
      <c r="J123" s="123">
        <f t="shared" si="98"/>
        <v>0</v>
      </c>
      <c r="K123" s="321"/>
      <c r="L123" s="150"/>
      <c r="M123" s="123"/>
      <c r="N123" s="123"/>
      <c r="O123" s="218"/>
      <c r="P123" s="123">
        <f t="shared" si="99"/>
        <v>0</v>
      </c>
      <c r="Q123" s="124" t="e">
        <f t="shared" si="182"/>
        <v>#DIV/0!</v>
      </c>
      <c r="R123" s="150">
        <f t="shared" si="100"/>
        <v>0</v>
      </c>
      <c r="S123" s="123">
        <f t="shared" si="101"/>
        <v>0</v>
      </c>
      <c r="T123" s="123">
        <f t="shared" si="102"/>
        <v>0</v>
      </c>
      <c r="U123" s="165">
        <f t="shared" si="103"/>
        <v>0</v>
      </c>
      <c r="V123" s="123">
        <f t="shared" si="104"/>
        <v>0</v>
      </c>
      <c r="W123" s="124" t="e">
        <f t="shared" si="105"/>
        <v>#DIV/0!</v>
      </c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</row>
    <row r="124" spans="1:196" s="25" customFormat="1" ht="118.95" hidden="1" customHeight="1" x14ac:dyDescent="0.35">
      <c r="A124" s="140"/>
      <c r="B124" s="138"/>
      <c r="C124" s="139"/>
      <c r="D124" s="138"/>
      <c r="E124" s="311" t="s">
        <v>211</v>
      </c>
      <c r="F124" s="375"/>
      <c r="G124" s="142"/>
      <c r="H124" s="204"/>
      <c r="I124" s="128">
        <f t="shared" si="97"/>
        <v>0</v>
      </c>
      <c r="J124" s="141">
        <f t="shared" si="98"/>
        <v>0</v>
      </c>
      <c r="K124" s="321"/>
      <c r="L124" s="151"/>
      <c r="M124" s="141"/>
      <c r="N124" s="141"/>
      <c r="O124" s="168"/>
      <c r="P124" s="141">
        <f t="shared" si="99"/>
        <v>0</v>
      </c>
      <c r="Q124" s="129" t="e">
        <f t="shared" si="182"/>
        <v>#DIV/0!</v>
      </c>
      <c r="R124" s="151">
        <f t="shared" si="100"/>
        <v>0</v>
      </c>
      <c r="S124" s="141">
        <f t="shared" si="101"/>
        <v>0</v>
      </c>
      <c r="T124" s="141">
        <f t="shared" si="102"/>
        <v>0</v>
      </c>
      <c r="U124" s="168">
        <f t="shared" si="103"/>
        <v>0</v>
      </c>
      <c r="V124" s="141">
        <f t="shared" si="104"/>
        <v>0</v>
      </c>
      <c r="W124" s="124" t="e">
        <f t="shared" si="105"/>
        <v>#DIV/0!</v>
      </c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  <c r="EM124" s="43"/>
      <c r="EN124" s="43"/>
      <c r="EO124" s="43"/>
      <c r="EP124" s="43"/>
      <c r="EQ124" s="43"/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43"/>
      <c r="FL124" s="43"/>
      <c r="FM124" s="43"/>
      <c r="FN124" s="43"/>
      <c r="FO124" s="43"/>
      <c r="FP124" s="43"/>
      <c r="FQ124" s="43"/>
      <c r="FR124" s="43"/>
      <c r="FS124" s="43"/>
      <c r="FT124" s="43"/>
      <c r="FU124" s="43"/>
      <c r="FV124" s="43"/>
      <c r="FW124" s="43"/>
      <c r="FX124" s="43"/>
      <c r="FY124" s="43"/>
      <c r="FZ124" s="43"/>
      <c r="GA124" s="43"/>
      <c r="GB124" s="43"/>
      <c r="GC124" s="43"/>
      <c r="GD124" s="43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</row>
    <row r="125" spans="1:196" s="25" customFormat="1" ht="120" hidden="1" customHeight="1" x14ac:dyDescent="0.35">
      <c r="A125" s="140"/>
      <c r="B125" s="138"/>
      <c r="C125" s="139"/>
      <c r="D125" s="138"/>
      <c r="E125" s="311" t="s">
        <v>212</v>
      </c>
      <c r="F125" s="375"/>
      <c r="G125" s="142"/>
      <c r="H125" s="204"/>
      <c r="I125" s="128">
        <f t="shared" si="97"/>
        <v>0</v>
      </c>
      <c r="J125" s="141">
        <f t="shared" si="98"/>
        <v>0</v>
      </c>
      <c r="K125" s="321"/>
      <c r="L125" s="151"/>
      <c r="M125" s="141"/>
      <c r="N125" s="141"/>
      <c r="O125" s="168"/>
      <c r="P125" s="141">
        <f t="shared" si="99"/>
        <v>0</v>
      </c>
      <c r="Q125" s="129" t="e">
        <f t="shared" si="182"/>
        <v>#DIV/0!</v>
      </c>
      <c r="R125" s="151">
        <f t="shared" si="100"/>
        <v>0</v>
      </c>
      <c r="S125" s="141">
        <f t="shared" si="101"/>
        <v>0</v>
      </c>
      <c r="T125" s="141">
        <f t="shared" si="102"/>
        <v>0</v>
      </c>
      <c r="U125" s="168">
        <f t="shared" si="103"/>
        <v>0</v>
      </c>
      <c r="V125" s="123">
        <f t="shared" si="104"/>
        <v>0</v>
      </c>
      <c r="W125" s="124" t="e">
        <f t="shared" si="105"/>
        <v>#DIV/0!</v>
      </c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43"/>
      <c r="EN125" s="43"/>
      <c r="EO125" s="43"/>
      <c r="EP125" s="43"/>
      <c r="EQ125" s="43"/>
      <c r="ER125" s="43"/>
      <c r="ES125" s="43"/>
      <c r="ET125" s="43"/>
      <c r="EU125" s="43"/>
      <c r="EV125" s="43"/>
      <c r="EW125" s="43"/>
      <c r="EX125" s="43"/>
      <c r="EY125" s="43"/>
      <c r="EZ125" s="43"/>
      <c r="FA125" s="43"/>
      <c r="FB125" s="43"/>
      <c r="FC125" s="43"/>
      <c r="FD125" s="43"/>
      <c r="FE125" s="43"/>
      <c r="FF125" s="43"/>
      <c r="FG125" s="43"/>
      <c r="FH125" s="43"/>
      <c r="FI125" s="43"/>
      <c r="FJ125" s="43"/>
      <c r="FK125" s="43"/>
      <c r="FL125" s="43"/>
      <c r="FM125" s="43"/>
      <c r="FN125" s="43"/>
      <c r="FO125" s="43"/>
      <c r="FP125" s="43"/>
      <c r="FQ125" s="43"/>
      <c r="FR125" s="43"/>
      <c r="FS125" s="43"/>
      <c r="FT125" s="43"/>
      <c r="FU125" s="43"/>
      <c r="FV125" s="43"/>
      <c r="FW125" s="43"/>
      <c r="FX125" s="43"/>
      <c r="FY125" s="43"/>
      <c r="FZ125" s="43"/>
      <c r="GA125" s="43"/>
      <c r="GB125" s="43"/>
      <c r="GC125" s="43"/>
      <c r="GD125" s="43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</row>
    <row r="126" spans="1:196" s="69" customFormat="1" ht="37.200000000000003" hidden="1" customHeight="1" x14ac:dyDescent="0.3">
      <c r="A126" s="118">
        <v>25</v>
      </c>
      <c r="B126" s="320"/>
      <c r="C126" s="120" t="s">
        <v>194</v>
      </c>
      <c r="D126" s="120" t="s">
        <v>85</v>
      </c>
      <c r="E126" s="256" t="s">
        <v>195</v>
      </c>
      <c r="F126" s="363"/>
      <c r="G126" s="134"/>
      <c r="H126" s="218"/>
      <c r="I126" s="122">
        <f t="shared" si="97"/>
        <v>0</v>
      </c>
      <c r="J126" s="123">
        <f t="shared" si="98"/>
        <v>0</v>
      </c>
      <c r="K126" s="321"/>
      <c r="L126" s="150"/>
      <c r="M126" s="123"/>
      <c r="N126" s="123"/>
      <c r="O126" s="218"/>
      <c r="P126" s="123">
        <f t="shared" si="99"/>
        <v>0</v>
      </c>
      <c r="Q126" s="124" t="e">
        <f t="shared" si="182"/>
        <v>#DIV/0!</v>
      </c>
      <c r="R126" s="150">
        <f t="shared" si="100"/>
        <v>0</v>
      </c>
      <c r="S126" s="123">
        <f t="shared" si="101"/>
        <v>0</v>
      </c>
      <c r="T126" s="123">
        <f t="shared" si="102"/>
        <v>0</v>
      </c>
      <c r="U126" s="165">
        <f t="shared" si="103"/>
        <v>0</v>
      </c>
      <c r="V126" s="123">
        <f t="shared" si="104"/>
        <v>0</v>
      </c>
      <c r="W126" s="124" t="e">
        <f t="shared" si="105"/>
        <v>#DIV/0!</v>
      </c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</row>
    <row r="127" spans="1:196" s="69" customFormat="1" ht="40.950000000000003" hidden="1" customHeight="1" x14ac:dyDescent="0.3">
      <c r="A127" s="118">
        <v>23</v>
      </c>
      <c r="B127" s="320"/>
      <c r="C127" s="120" t="s">
        <v>222</v>
      </c>
      <c r="D127" s="120" t="s">
        <v>78</v>
      </c>
      <c r="E127" s="256" t="s">
        <v>166</v>
      </c>
      <c r="F127" s="363"/>
      <c r="G127" s="134"/>
      <c r="H127" s="218"/>
      <c r="I127" s="122">
        <f>H127/$H$6</f>
        <v>0</v>
      </c>
      <c r="J127" s="123">
        <f t="shared" si="98"/>
        <v>0</v>
      </c>
      <c r="K127" s="321"/>
      <c r="L127" s="150"/>
      <c r="M127" s="123"/>
      <c r="N127" s="123"/>
      <c r="O127" s="218"/>
      <c r="P127" s="123">
        <f>O127-N127</f>
        <v>0</v>
      </c>
      <c r="Q127" s="124"/>
      <c r="R127" s="150">
        <f t="shared" si="100"/>
        <v>0</v>
      </c>
      <c r="S127" s="123">
        <f t="shared" si="101"/>
        <v>0</v>
      </c>
      <c r="T127" s="123">
        <f t="shared" si="102"/>
        <v>0</v>
      </c>
      <c r="U127" s="165">
        <f t="shared" si="103"/>
        <v>0</v>
      </c>
      <c r="V127" s="123">
        <f>U127-T127</f>
        <v>0</v>
      </c>
      <c r="W127" s="124" t="e">
        <f t="shared" si="105"/>
        <v>#DIV/0!</v>
      </c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</row>
    <row r="128" spans="1:196" s="3" customFormat="1" ht="48.75" hidden="1" customHeight="1" x14ac:dyDescent="0.3">
      <c r="A128" s="118">
        <v>24</v>
      </c>
      <c r="B128" s="319"/>
      <c r="C128" s="120" t="s">
        <v>167</v>
      </c>
      <c r="D128" s="120" t="s">
        <v>86</v>
      </c>
      <c r="E128" s="256" t="s">
        <v>168</v>
      </c>
      <c r="F128" s="363"/>
      <c r="G128" s="134"/>
      <c r="H128" s="218"/>
      <c r="I128" s="322">
        <f>H128/$H$6</f>
        <v>0</v>
      </c>
      <c r="J128" s="323">
        <f t="shared" si="98"/>
        <v>0</v>
      </c>
      <c r="K128" s="321"/>
      <c r="L128" s="150"/>
      <c r="M128" s="123"/>
      <c r="N128" s="123"/>
      <c r="O128" s="218"/>
      <c r="P128" s="123">
        <f>O128-N128</f>
        <v>0</v>
      </c>
      <c r="Q128" s="124" t="e">
        <f t="shared" si="182"/>
        <v>#DIV/0!</v>
      </c>
      <c r="R128" s="150">
        <f t="shared" si="100"/>
        <v>0</v>
      </c>
      <c r="S128" s="164">
        <f t="shared" si="101"/>
        <v>0</v>
      </c>
      <c r="T128" s="123">
        <f t="shared" si="102"/>
        <v>0</v>
      </c>
      <c r="U128" s="165">
        <f t="shared" si="103"/>
        <v>0</v>
      </c>
      <c r="V128" s="123">
        <f>U128-T128</f>
        <v>0</v>
      </c>
      <c r="W128" s="124" t="e">
        <f t="shared" si="105"/>
        <v>#DIV/0!</v>
      </c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</row>
    <row r="129" spans="1:196" s="26" customFormat="1" ht="100.95" hidden="1" customHeight="1" thickBot="1" x14ac:dyDescent="0.4">
      <c r="A129" s="252"/>
      <c r="B129" s="302"/>
      <c r="C129" s="254"/>
      <c r="D129" s="254"/>
      <c r="E129" s="257" t="s">
        <v>238</v>
      </c>
      <c r="F129" s="367"/>
      <c r="G129" s="167"/>
      <c r="H129" s="168"/>
      <c r="I129" s="216">
        <f t="shared" ref="I129:I138" si="183">H129/$H$6</f>
        <v>0</v>
      </c>
      <c r="J129" s="167">
        <f t="shared" si="98"/>
        <v>0</v>
      </c>
      <c r="K129" s="321"/>
      <c r="L129" s="166"/>
      <c r="M129" s="167"/>
      <c r="N129" s="167"/>
      <c r="O129" s="168"/>
      <c r="P129" s="167">
        <f t="shared" ref="P129:P138" si="184">O129-N129</f>
        <v>0</v>
      </c>
      <c r="Q129" s="169"/>
      <c r="R129" s="166">
        <f t="shared" si="100"/>
        <v>0</v>
      </c>
      <c r="S129" s="167">
        <f t="shared" si="101"/>
        <v>0</v>
      </c>
      <c r="T129" s="167">
        <f t="shared" si="102"/>
        <v>0</v>
      </c>
      <c r="U129" s="168">
        <f t="shared" si="103"/>
        <v>0</v>
      </c>
      <c r="V129" s="167">
        <f t="shared" ref="V129:V138" si="185">U129-T129</f>
        <v>0</v>
      </c>
      <c r="W129" s="124" t="e">
        <f t="shared" si="105"/>
        <v>#DIV/0!</v>
      </c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52"/>
      <c r="GF129" s="52"/>
      <c r="GG129" s="52"/>
      <c r="GH129" s="52"/>
      <c r="GI129" s="52"/>
      <c r="GJ129" s="52"/>
      <c r="GK129" s="52"/>
      <c r="GL129" s="52"/>
      <c r="GM129" s="52"/>
      <c r="GN129" s="52"/>
    </row>
    <row r="130" spans="1:196" s="26" customFormat="1" ht="102.6" hidden="1" customHeight="1" thickBot="1" x14ac:dyDescent="0.4">
      <c r="A130" s="252"/>
      <c r="B130" s="302"/>
      <c r="C130" s="254"/>
      <c r="D130" s="254"/>
      <c r="E130" s="257" t="s">
        <v>239</v>
      </c>
      <c r="F130" s="367"/>
      <c r="G130" s="167"/>
      <c r="H130" s="168"/>
      <c r="I130" s="215">
        <f t="shared" si="183"/>
        <v>0</v>
      </c>
      <c r="J130" s="167">
        <f t="shared" si="98"/>
        <v>0</v>
      </c>
      <c r="K130" s="321"/>
      <c r="L130" s="166"/>
      <c r="M130" s="167"/>
      <c r="N130" s="167"/>
      <c r="O130" s="168"/>
      <c r="P130" s="167">
        <f t="shared" si="184"/>
        <v>0</v>
      </c>
      <c r="Q130" s="169"/>
      <c r="R130" s="166">
        <f t="shared" si="100"/>
        <v>0</v>
      </c>
      <c r="S130" s="167">
        <f t="shared" si="101"/>
        <v>0</v>
      </c>
      <c r="T130" s="167">
        <f t="shared" si="102"/>
        <v>0</v>
      </c>
      <c r="U130" s="168">
        <f t="shared" si="103"/>
        <v>0</v>
      </c>
      <c r="V130" s="167">
        <f t="shared" si="185"/>
        <v>0</v>
      </c>
      <c r="W130" s="124" t="e">
        <f t="shared" si="105"/>
        <v>#DIV/0!</v>
      </c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52"/>
      <c r="GF130" s="52"/>
      <c r="GG130" s="52"/>
      <c r="GH130" s="52"/>
      <c r="GI130" s="52"/>
      <c r="GJ130" s="52"/>
      <c r="GK130" s="52"/>
      <c r="GL130" s="52"/>
      <c r="GM130" s="52"/>
      <c r="GN130" s="52"/>
    </row>
    <row r="131" spans="1:196" s="3" customFormat="1" ht="37.200000000000003" hidden="1" customHeight="1" x14ac:dyDescent="0.3">
      <c r="A131" s="118">
        <v>25</v>
      </c>
      <c r="B131" s="319"/>
      <c r="C131" s="120" t="s">
        <v>194</v>
      </c>
      <c r="D131" s="120" t="s">
        <v>85</v>
      </c>
      <c r="E131" s="256" t="s">
        <v>195</v>
      </c>
      <c r="F131" s="363"/>
      <c r="G131" s="134"/>
      <c r="H131" s="218"/>
      <c r="I131" s="329">
        <f t="shared" si="183"/>
        <v>0</v>
      </c>
      <c r="J131" s="323">
        <f t="shared" si="98"/>
        <v>0</v>
      </c>
      <c r="K131" s="321"/>
      <c r="L131" s="150"/>
      <c r="M131" s="123"/>
      <c r="N131" s="123"/>
      <c r="O131" s="218"/>
      <c r="P131" s="123">
        <f t="shared" si="184"/>
        <v>0</v>
      </c>
      <c r="Q131" s="124"/>
      <c r="R131" s="150">
        <f t="shared" si="100"/>
        <v>0</v>
      </c>
      <c r="S131" s="164">
        <f t="shared" si="101"/>
        <v>0</v>
      </c>
      <c r="T131" s="123">
        <f t="shared" si="102"/>
        <v>0</v>
      </c>
      <c r="U131" s="165">
        <f t="shared" si="103"/>
        <v>0</v>
      </c>
      <c r="V131" s="123">
        <f t="shared" si="185"/>
        <v>0</v>
      </c>
      <c r="W131" s="124" t="e">
        <f t="shared" si="105"/>
        <v>#DIV/0!</v>
      </c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</row>
    <row r="132" spans="1:196" s="8" customFormat="1" ht="58.2" customHeight="1" thickBot="1" x14ac:dyDescent="0.35">
      <c r="A132" s="118"/>
      <c r="B132" s="332"/>
      <c r="C132" s="120" t="s">
        <v>301</v>
      </c>
      <c r="D132" s="120" t="s">
        <v>246</v>
      </c>
      <c r="E132" s="256" t="s">
        <v>302</v>
      </c>
      <c r="F132" s="363">
        <v>431.9</v>
      </c>
      <c r="G132" s="134">
        <v>431.9</v>
      </c>
      <c r="H132" s="218">
        <v>217.6</v>
      </c>
      <c r="I132" s="340">
        <f t="shared" si="183"/>
        <v>3.0754792716089166E-4</v>
      </c>
      <c r="J132" s="323">
        <f t="shared" ref="J132:J133" si="186">H132-G132</f>
        <v>-214.29999999999998</v>
      </c>
      <c r="K132" s="321">
        <f t="shared" ref="K132:K133" si="187">H132/G132</f>
        <v>0.5038203287798102</v>
      </c>
      <c r="L132" s="150"/>
      <c r="M132" s="123"/>
      <c r="N132" s="123"/>
      <c r="O132" s="218"/>
      <c r="P132" s="123">
        <f t="shared" si="184"/>
        <v>0</v>
      </c>
      <c r="Q132" s="124"/>
      <c r="R132" s="150">
        <f t="shared" ref="R132:R133" si="188">SUM(F132,L132)</f>
        <v>431.9</v>
      </c>
      <c r="S132" s="164">
        <f t="shared" ref="S132:S133" si="189">SUM(F132,M132)</f>
        <v>431.9</v>
      </c>
      <c r="T132" s="123">
        <f t="shared" ref="T132:T133" si="190">SUM(G132,N132)</f>
        <v>431.9</v>
      </c>
      <c r="U132" s="165">
        <f t="shared" ref="U132:U133" si="191">SUM(H132,O132)</f>
        <v>217.6</v>
      </c>
      <c r="V132" s="123">
        <f t="shared" si="185"/>
        <v>-214.29999999999998</v>
      </c>
      <c r="W132" s="124">
        <f t="shared" ref="W132:W133" si="192">U132/T132</f>
        <v>0.5038203287798102</v>
      </c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</row>
    <row r="133" spans="1:196" s="107" customFormat="1" ht="86.4" customHeight="1" thickBot="1" x14ac:dyDescent="0.4">
      <c r="A133" s="279"/>
      <c r="B133" s="307"/>
      <c r="C133" s="283"/>
      <c r="D133" s="283"/>
      <c r="E133" s="308" t="s">
        <v>308</v>
      </c>
      <c r="F133" s="370">
        <v>431.9</v>
      </c>
      <c r="G133" s="178">
        <v>431.9</v>
      </c>
      <c r="H133" s="168">
        <v>217.6</v>
      </c>
      <c r="I133" s="226">
        <f t="shared" si="183"/>
        <v>3.0754792716089166E-4</v>
      </c>
      <c r="J133" s="178">
        <f t="shared" si="186"/>
        <v>-214.29999999999998</v>
      </c>
      <c r="K133" s="179">
        <f t="shared" si="187"/>
        <v>0.5038203287798102</v>
      </c>
      <c r="L133" s="335"/>
      <c r="M133" s="334"/>
      <c r="N133" s="334"/>
      <c r="O133" s="330"/>
      <c r="P133" s="178">
        <f t="shared" si="184"/>
        <v>0</v>
      </c>
      <c r="Q133" s="182"/>
      <c r="R133" s="183">
        <f t="shared" si="188"/>
        <v>431.9</v>
      </c>
      <c r="S133" s="178">
        <f t="shared" si="189"/>
        <v>431.9</v>
      </c>
      <c r="T133" s="178">
        <f t="shared" si="190"/>
        <v>431.9</v>
      </c>
      <c r="U133" s="168">
        <f t="shared" si="191"/>
        <v>217.6</v>
      </c>
      <c r="V133" s="178">
        <f t="shared" si="185"/>
        <v>-214.29999999999998</v>
      </c>
      <c r="W133" s="182">
        <f t="shared" si="192"/>
        <v>0.5038203287798102</v>
      </c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  <c r="CH133" s="103"/>
      <c r="CI133" s="103"/>
      <c r="CJ133" s="103"/>
      <c r="CK133" s="103"/>
      <c r="CL133" s="103"/>
      <c r="CM133" s="103"/>
      <c r="CN133" s="103"/>
      <c r="CO133" s="103"/>
      <c r="CP133" s="103"/>
      <c r="CQ133" s="103"/>
      <c r="CR133" s="103"/>
      <c r="CS133" s="103"/>
      <c r="CT133" s="103"/>
      <c r="CU133" s="103"/>
      <c r="CV133" s="103"/>
      <c r="CW133" s="103"/>
      <c r="CX133" s="103"/>
      <c r="CY133" s="103"/>
      <c r="CZ133" s="103"/>
      <c r="DA133" s="103"/>
      <c r="DB133" s="103"/>
      <c r="DC133" s="103"/>
      <c r="DD133" s="103"/>
      <c r="DE133" s="103"/>
      <c r="DF133" s="103"/>
      <c r="DG133" s="103"/>
      <c r="DH133" s="103"/>
      <c r="DI133" s="103"/>
      <c r="DJ133" s="103"/>
      <c r="DK133" s="103"/>
      <c r="DL133" s="103"/>
      <c r="DM133" s="103"/>
      <c r="DN133" s="103"/>
      <c r="DO133" s="103"/>
      <c r="DP133" s="103"/>
      <c r="DQ133" s="103"/>
      <c r="DR133" s="103"/>
      <c r="DS133" s="103"/>
      <c r="DT133" s="103"/>
      <c r="DU133" s="103"/>
      <c r="DV133" s="103"/>
      <c r="DW133" s="103"/>
      <c r="DX133" s="103"/>
      <c r="DY133" s="103"/>
      <c r="DZ133" s="103"/>
      <c r="EA133" s="103"/>
      <c r="EB133" s="103"/>
      <c r="EC133" s="103"/>
      <c r="ED133" s="103"/>
      <c r="EE133" s="103"/>
      <c r="EF133" s="103"/>
      <c r="EG133" s="103"/>
      <c r="EH133" s="103"/>
      <c r="EI133" s="103"/>
      <c r="EJ133" s="103"/>
      <c r="EK133" s="103"/>
      <c r="EL133" s="103"/>
      <c r="EM133" s="103"/>
      <c r="EN133" s="103"/>
      <c r="EO133" s="103"/>
      <c r="EP133" s="103"/>
      <c r="EQ133" s="103"/>
      <c r="ER133" s="103"/>
      <c r="ES133" s="103"/>
      <c r="ET133" s="103"/>
      <c r="EU133" s="103"/>
      <c r="EV133" s="103"/>
      <c r="EW133" s="103"/>
      <c r="EX133" s="103"/>
      <c r="EY133" s="103"/>
      <c r="EZ133" s="103"/>
      <c r="FA133" s="103"/>
      <c r="FB133" s="103"/>
      <c r="FC133" s="103"/>
      <c r="FD133" s="103"/>
      <c r="FE133" s="103"/>
      <c r="FF133" s="103"/>
      <c r="FG133" s="103"/>
      <c r="FH133" s="103"/>
      <c r="FI133" s="103"/>
      <c r="FJ133" s="103"/>
      <c r="FK133" s="103"/>
      <c r="FL133" s="103"/>
      <c r="FM133" s="103"/>
      <c r="FN133" s="103"/>
      <c r="FO133" s="103"/>
      <c r="FP133" s="103"/>
      <c r="FQ133" s="103"/>
      <c r="FR133" s="103"/>
      <c r="FS133" s="103"/>
      <c r="FT133" s="103"/>
      <c r="FU133" s="103"/>
      <c r="FV133" s="103"/>
      <c r="FW133" s="103"/>
      <c r="FX133" s="103"/>
      <c r="FY133" s="103"/>
      <c r="FZ133" s="103"/>
      <c r="GA133" s="103"/>
      <c r="GB133" s="103"/>
      <c r="GC133" s="103"/>
      <c r="GD133" s="103"/>
      <c r="GE133" s="106"/>
      <c r="GF133" s="106"/>
      <c r="GG133" s="106"/>
      <c r="GH133" s="106"/>
      <c r="GI133" s="106"/>
      <c r="GJ133" s="106"/>
      <c r="GK133" s="106"/>
      <c r="GL133" s="106"/>
      <c r="GM133" s="106"/>
      <c r="GN133" s="106"/>
    </row>
    <row r="134" spans="1:196" s="8" customFormat="1" ht="40.950000000000003" customHeight="1" thickBot="1" x14ac:dyDescent="0.35">
      <c r="A134" s="118"/>
      <c r="B134" s="319"/>
      <c r="C134" s="120" t="s">
        <v>269</v>
      </c>
      <c r="D134" s="120" t="s">
        <v>78</v>
      </c>
      <c r="E134" s="256" t="s">
        <v>270</v>
      </c>
      <c r="F134" s="363">
        <v>12</v>
      </c>
      <c r="G134" s="134">
        <v>12</v>
      </c>
      <c r="H134" s="218">
        <v>12</v>
      </c>
      <c r="I134" s="329">
        <f t="shared" si="183"/>
        <v>1.6960363630196233E-5</v>
      </c>
      <c r="J134" s="323">
        <f t="shared" ref="J134:J138" si="193">H134-G134</f>
        <v>0</v>
      </c>
      <c r="K134" s="321">
        <f t="shared" ref="K134:K136" si="194">H134/G134</f>
        <v>1</v>
      </c>
      <c r="L134" s="150"/>
      <c r="M134" s="123"/>
      <c r="N134" s="123"/>
      <c r="O134" s="218"/>
      <c r="P134" s="123">
        <f t="shared" si="184"/>
        <v>0</v>
      </c>
      <c r="Q134" s="124"/>
      <c r="R134" s="150">
        <f t="shared" si="100"/>
        <v>12</v>
      </c>
      <c r="S134" s="164">
        <f t="shared" si="101"/>
        <v>12</v>
      </c>
      <c r="T134" s="123">
        <f t="shared" si="102"/>
        <v>12</v>
      </c>
      <c r="U134" s="165">
        <f t="shared" si="103"/>
        <v>12</v>
      </c>
      <c r="V134" s="123">
        <f t="shared" si="185"/>
        <v>0</v>
      </c>
      <c r="W134" s="124">
        <f t="shared" si="105"/>
        <v>1</v>
      </c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</row>
    <row r="135" spans="1:196" s="8" customFormat="1" ht="40.950000000000003" customHeight="1" thickBot="1" x14ac:dyDescent="0.35">
      <c r="A135" s="118"/>
      <c r="B135" s="332"/>
      <c r="C135" s="120" t="s">
        <v>222</v>
      </c>
      <c r="D135" s="120" t="s">
        <v>78</v>
      </c>
      <c r="E135" s="256" t="s">
        <v>166</v>
      </c>
      <c r="F135" s="363">
        <v>90.3</v>
      </c>
      <c r="G135" s="134">
        <v>90.3</v>
      </c>
      <c r="H135" s="218">
        <v>87.7</v>
      </c>
      <c r="I135" s="340">
        <f t="shared" ref="I135" si="195">H135/$H$6</f>
        <v>1.2395199086401746E-4</v>
      </c>
      <c r="J135" s="323">
        <f t="shared" ref="J135" si="196">H135-G135</f>
        <v>-2.5999999999999943</v>
      </c>
      <c r="K135" s="321">
        <f t="shared" ref="K135" si="197">H135/G135</f>
        <v>0.97120708748615736</v>
      </c>
      <c r="L135" s="150"/>
      <c r="M135" s="123"/>
      <c r="N135" s="123"/>
      <c r="O135" s="218"/>
      <c r="P135" s="123">
        <f t="shared" ref="P135" si="198">O135-N135</f>
        <v>0</v>
      </c>
      <c r="Q135" s="124"/>
      <c r="R135" s="150">
        <f t="shared" ref="R135" si="199">SUM(F135,L135)</f>
        <v>90.3</v>
      </c>
      <c r="S135" s="164">
        <f t="shared" ref="S135" si="200">SUM(F135,M135)</f>
        <v>90.3</v>
      </c>
      <c r="T135" s="123">
        <f t="shared" ref="T135" si="201">SUM(G135,N135)</f>
        <v>90.3</v>
      </c>
      <c r="U135" s="165">
        <f t="shared" ref="U135" si="202">SUM(H135,O135)</f>
        <v>87.7</v>
      </c>
      <c r="V135" s="123">
        <f t="shared" ref="V135" si="203">U135-T135</f>
        <v>-2.5999999999999943</v>
      </c>
      <c r="W135" s="124">
        <f t="shared" ref="W135" si="204">U135/T135</f>
        <v>0.97120708748615736</v>
      </c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</row>
    <row r="136" spans="1:196" s="8" customFormat="1" ht="24" customHeight="1" thickBot="1" x14ac:dyDescent="0.35">
      <c r="A136" s="113">
        <v>11</v>
      </c>
      <c r="B136" s="284" t="s">
        <v>30</v>
      </c>
      <c r="C136" s="284" t="s">
        <v>293</v>
      </c>
      <c r="D136" s="284"/>
      <c r="E136" s="299" t="s">
        <v>295</v>
      </c>
      <c r="F136" s="362">
        <f>SUM(F137:F142)</f>
        <v>846.00000000000011</v>
      </c>
      <c r="G136" s="115">
        <f t="shared" ref="G136:H136" si="205">SUM(G137:G142)</f>
        <v>846.00000000000011</v>
      </c>
      <c r="H136" s="160">
        <f t="shared" si="205"/>
        <v>289</v>
      </c>
      <c r="I136" s="352">
        <f t="shared" si="183"/>
        <v>4.0846209076055923E-4</v>
      </c>
      <c r="J136" s="115">
        <f t="shared" si="193"/>
        <v>-557.00000000000011</v>
      </c>
      <c r="K136" s="197">
        <f t="shared" si="194"/>
        <v>0.34160756501182027</v>
      </c>
      <c r="L136" s="149">
        <f>SUM(L137:L142)</f>
        <v>757.1</v>
      </c>
      <c r="M136" s="115">
        <f t="shared" ref="M136" si="206">SUM(M137:M142)</f>
        <v>6205.7000000000007</v>
      </c>
      <c r="N136" s="115">
        <f t="shared" ref="N136:O136" si="207">SUM(N137:N142)</f>
        <v>6205.7000000000007</v>
      </c>
      <c r="O136" s="160">
        <f t="shared" si="207"/>
        <v>6058.3</v>
      </c>
      <c r="P136" s="115">
        <f t="shared" si="184"/>
        <v>-147.40000000000055</v>
      </c>
      <c r="Q136" s="117">
        <f t="shared" ref="Q136:Q137" si="208">O136/N136</f>
        <v>0.9762476432956797</v>
      </c>
      <c r="R136" s="149">
        <f>SUM(R137:R142)</f>
        <v>1603.1</v>
      </c>
      <c r="S136" s="163">
        <f t="shared" ref="S136" si="209">SUM(S137:S142)</f>
        <v>7051.7000000000007</v>
      </c>
      <c r="T136" s="115">
        <f t="shared" ref="T136" si="210">SUM(T137:T142)</f>
        <v>7051.7000000000007</v>
      </c>
      <c r="U136" s="160">
        <f t="shared" ref="U136" si="211">SUM(U137:U142)</f>
        <v>6347.3</v>
      </c>
      <c r="V136" s="115">
        <f t="shared" si="185"/>
        <v>-704.40000000000055</v>
      </c>
      <c r="W136" s="117">
        <f t="shared" si="105"/>
        <v>0.90010919352780172</v>
      </c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</row>
    <row r="137" spans="1:196" s="3" customFormat="1" ht="36" customHeight="1" x14ac:dyDescent="0.3">
      <c r="A137" s="118"/>
      <c r="B137" s="341"/>
      <c r="C137" s="120" t="s">
        <v>167</v>
      </c>
      <c r="D137" s="120" t="s">
        <v>86</v>
      </c>
      <c r="E137" s="256" t="s">
        <v>326</v>
      </c>
      <c r="F137" s="363"/>
      <c r="G137" s="134"/>
      <c r="H137" s="218"/>
      <c r="I137" s="329">
        <f t="shared" ref="I137" si="212">H137/$H$6</f>
        <v>0</v>
      </c>
      <c r="J137" s="323">
        <f t="shared" ref="J137" si="213">H137-G137</f>
        <v>0</v>
      </c>
      <c r="K137" s="321"/>
      <c r="L137" s="150"/>
      <c r="M137" s="123">
        <v>5448.6</v>
      </c>
      <c r="N137" s="123">
        <v>5448.6</v>
      </c>
      <c r="O137" s="218">
        <v>5448.6</v>
      </c>
      <c r="P137" s="123">
        <f t="shared" ref="P137" si="214">O137-N137</f>
        <v>0</v>
      </c>
      <c r="Q137" s="124">
        <f t="shared" si="208"/>
        <v>1</v>
      </c>
      <c r="R137" s="150">
        <f t="shared" ref="R137" si="215">SUM(F137,L137)</f>
        <v>0</v>
      </c>
      <c r="S137" s="164">
        <f t="shared" ref="S137" si="216">SUM(F137,M137)</f>
        <v>5448.6</v>
      </c>
      <c r="T137" s="123">
        <f t="shared" ref="T137" si="217">SUM(G137,N137)</f>
        <v>5448.6</v>
      </c>
      <c r="U137" s="165">
        <f t="shared" ref="U137" si="218">SUM(H137,O137)</f>
        <v>5448.6</v>
      </c>
      <c r="V137" s="123">
        <f t="shared" ref="V137" si="219">U137-T137</f>
        <v>0</v>
      </c>
      <c r="W137" s="124">
        <f t="shared" si="105"/>
        <v>1</v>
      </c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</row>
    <row r="138" spans="1:196" s="3" customFormat="1" ht="27" customHeight="1" x14ac:dyDescent="0.3">
      <c r="A138" s="118"/>
      <c r="B138" s="332"/>
      <c r="C138" s="120" t="s">
        <v>194</v>
      </c>
      <c r="D138" s="120" t="s">
        <v>85</v>
      </c>
      <c r="E138" s="256" t="s">
        <v>195</v>
      </c>
      <c r="F138" s="363">
        <v>40</v>
      </c>
      <c r="G138" s="134">
        <v>40</v>
      </c>
      <c r="H138" s="218">
        <v>32</v>
      </c>
      <c r="I138" s="329">
        <f t="shared" si="183"/>
        <v>4.5227636347189947E-5</v>
      </c>
      <c r="J138" s="323">
        <f t="shared" si="193"/>
        <v>-8</v>
      </c>
      <c r="K138" s="321">
        <f t="shared" ref="K138:K140" si="220">H138/G138</f>
        <v>0.8</v>
      </c>
      <c r="L138" s="150"/>
      <c r="M138" s="123"/>
      <c r="N138" s="123"/>
      <c r="O138" s="218"/>
      <c r="P138" s="123">
        <f t="shared" si="184"/>
        <v>0</v>
      </c>
      <c r="Q138" s="124"/>
      <c r="R138" s="150">
        <f t="shared" ref="R138" si="221">SUM(F138,L138)</f>
        <v>40</v>
      </c>
      <c r="S138" s="164">
        <f t="shared" ref="S138" si="222">SUM(F138,M138)</f>
        <v>40</v>
      </c>
      <c r="T138" s="123">
        <f t="shared" ref="T138" si="223">SUM(G138,N138)</f>
        <v>40</v>
      </c>
      <c r="U138" s="165">
        <f t="shared" ref="U138" si="224">SUM(H138,O138)</f>
        <v>32</v>
      </c>
      <c r="V138" s="123">
        <f t="shared" si="185"/>
        <v>-8</v>
      </c>
      <c r="W138" s="124">
        <f t="shared" ref="W138" si="225">U138/T138</f>
        <v>0.8</v>
      </c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</row>
    <row r="139" spans="1:196" s="3" customFormat="1" ht="37.200000000000003" customHeight="1" x14ac:dyDescent="0.3">
      <c r="A139" s="118"/>
      <c r="B139" s="319"/>
      <c r="C139" s="120" t="s">
        <v>201</v>
      </c>
      <c r="D139" s="120" t="s">
        <v>89</v>
      </c>
      <c r="E139" s="256" t="s">
        <v>202</v>
      </c>
      <c r="F139" s="363"/>
      <c r="G139" s="134"/>
      <c r="H139" s="218"/>
      <c r="I139" s="329">
        <f t="shared" si="97"/>
        <v>0</v>
      </c>
      <c r="J139" s="323">
        <f t="shared" si="98"/>
        <v>0</v>
      </c>
      <c r="K139" s="321"/>
      <c r="L139" s="150">
        <v>757.1</v>
      </c>
      <c r="M139" s="123">
        <v>757.1</v>
      </c>
      <c r="N139" s="123">
        <v>757.1</v>
      </c>
      <c r="O139" s="218">
        <v>609.70000000000005</v>
      </c>
      <c r="P139" s="123">
        <f t="shared" si="99"/>
        <v>-147.39999999999998</v>
      </c>
      <c r="Q139" s="124">
        <f t="shared" ref="Q139" si="226">O139/N139</f>
        <v>0.80530973451327437</v>
      </c>
      <c r="R139" s="150">
        <f t="shared" si="100"/>
        <v>757.1</v>
      </c>
      <c r="S139" s="164">
        <f t="shared" si="101"/>
        <v>757.1</v>
      </c>
      <c r="T139" s="123">
        <f t="shared" si="102"/>
        <v>757.1</v>
      </c>
      <c r="U139" s="165">
        <f t="shared" si="103"/>
        <v>609.70000000000005</v>
      </c>
      <c r="V139" s="123">
        <f t="shared" si="104"/>
        <v>-147.39999999999998</v>
      </c>
      <c r="W139" s="124">
        <f t="shared" si="105"/>
        <v>0.80530973451327437</v>
      </c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</row>
    <row r="140" spans="1:196" s="3" customFormat="1" ht="24.75" customHeight="1" x14ac:dyDescent="0.3">
      <c r="A140" s="118"/>
      <c r="B140" s="319"/>
      <c r="C140" s="120" t="s">
        <v>90</v>
      </c>
      <c r="D140" s="120" t="s">
        <v>51</v>
      </c>
      <c r="E140" s="256" t="s">
        <v>169</v>
      </c>
      <c r="F140" s="365">
        <v>18.7</v>
      </c>
      <c r="G140" s="134">
        <v>18.7</v>
      </c>
      <c r="H140" s="218">
        <v>17.399999999999999</v>
      </c>
      <c r="I140" s="329">
        <f t="shared" si="97"/>
        <v>2.4592527263784535E-5</v>
      </c>
      <c r="J140" s="323">
        <f t="shared" si="98"/>
        <v>-1.3000000000000007</v>
      </c>
      <c r="K140" s="321">
        <f t="shared" si="220"/>
        <v>0.93048128342245984</v>
      </c>
      <c r="L140" s="150"/>
      <c r="M140" s="123"/>
      <c r="N140" s="123"/>
      <c r="O140" s="218"/>
      <c r="P140" s="123">
        <f t="shared" si="99"/>
        <v>0</v>
      </c>
      <c r="Q140" s="124"/>
      <c r="R140" s="150">
        <f t="shared" si="100"/>
        <v>18.7</v>
      </c>
      <c r="S140" s="164">
        <f t="shared" si="101"/>
        <v>18.7</v>
      </c>
      <c r="T140" s="123">
        <f t="shared" si="102"/>
        <v>18.7</v>
      </c>
      <c r="U140" s="165">
        <f t="shared" si="103"/>
        <v>17.399999999999999</v>
      </c>
      <c r="V140" s="123">
        <f t="shared" si="104"/>
        <v>-1.3000000000000007</v>
      </c>
      <c r="W140" s="124">
        <f t="shared" si="105"/>
        <v>0.93048128342245984</v>
      </c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</row>
    <row r="141" spans="1:196" ht="24.75" customHeight="1" x14ac:dyDescent="0.3">
      <c r="A141" s="118"/>
      <c r="B141" s="249" t="s">
        <v>19</v>
      </c>
      <c r="C141" s="120" t="s">
        <v>257</v>
      </c>
      <c r="D141" s="250" t="s">
        <v>87</v>
      </c>
      <c r="E141" s="282" t="s">
        <v>258</v>
      </c>
      <c r="F141" s="358">
        <v>547.70000000000005</v>
      </c>
      <c r="G141" s="121">
        <v>547.70000000000005</v>
      </c>
      <c r="H141" s="198">
        <v>0</v>
      </c>
      <c r="I141" s="322">
        <f t="shared" si="97"/>
        <v>0</v>
      </c>
      <c r="J141" s="323">
        <f t="shared" si="98"/>
        <v>-547.70000000000005</v>
      </c>
      <c r="K141" s="321">
        <f t="shared" si="96"/>
        <v>0</v>
      </c>
      <c r="L141" s="150"/>
      <c r="M141" s="123"/>
      <c r="N141" s="123"/>
      <c r="O141" s="198"/>
      <c r="P141" s="123">
        <f t="shared" si="99"/>
        <v>0</v>
      </c>
      <c r="Q141" s="124"/>
      <c r="R141" s="150">
        <f t="shared" si="100"/>
        <v>547.70000000000005</v>
      </c>
      <c r="S141" s="164">
        <f t="shared" si="101"/>
        <v>547.70000000000005</v>
      </c>
      <c r="T141" s="123">
        <f t="shared" si="102"/>
        <v>547.70000000000005</v>
      </c>
      <c r="U141" s="165">
        <f t="shared" si="103"/>
        <v>0</v>
      </c>
      <c r="V141" s="123">
        <f t="shared" si="104"/>
        <v>-547.70000000000005</v>
      </c>
      <c r="W141" s="124">
        <f t="shared" si="105"/>
        <v>0</v>
      </c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</row>
    <row r="142" spans="1:196" ht="49.2" customHeight="1" x14ac:dyDescent="0.3">
      <c r="A142" s="118"/>
      <c r="B142" s="249" t="s">
        <v>19</v>
      </c>
      <c r="C142" s="120" t="s">
        <v>324</v>
      </c>
      <c r="D142" s="250" t="s">
        <v>62</v>
      </c>
      <c r="E142" s="282" t="s">
        <v>325</v>
      </c>
      <c r="F142" s="358">
        <v>239.6</v>
      </c>
      <c r="G142" s="121">
        <v>239.6</v>
      </c>
      <c r="H142" s="198">
        <v>239.6</v>
      </c>
      <c r="I142" s="340">
        <f t="shared" ref="I142" si="227">H142/$H$6</f>
        <v>3.3864192714958474E-4</v>
      </c>
      <c r="J142" s="323">
        <f t="shared" ref="J142" si="228">H142-G142</f>
        <v>0</v>
      </c>
      <c r="K142" s="321">
        <f t="shared" ref="K142" si="229">H142/G142</f>
        <v>1</v>
      </c>
      <c r="L142" s="150"/>
      <c r="M142" s="123"/>
      <c r="N142" s="123"/>
      <c r="O142" s="198"/>
      <c r="P142" s="123">
        <f t="shared" ref="P142" si="230">O142-N142</f>
        <v>0</v>
      </c>
      <c r="Q142" s="124"/>
      <c r="R142" s="150">
        <f t="shared" ref="R142" si="231">SUM(F142,L142)</f>
        <v>239.6</v>
      </c>
      <c r="S142" s="164">
        <f t="shared" ref="S142" si="232">SUM(F142,M142)</f>
        <v>239.6</v>
      </c>
      <c r="T142" s="123">
        <f t="shared" ref="T142" si="233">SUM(G142,N142)</f>
        <v>239.6</v>
      </c>
      <c r="U142" s="165">
        <f t="shared" ref="U142" si="234">SUM(H142,O142)</f>
        <v>239.6</v>
      </c>
      <c r="V142" s="123">
        <f t="shared" ref="V142" si="235">U142-T142</f>
        <v>0</v>
      </c>
      <c r="W142" s="124">
        <f t="shared" ref="W142" si="236">U142/T142</f>
        <v>1</v>
      </c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</row>
    <row r="143" spans="1:196" s="3" customFormat="1" ht="23.25" customHeight="1" x14ac:dyDescent="0.3">
      <c r="A143" s="113">
        <v>12</v>
      </c>
      <c r="B143" s="284" t="s">
        <v>20</v>
      </c>
      <c r="C143" s="143" t="s">
        <v>88</v>
      </c>
      <c r="D143" s="312" t="s">
        <v>52</v>
      </c>
      <c r="E143" s="299" t="s">
        <v>203</v>
      </c>
      <c r="F143" s="376">
        <v>87438.8</v>
      </c>
      <c r="G143" s="144">
        <v>87438.8</v>
      </c>
      <c r="H143" s="207">
        <v>87438.8</v>
      </c>
      <c r="I143" s="228">
        <f t="shared" si="97"/>
        <v>0.12358282028233353</v>
      </c>
      <c r="J143" s="229">
        <f t="shared" si="98"/>
        <v>0</v>
      </c>
      <c r="K143" s="189">
        <f t="shared" si="96"/>
        <v>1</v>
      </c>
      <c r="L143" s="149"/>
      <c r="M143" s="115"/>
      <c r="N143" s="115"/>
      <c r="O143" s="207"/>
      <c r="P143" s="115">
        <f t="shared" si="99"/>
        <v>0</v>
      </c>
      <c r="Q143" s="117"/>
      <c r="R143" s="149">
        <f t="shared" si="100"/>
        <v>87438.8</v>
      </c>
      <c r="S143" s="163">
        <f t="shared" si="101"/>
        <v>87438.8</v>
      </c>
      <c r="T143" s="115">
        <f t="shared" si="102"/>
        <v>87438.8</v>
      </c>
      <c r="U143" s="160">
        <f t="shared" si="103"/>
        <v>87438.8</v>
      </c>
      <c r="V143" s="115">
        <f t="shared" si="104"/>
        <v>0</v>
      </c>
      <c r="W143" s="189">
        <f t="shared" si="105"/>
        <v>1</v>
      </c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</row>
    <row r="144" spans="1:196" s="3" customFormat="1" ht="23.25" customHeight="1" x14ac:dyDescent="0.3">
      <c r="A144" s="113">
        <v>13</v>
      </c>
      <c r="B144" s="284" t="s">
        <v>20</v>
      </c>
      <c r="C144" s="143" t="s">
        <v>170</v>
      </c>
      <c r="D144" s="312" t="s">
        <v>52</v>
      </c>
      <c r="E144" s="299" t="s">
        <v>171</v>
      </c>
      <c r="F144" s="376">
        <v>2470.5</v>
      </c>
      <c r="G144" s="144">
        <v>2470.5</v>
      </c>
      <c r="H144" s="207">
        <v>2329.6999999999998</v>
      </c>
      <c r="I144" s="228">
        <f t="shared" si="97"/>
        <v>3.2927132624390133E-3</v>
      </c>
      <c r="J144" s="229">
        <f t="shared" ref="J144:J146" si="237">H144-G144</f>
        <v>-140.80000000000018</v>
      </c>
      <c r="K144" s="189">
        <f t="shared" si="96"/>
        <v>0.94300748836267956</v>
      </c>
      <c r="L144" s="149">
        <v>9248.2999999999993</v>
      </c>
      <c r="M144" s="115">
        <v>9248.2999999999993</v>
      </c>
      <c r="N144" s="115">
        <v>9248.2999999999993</v>
      </c>
      <c r="O144" s="160">
        <v>9208.2999999999993</v>
      </c>
      <c r="P144" s="115">
        <f t="shared" si="99"/>
        <v>-40</v>
      </c>
      <c r="Q144" s="117">
        <f t="shared" ref="Q144" si="238">O144/N144</f>
        <v>0.99567488078890176</v>
      </c>
      <c r="R144" s="149">
        <f t="shared" si="100"/>
        <v>11718.8</v>
      </c>
      <c r="S144" s="163">
        <f t="shared" si="101"/>
        <v>11718.8</v>
      </c>
      <c r="T144" s="115">
        <f t="shared" si="102"/>
        <v>11718.8</v>
      </c>
      <c r="U144" s="160">
        <f t="shared" si="103"/>
        <v>11538</v>
      </c>
      <c r="V144" s="115">
        <f t="shared" si="104"/>
        <v>-180.79999999999927</v>
      </c>
      <c r="W144" s="189">
        <f t="shared" si="105"/>
        <v>0.98457179916032367</v>
      </c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</row>
    <row r="145" spans="1:196" s="86" customFormat="1" ht="98.4" customHeight="1" x14ac:dyDescent="0.35">
      <c r="A145" s="313"/>
      <c r="B145" s="314"/>
      <c r="C145" s="314"/>
      <c r="D145" s="314"/>
      <c r="E145" s="315" t="s">
        <v>261</v>
      </c>
      <c r="F145" s="382">
        <v>200</v>
      </c>
      <c r="G145" s="383">
        <v>200</v>
      </c>
      <c r="H145" s="200">
        <v>91.8</v>
      </c>
      <c r="I145" s="232">
        <f t="shared" si="97"/>
        <v>1.2974678177100115E-4</v>
      </c>
      <c r="J145" s="191">
        <f t="shared" si="237"/>
        <v>-108.2</v>
      </c>
      <c r="K145" s="192">
        <f t="shared" si="96"/>
        <v>0.45899999999999996</v>
      </c>
      <c r="L145" s="347"/>
      <c r="M145" s="348"/>
      <c r="N145" s="348"/>
      <c r="O145" s="346"/>
      <c r="P145" s="208">
        <f t="shared" si="99"/>
        <v>0</v>
      </c>
      <c r="Q145" s="192"/>
      <c r="R145" s="190">
        <f t="shared" si="100"/>
        <v>200</v>
      </c>
      <c r="S145" s="191">
        <f t="shared" si="101"/>
        <v>200</v>
      </c>
      <c r="T145" s="191">
        <f t="shared" si="102"/>
        <v>200</v>
      </c>
      <c r="U145" s="168">
        <f t="shared" si="103"/>
        <v>91.8</v>
      </c>
      <c r="V145" s="191">
        <f t="shared" si="104"/>
        <v>-108.2</v>
      </c>
      <c r="W145" s="192">
        <f t="shared" ref="W145:W152" si="239">U145/T145</f>
        <v>0.45899999999999996</v>
      </c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5"/>
      <c r="CS145" s="85"/>
      <c r="CT145" s="85"/>
      <c r="CU145" s="85"/>
      <c r="CV145" s="85"/>
      <c r="CW145" s="85"/>
      <c r="CX145" s="85"/>
      <c r="CY145" s="85"/>
      <c r="CZ145" s="85"/>
      <c r="DA145" s="85"/>
      <c r="DB145" s="85"/>
      <c r="DC145" s="85"/>
      <c r="DD145" s="85"/>
      <c r="DE145" s="85"/>
      <c r="DF145" s="85"/>
      <c r="DG145" s="85"/>
      <c r="DH145" s="85"/>
      <c r="DI145" s="85"/>
      <c r="DJ145" s="85"/>
      <c r="DK145" s="85"/>
      <c r="DL145" s="85"/>
      <c r="DM145" s="85"/>
      <c r="DN145" s="85"/>
      <c r="DO145" s="85"/>
      <c r="DP145" s="85"/>
      <c r="DQ145" s="85"/>
      <c r="DR145" s="85"/>
      <c r="DS145" s="85"/>
      <c r="DT145" s="85"/>
      <c r="DU145" s="85"/>
      <c r="DV145" s="85"/>
      <c r="DW145" s="85"/>
      <c r="DX145" s="85"/>
      <c r="DY145" s="85"/>
      <c r="DZ145" s="85"/>
      <c r="EA145" s="85"/>
      <c r="EB145" s="85"/>
      <c r="EC145" s="85"/>
      <c r="ED145" s="85"/>
      <c r="EE145" s="85"/>
      <c r="EF145" s="85"/>
      <c r="EG145" s="85"/>
      <c r="EH145" s="85"/>
      <c r="EI145" s="85"/>
      <c r="EJ145" s="85"/>
      <c r="EK145" s="85"/>
      <c r="EL145" s="85"/>
      <c r="EM145" s="85"/>
      <c r="EN145" s="85"/>
      <c r="EO145" s="85"/>
      <c r="EP145" s="85"/>
      <c r="EQ145" s="85"/>
      <c r="ER145" s="85"/>
      <c r="ES145" s="85"/>
      <c r="ET145" s="85"/>
      <c r="EU145" s="85"/>
      <c r="EV145" s="85"/>
      <c r="EW145" s="85"/>
      <c r="EX145" s="85"/>
      <c r="EY145" s="85"/>
      <c r="EZ145" s="85"/>
      <c r="FA145" s="85"/>
      <c r="FB145" s="85"/>
      <c r="FC145" s="85"/>
      <c r="FD145" s="85"/>
      <c r="FE145" s="85"/>
      <c r="FF145" s="85"/>
      <c r="FG145" s="85"/>
      <c r="FH145" s="85"/>
      <c r="FI145" s="85"/>
      <c r="FJ145" s="85"/>
      <c r="FK145" s="85"/>
      <c r="FL145" s="85"/>
      <c r="FM145" s="85"/>
      <c r="FN145" s="85"/>
      <c r="FO145" s="85"/>
      <c r="FP145" s="85"/>
      <c r="FQ145" s="85"/>
      <c r="FR145" s="85"/>
      <c r="FS145" s="85"/>
      <c r="FT145" s="85"/>
      <c r="FU145" s="85"/>
      <c r="FV145" s="85"/>
      <c r="FW145" s="85"/>
      <c r="FX145" s="85"/>
      <c r="FY145" s="85"/>
      <c r="FZ145" s="85"/>
      <c r="GA145" s="85"/>
      <c r="GB145" s="85"/>
      <c r="GC145" s="85"/>
      <c r="GD145" s="85"/>
      <c r="GE145" s="85"/>
      <c r="GF145" s="85"/>
      <c r="GG145" s="85"/>
      <c r="GH145" s="85"/>
      <c r="GI145" s="85"/>
      <c r="GJ145" s="85"/>
      <c r="GK145" s="85"/>
      <c r="GL145" s="85"/>
      <c r="GM145" s="85"/>
      <c r="GN145" s="85"/>
    </row>
    <row r="146" spans="1:196" s="86" customFormat="1" ht="36.75" customHeight="1" x14ac:dyDescent="0.35">
      <c r="A146" s="313"/>
      <c r="B146" s="314"/>
      <c r="C146" s="314"/>
      <c r="D146" s="314"/>
      <c r="E146" s="315" t="s">
        <v>265</v>
      </c>
      <c r="F146" s="382"/>
      <c r="G146" s="383"/>
      <c r="H146" s="200"/>
      <c r="I146" s="233">
        <f t="shared" si="97"/>
        <v>0</v>
      </c>
      <c r="J146" s="191">
        <f t="shared" si="237"/>
        <v>0</v>
      </c>
      <c r="K146" s="192"/>
      <c r="L146" s="190">
        <v>4427</v>
      </c>
      <c r="M146" s="191">
        <v>4427</v>
      </c>
      <c r="N146" s="191">
        <v>4427</v>
      </c>
      <c r="O146" s="200">
        <v>4427</v>
      </c>
      <c r="P146" s="191">
        <f>O146-N146</f>
        <v>0</v>
      </c>
      <c r="Q146" s="192">
        <f t="shared" ref="Q146:Q150" si="240">O146/N146</f>
        <v>1</v>
      </c>
      <c r="R146" s="190">
        <f t="shared" si="100"/>
        <v>4427</v>
      </c>
      <c r="S146" s="191">
        <f t="shared" si="101"/>
        <v>4427</v>
      </c>
      <c r="T146" s="191">
        <f t="shared" si="102"/>
        <v>4427</v>
      </c>
      <c r="U146" s="168">
        <f t="shared" si="103"/>
        <v>4427</v>
      </c>
      <c r="V146" s="191">
        <f t="shared" ref="V146:V151" si="241">U146-T146</f>
        <v>0</v>
      </c>
      <c r="W146" s="192">
        <f t="shared" si="239"/>
        <v>1</v>
      </c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85"/>
      <c r="CJ146" s="85"/>
      <c r="CK146" s="85"/>
      <c r="CL146" s="85"/>
      <c r="CM146" s="85"/>
      <c r="CN146" s="85"/>
      <c r="CO146" s="85"/>
      <c r="CP146" s="85"/>
      <c r="CQ146" s="85"/>
      <c r="CR146" s="85"/>
      <c r="CS146" s="85"/>
      <c r="CT146" s="85"/>
      <c r="CU146" s="85"/>
      <c r="CV146" s="85"/>
      <c r="CW146" s="85"/>
      <c r="CX146" s="85"/>
      <c r="CY146" s="85"/>
      <c r="CZ146" s="85"/>
      <c r="DA146" s="85"/>
      <c r="DB146" s="85"/>
      <c r="DC146" s="85"/>
      <c r="DD146" s="85"/>
      <c r="DE146" s="85"/>
      <c r="DF146" s="85"/>
      <c r="DG146" s="85"/>
      <c r="DH146" s="85"/>
      <c r="DI146" s="85"/>
      <c r="DJ146" s="85"/>
      <c r="DK146" s="85"/>
      <c r="DL146" s="85"/>
      <c r="DM146" s="85"/>
      <c r="DN146" s="85"/>
      <c r="DO146" s="85"/>
      <c r="DP146" s="85"/>
      <c r="DQ146" s="85"/>
      <c r="DR146" s="85"/>
      <c r="DS146" s="85"/>
      <c r="DT146" s="85"/>
      <c r="DU146" s="85"/>
      <c r="DV146" s="85"/>
      <c r="DW146" s="85"/>
      <c r="DX146" s="85"/>
      <c r="DY146" s="85"/>
      <c r="DZ146" s="85"/>
      <c r="EA146" s="85"/>
      <c r="EB146" s="85"/>
      <c r="EC146" s="85"/>
      <c r="ED146" s="85"/>
      <c r="EE146" s="85"/>
      <c r="EF146" s="85"/>
      <c r="EG146" s="85"/>
      <c r="EH146" s="85"/>
      <c r="EI146" s="85"/>
      <c r="EJ146" s="85"/>
      <c r="EK146" s="85"/>
      <c r="EL146" s="85"/>
      <c r="EM146" s="85"/>
      <c r="EN146" s="85"/>
      <c r="EO146" s="85"/>
      <c r="EP146" s="85"/>
      <c r="EQ146" s="85"/>
      <c r="ER146" s="85"/>
      <c r="ES146" s="85"/>
      <c r="ET146" s="85"/>
      <c r="EU146" s="85"/>
      <c r="EV146" s="85"/>
      <c r="EW146" s="85"/>
      <c r="EX146" s="85"/>
      <c r="EY146" s="85"/>
      <c r="EZ146" s="85"/>
      <c r="FA146" s="85"/>
      <c r="FB146" s="85"/>
      <c r="FC146" s="85"/>
      <c r="FD146" s="85"/>
      <c r="FE146" s="85"/>
      <c r="FF146" s="85"/>
      <c r="FG146" s="85"/>
      <c r="FH146" s="85"/>
      <c r="FI146" s="85"/>
      <c r="FJ146" s="85"/>
      <c r="FK146" s="85"/>
      <c r="FL146" s="85"/>
      <c r="FM146" s="85"/>
      <c r="FN146" s="85"/>
      <c r="FO146" s="85"/>
      <c r="FP146" s="85"/>
      <c r="FQ146" s="85"/>
      <c r="FR146" s="85"/>
      <c r="FS146" s="85"/>
      <c r="FT146" s="85"/>
      <c r="FU146" s="85"/>
      <c r="FV146" s="85"/>
      <c r="FW146" s="85"/>
      <c r="FX146" s="85"/>
      <c r="FY146" s="85"/>
      <c r="FZ146" s="85"/>
      <c r="GA146" s="85"/>
      <c r="GB146" s="85"/>
      <c r="GC146" s="85"/>
      <c r="GD146" s="85"/>
      <c r="GE146" s="85"/>
      <c r="GF146" s="85"/>
      <c r="GG146" s="85"/>
      <c r="GH146" s="85"/>
      <c r="GI146" s="85"/>
      <c r="GJ146" s="85"/>
      <c r="GK146" s="85"/>
      <c r="GL146" s="85"/>
      <c r="GM146" s="85"/>
      <c r="GN146" s="85"/>
    </row>
    <row r="147" spans="1:196" s="86" customFormat="1" ht="36.75" customHeight="1" x14ac:dyDescent="0.35">
      <c r="A147" s="313"/>
      <c r="B147" s="314"/>
      <c r="C147" s="314"/>
      <c r="D147" s="314"/>
      <c r="E147" s="315" t="s">
        <v>294</v>
      </c>
      <c r="F147" s="382">
        <v>2000</v>
      </c>
      <c r="G147" s="383">
        <v>2000</v>
      </c>
      <c r="H147" s="200">
        <v>1967.4</v>
      </c>
      <c r="I147" s="233">
        <f t="shared" ref="I147:I149" si="242">H147/$H$6</f>
        <v>2.7806516171706721E-3</v>
      </c>
      <c r="J147" s="191">
        <f t="shared" ref="J147" si="243">H147-G147</f>
        <v>-32.599999999999909</v>
      </c>
      <c r="K147" s="192">
        <f t="shared" si="96"/>
        <v>0.98370000000000002</v>
      </c>
      <c r="L147" s="190"/>
      <c r="M147" s="191"/>
      <c r="N147" s="191"/>
      <c r="O147" s="346"/>
      <c r="P147" s="191">
        <f>O147-N147</f>
        <v>0</v>
      </c>
      <c r="Q147" s="192"/>
      <c r="R147" s="190">
        <f t="shared" ref="R147" si="244">SUM(F147,L147)</f>
        <v>2000</v>
      </c>
      <c r="S147" s="191">
        <f t="shared" ref="S147" si="245">SUM(F147,M147)</f>
        <v>2000</v>
      </c>
      <c r="T147" s="191">
        <f t="shared" ref="T147" si="246">SUM(G147,N147)</f>
        <v>2000</v>
      </c>
      <c r="U147" s="168">
        <f t="shared" ref="U147" si="247">SUM(H147,O147)</f>
        <v>1967.4</v>
      </c>
      <c r="V147" s="191">
        <f t="shared" si="241"/>
        <v>-32.599999999999909</v>
      </c>
      <c r="W147" s="192">
        <f t="shared" si="239"/>
        <v>0.98370000000000002</v>
      </c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5"/>
      <c r="CH147" s="85"/>
      <c r="CI147" s="85"/>
      <c r="CJ147" s="85"/>
      <c r="CK147" s="85"/>
      <c r="CL147" s="85"/>
      <c r="CM147" s="85"/>
      <c r="CN147" s="85"/>
      <c r="CO147" s="85"/>
      <c r="CP147" s="85"/>
      <c r="CQ147" s="85"/>
      <c r="CR147" s="85"/>
      <c r="CS147" s="85"/>
      <c r="CT147" s="85"/>
      <c r="CU147" s="85"/>
      <c r="CV147" s="85"/>
      <c r="CW147" s="85"/>
      <c r="CX147" s="85"/>
      <c r="CY147" s="85"/>
      <c r="CZ147" s="85"/>
      <c r="DA147" s="85"/>
      <c r="DB147" s="85"/>
      <c r="DC147" s="85"/>
      <c r="DD147" s="85"/>
      <c r="DE147" s="85"/>
      <c r="DF147" s="85"/>
      <c r="DG147" s="85"/>
      <c r="DH147" s="85"/>
      <c r="DI147" s="85"/>
      <c r="DJ147" s="85"/>
      <c r="DK147" s="85"/>
      <c r="DL147" s="85"/>
      <c r="DM147" s="85"/>
      <c r="DN147" s="85"/>
      <c r="DO147" s="85"/>
      <c r="DP147" s="85"/>
      <c r="DQ147" s="85"/>
      <c r="DR147" s="85"/>
      <c r="DS147" s="85"/>
      <c r="DT147" s="85"/>
      <c r="DU147" s="85"/>
      <c r="DV147" s="85"/>
      <c r="DW147" s="85"/>
      <c r="DX147" s="85"/>
      <c r="DY147" s="85"/>
      <c r="DZ147" s="85"/>
      <c r="EA147" s="85"/>
      <c r="EB147" s="85"/>
      <c r="EC147" s="85"/>
      <c r="ED147" s="85"/>
      <c r="EE147" s="85"/>
      <c r="EF147" s="85"/>
      <c r="EG147" s="85"/>
      <c r="EH147" s="85"/>
      <c r="EI147" s="85"/>
      <c r="EJ147" s="85"/>
      <c r="EK147" s="85"/>
      <c r="EL147" s="85"/>
      <c r="EM147" s="85"/>
      <c r="EN147" s="85"/>
      <c r="EO147" s="85"/>
      <c r="EP147" s="85"/>
      <c r="EQ147" s="85"/>
      <c r="ER147" s="85"/>
      <c r="ES147" s="85"/>
      <c r="ET147" s="85"/>
      <c r="EU147" s="85"/>
      <c r="EV147" s="85"/>
      <c r="EW147" s="85"/>
      <c r="EX147" s="85"/>
      <c r="EY147" s="85"/>
      <c r="EZ147" s="85"/>
      <c r="FA147" s="85"/>
      <c r="FB147" s="85"/>
      <c r="FC147" s="85"/>
      <c r="FD147" s="85"/>
      <c r="FE147" s="85"/>
      <c r="FF147" s="85"/>
      <c r="FG147" s="85"/>
      <c r="FH147" s="85"/>
      <c r="FI147" s="85"/>
      <c r="FJ147" s="85"/>
      <c r="FK147" s="85"/>
      <c r="FL147" s="85"/>
      <c r="FM147" s="85"/>
      <c r="FN147" s="85"/>
      <c r="FO147" s="85"/>
      <c r="FP147" s="85"/>
      <c r="FQ147" s="85"/>
      <c r="FR147" s="85"/>
      <c r="FS147" s="85"/>
      <c r="FT147" s="85"/>
      <c r="FU147" s="85"/>
      <c r="FV147" s="85"/>
      <c r="FW147" s="85"/>
      <c r="FX147" s="85"/>
      <c r="FY147" s="85"/>
      <c r="FZ147" s="85"/>
      <c r="GA147" s="85"/>
      <c r="GB147" s="85"/>
      <c r="GC147" s="85"/>
      <c r="GD147" s="85"/>
      <c r="GE147" s="85"/>
      <c r="GF147" s="85"/>
      <c r="GG147" s="85"/>
      <c r="GH147" s="85"/>
      <c r="GI147" s="85"/>
      <c r="GJ147" s="85"/>
      <c r="GK147" s="85"/>
      <c r="GL147" s="85"/>
      <c r="GM147" s="85"/>
      <c r="GN147" s="85"/>
    </row>
    <row r="148" spans="1:196" s="86" customFormat="1" ht="36.75" customHeight="1" x14ac:dyDescent="0.35">
      <c r="A148" s="313"/>
      <c r="B148" s="314"/>
      <c r="C148" s="314"/>
      <c r="D148" s="314"/>
      <c r="E148" s="315" t="s">
        <v>317</v>
      </c>
      <c r="F148" s="382"/>
      <c r="G148" s="383"/>
      <c r="H148" s="200"/>
      <c r="I148" s="233">
        <f t="shared" si="242"/>
        <v>0</v>
      </c>
      <c r="J148" s="191">
        <f t="shared" ref="J148" si="248">H148-G148</f>
        <v>0</v>
      </c>
      <c r="K148" s="192"/>
      <c r="L148" s="190">
        <v>2300</v>
      </c>
      <c r="M148" s="191">
        <v>2300</v>
      </c>
      <c r="N148" s="191">
        <v>2300</v>
      </c>
      <c r="O148" s="200">
        <v>2300</v>
      </c>
      <c r="P148" s="191">
        <f>O148-N148</f>
        <v>0</v>
      </c>
      <c r="Q148" s="192">
        <f t="shared" si="240"/>
        <v>1</v>
      </c>
      <c r="R148" s="190">
        <f t="shared" ref="R148" si="249">SUM(F148,L148)</f>
        <v>2300</v>
      </c>
      <c r="S148" s="191">
        <f t="shared" ref="S148" si="250">SUM(F148,M148)</f>
        <v>2300</v>
      </c>
      <c r="T148" s="191">
        <f t="shared" ref="T148" si="251">SUM(G148,N148)</f>
        <v>2300</v>
      </c>
      <c r="U148" s="168">
        <f t="shared" ref="U148" si="252">SUM(H148,O148)</f>
        <v>2300</v>
      </c>
      <c r="V148" s="191">
        <f t="shared" si="241"/>
        <v>0</v>
      </c>
      <c r="W148" s="192">
        <f t="shared" si="239"/>
        <v>1</v>
      </c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  <c r="CI148" s="85"/>
      <c r="CJ148" s="85"/>
      <c r="CK148" s="85"/>
      <c r="CL148" s="85"/>
      <c r="CM148" s="85"/>
      <c r="CN148" s="85"/>
      <c r="CO148" s="85"/>
      <c r="CP148" s="85"/>
      <c r="CQ148" s="85"/>
      <c r="CR148" s="85"/>
      <c r="CS148" s="85"/>
      <c r="CT148" s="85"/>
      <c r="CU148" s="85"/>
      <c r="CV148" s="85"/>
      <c r="CW148" s="85"/>
      <c r="CX148" s="85"/>
      <c r="CY148" s="85"/>
      <c r="CZ148" s="85"/>
      <c r="DA148" s="85"/>
      <c r="DB148" s="85"/>
      <c r="DC148" s="85"/>
      <c r="DD148" s="85"/>
      <c r="DE148" s="85"/>
      <c r="DF148" s="85"/>
      <c r="DG148" s="85"/>
      <c r="DH148" s="85"/>
      <c r="DI148" s="85"/>
      <c r="DJ148" s="85"/>
      <c r="DK148" s="85"/>
      <c r="DL148" s="85"/>
      <c r="DM148" s="85"/>
      <c r="DN148" s="85"/>
      <c r="DO148" s="85"/>
      <c r="DP148" s="85"/>
      <c r="DQ148" s="85"/>
      <c r="DR148" s="85"/>
      <c r="DS148" s="85"/>
      <c r="DT148" s="85"/>
      <c r="DU148" s="85"/>
      <c r="DV148" s="85"/>
      <c r="DW148" s="85"/>
      <c r="DX148" s="85"/>
      <c r="DY148" s="85"/>
      <c r="DZ148" s="85"/>
      <c r="EA148" s="85"/>
      <c r="EB148" s="85"/>
      <c r="EC148" s="85"/>
      <c r="ED148" s="85"/>
      <c r="EE148" s="85"/>
      <c r="EF148" s="85"/>
      <c r="EG148" s="85"/>
      <c r="EH148" s="85"/>
      <c r="EI148" s="85"/>
      <c r="EJ148" s="85"/>
      <c r="EK148" s="85"/>
      <c r="EL148" s="85"/>
      <c r="EM148" s="85"/>
      <c r="EN148" s="85"/>
      <c r="EO148" s="85"/>
      <c r="EP148" s="85"/>
      <c r="EQ148" s="85"/>
      <c r="ER148" s="85"/>
      <c r="ES148" s="85"/>
      <c r="ET148" s="85"/>
      <c r="EU148" s="85"/>
      <c r="EV148" s="85"/>
      <c r="EW148" s="85"/>
      <c r="EX148" s="85"/>
      <c r="EY148" s="85"/>
      <c r="EZ148" s="85"/>
      <c r="FA148" s="85"/>
      <c r="FB148" s="85"/>
      <c r="FC148" s="85"/>
      <c r="FD148" s="85"/>
      <c r="FE148" s="85"/>
      <c r="FF148" s="85"/>
      <c r="FG148" s="85"/>
      <c r="FH148" s="85"/>
      <c r="FI148" s="85"/>
      <c r="FJ148" s="85"/>
      <c r="FK148" s="85"/>
      <c r="FL148" s="85"/>
      <c r="FM148" s="85"/>
      <c r="FN148" s="85"/>
      <c r="FO148" s="85"/>
      <c r="FP148" s="85"/>
      <c r="FQ148" s="85"/>
      <c r="FR148" s="85"/>
      <c r="FS148" s="85"/>
      <c r="FT148" s="85"/>
      <c r="FU148" s="85"/>
      <c r="FV148" s="85"/>
      <c r="FW148" s="85"/>
      <c r="FX148" s="85"/>
      <c r="FY148" s="85"/>
      <c r="FZ148" s="85"/>
      <c r="GA148" s="85"/>
      <c r="GB148" s="85"/>
      <c r="GC148" s="85"/>
      <c r="GD148" s="85"/>
      <c r="GE148" s="85"/>
      <c r="GF148" s="85"/>
      <c r="GG148" s="85"/>
      <c r="GH148" s="85"/>
      <c r="GI148" s="85"/>
      <c r="GJ148" s="85"/>
      <c r="GK148" s="85"/>
      <c r="GL148" s="85"/>
      <c r="GM148" s="85"/>
      <c r="GN148" s="85"/>
    </row>
    <row r="149" spans="1:196" s="86" customFormat="1" ht="64.8" customHeight="1" x14ac:dyDescent="0.35">
      <c r="A149" s="313"/>
      <c r="B149" s="314"/>
      <c r="C149" s="314"/>
      <c r="D149" s="314"/>
      <c r="E149" s="315" t="s">
        <v>316</v>
      </c>
      <c r="F149" s="382">
        <v>270.5</v>
      </c>
      <c r="G149" s="383">
        <v>270.5</v>
      </c>
      <c r="H149" s="200">
        <v>270.5</v>
      </c>
      <c r="I149" s="351">
        <f t="shared" si="242"/>
        <v>3.8231486349734006E-4</v>
      </c>
      <c r="J149" s="191"/>
      <c r="K149" s="192">
        <f t="shared" si="96"/>
        <v>1</v>
      </c>
      <c r="L149" s="190"/>
      <c r="M149" s="191"/>
      <c r="N149" s="191"/>
      <c r="O149" s="346"/>
      <c r="P149" s="191"/>
      <c r="Q149" s="192"/>
      <c r="R149" s="190">
        <f t="shared" ref="R149" si="253">SUM(F149,L149)</f>
        <v>270.5</v>
      </c>
      <c r="S149" s="191">
        <f t="shared" ref="S149" si="254">SUM(F149,M149)</f>
        <v>270.5</v>
      </c>
      <c r="T149" s="191">
        <f t="shared" ref="T149" si="255">SUM(G149,N149)</f>
        <v>270.5</v>
      </c>
      <c r="U149" s="168">
        <f t="shared" ref="U149" si="256">SUM(H149,O149)</f>
        <v>270.5</v>
      </c>
      <c r="V149" s="191">
        <f t="shared" si="241"/>
        <v>0</v>
      </c>
      <c r="W149" s="192">
        <f t="shared" si="239"/>
        <v>1</v>
      </c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85"/>
      <c r="CD149" s="85"/>
      <c r="CE149" s="85"/>
      <c r="CF149" s="85"/>
      <c r="CG149" s="85"/>
      <c r="CH149" s="85"/>
      <c r="CI149" s="85"/>
      <c r="CJ149" s="85"/>
      <c r="CK149" s="85"/>
      <c r="CL149" s="85"/>
      <c r="CM149" s="85"/>
      <c r="CN149" s="85"/>
      <c r="CO149" s="85"/>
      <c r="CP149" s="85"/>
      <c r="CQ149" s="85"/>
      <c r="CR149" s="85"/>
      <c r="CS149" s="85"/>
      <c r="CT149" s="85"/>
      <c r="CU149" s="85"/>
      <c r="CV149" s="85"/>
      <c r="CW149" s="85"/>
      <c r="CX149" s="85"/>
      <c r="CY149" s="85"/>
      <c r="CZ149" s="85"/>
      <c r="DA149" s="85"/>
      <c r="DB149" s="85"/>
      <c r="DC149" s="85"/>
      <c r="DD149" s="85"/>
      <c r="DE149" s="85"/>
      <c r="DF149" s="85"/>
      <c r="DG149" s="85"/>
      <c r="DH149" s="85"/>
      <c r="DI149" s="85"/>
      <c r="DJ149" s="85"/>
      <c r="DK149" s="85"/>
      <c r="DL149" s="85"/>
      <c r="DM149" s="85"/>
      <c r="DN149" s="85"/>
      <c r="DO149" s="85"/>
      <c r="DP149" s="85"/>
      <c r="DQ149" s="85"/>
      <c r="DR149" s="85"/>
      <c r="DS149" s="85"/>
      <c r="DT149" s="85"/>
      <c r="DU149" s="85"/>
      <c r="DV149" s="85"/>
      <c r="DW149" s="85"/>
      <c r="DX149" s="85"/>
      <c r="DY149" s="85"/>
      <c r="DZ149" s="85"/>
      <c r="EA149" s="85"/>
      <c r="EB149" s="85"/>
      <c r="EC149" s="85"/>
      <c r="ED149" s="85"/>
      <c r="EE149" s="85"/>
      <c r="EF149" s="85"/>
      <c r="EG149" s="85"/>
      <c r="EH149" s="85"/>
      <c r="EI149" s="85"/>
      <c r="EJ149" s="85"/>
      <c r="EK149" s="85"/>
      <c r="EL149" s="85"/>
      <c r="EM149" s="85"/>
      <c r="EN149" s="85"/>
      <c r="EO149" s="85"/>
      <c r="EP149" s="85"/>
      <c r="EQ149" s="85"/>
      <c r="ER149" s="85"/>
      <c r="ES149" s="85"/>
      <c r="ET149" s="85"/>
      <c r="EU149" s="85"/>
      <c r="EV149" s="85"/>
      <c r="EW149" s="85"/>
      <c r="EX149" s="85"/>
      <c r="EY149" s="85"/>
      <c r="EZ149" s="85"/>
      <c r="FA149" s="85"/>
      <c r="FB149" s="85"/>
      <c r="FC149" s="85"/>
      <c r="FD149" s="85"/>
      <c r="FE149" s="85"/>
      <c r="FF149" s="85"/>
      <c r="FG149" s="85"/>
      <c r="FH149" s="85"/>
      <c r="FI149" s="85"/>
      <c r="FJ149" s="85"/>
      <c r="FK149" s="85"/>
      <c r="FL149" s="85"/>
      <c r="FM149" s="85"/>
      <c r="FN149" s="85"/>
      <c r="FO149" s="85"/>
      <c r="FP149" s="85"/>
      <c r="FQ149" s="85"/>
      <c r="FR149" s="85"/>
      <c r="FS149" s="85"/>
      <c r="FT149" s="85"/>
      <c r="FU149" s="85"/>
      <c r="FV149" s="85"/>
      <c r="FW149" s="85"/>
      <c r="FX149" s="85"/>
      <c r="FY149" s="85"/>
      <c r="FZ149" s="85"/>
      <c r="GA149" s="85"/>
      <c r="GB149" s="85"/>
      <c r="GC149" s="85"/>
      <c r="GD149" s="85"/>
      <c r="GE149" s="85"/>
      <c r="GF149" s="85"/>
      <c r="GG149" s="85"/>
      <c r="GH149" s="85"/>
      <c r="GI149" s="85"/>
      <c r="GJ149" s="85"/>
      <c r="GK149" s="85"/>
      <c r="GL149" s="85"/>
      <c r="GM149" s="85"/>
      <c r="GN149" s="85"/>
    </row>
    <row r="150" spans="1:196" s="86" customFormat="1" ht="54" customHeight="1" x14ac:dyDescent="0.35">
      <c r="A150" s="313"/>
      <c r="B150" s="314"/>
      <c r="C150" s="314"/>
      <c r="D150" s="314"/>
      <c r="E150" s="315" t="s">
        <v>315</v>
      </c>
      <c r="F150" s="377"/>
      <c r="G150" s="345"/>
      <c r="H150" s="346"/>
      <c r="I150" s="233">
        <f t="shared" ref="I150" si="257">H150/$H$6</f>
        <v>0</v>
      </c>
      <c r="J150" s="191">
        <f t="shared" ref="J150" si="258">H150-G150</f>
        <v>0</v>
      </c>
      <c r="K150" s="192"/>
      <c r="L150" s="190">
        <v>2521.3000000000002</v>
      </c>
      <c r="M150" s="191">
        <v>2521.3000000000002</v>
      </c>
      <c r="N150" s="191">
        <v>2521.3000000000002</v>
      </c>
      <c r="O150" s="200">
        <v>2481.3000000000002</v>
      </c>
      <c r="P150" s="191">
        <f>O150-N150</f>
        <v>-40</v>
      </c>
      <c r="Q150" s="192">
        <f t="shared" si="240"/>
        <v>0.98413516836552573</v>
      </c>
      <c r="R150" s="190">
        <f t="shared" ref="R150" si="259">SUM(F150,L150)</f>
        <v>2521.3000000000002</v>
      </c>
      <c r="S150" s="191">
        <f t="shared" ref="S150" si="260">SUM(F150,M150)</f>
        <v>2521.3000000000002</v>
      </c>
      <c r="T150" s="191">
        <f t="shared" ref="T150" si="261">SUM(G150,N150)</f>
        <v>2521.3000000000002</v>
      </c>
      <c r="U150" s="168">
        <f t="shared" ref="U150" si="262">SUM(H150,O150)</f>
        <v>2481.3000000000002</v>
      </c>
      <c r="V150" s="191">
        <f t="shared" si="241"/>
        <v>-40</v>
      </c>
      <c r="W150" s="192">
        <f t="shared" si="239"/>
        <v>0.98413516836552573</v>
      </c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5"/>
      <c r="CH150" s="85"/>
      <c r="CI150" s="85"/>
      <c r="CJ150" s="85"/>
      <c r="CK150" s="85"/>
      <c r="CL150" s="85"/>
      <c r="CM150" s="85"/>
      <c r="CN150" s="85"/>
      <c r="CO150" s="85"/>
      <c r="CP150" s="85"/>
      <c r="CQ150" s="85"/>
      <c r="CR150" s="85"/>
      <c r="CS150" s="85"/>
      <c r="CT150" s="85"/>
      <c r="CU150" s="85"/>
      <c r="CV150" s="85"/>
      <c r="CW150" s="85"/>
      <c r="CX150" s="85"/>
      <c r="CY150" s="85"/>
      <c r="CZ150" s="85"/>
      <c r="DA150" s="85"/>
      <c r="DB150" s="85"/>
      <c r="DC150" s="85"/>
      <c r="DD150" s="85"/>
      <c r="DE150" s="85"/>
      <c r="DF150" s="85"/>
      <c r="DG150" s="85"/>
      <c r="DH150" s="85"/>
      <c r="DI150" s="85"/>
      <c r="DJ150" s="85"/>
      <c r="DK150" s="85"/>
      <c r="DL150" s="85"/>
      <c r="DM150" s="85"/>
      <c r="DN150" s="85"/>
      <c r="DO150" s="85"/>
      <c r="DP150" s="85"/>
      <c r="DQ150" s="85"/>
      <c r="DR150" s="85"/>
      <c r="DS150" s="85"/>
      <c r="DT150" s="85"/>
      <c r="DU150" s="85"/>
      <c r="DV150" s="85"/>
      <c r="DW150" s="85"/>
      <c r="DX150" s="85"/>
      <c r="DY150" s="85"/>
      <c r="DZ150" s="85"/>
      <c r="EA150" s="85"/>
      <c r="EB150" s="85"/>
      <c r="EC150" s="85"/>
      <c r="ED150" s="85"/>
      <c r="EE150" s="85"/>
      <c r="EF150" s="85"/>
      <c r="EG150" s="85"/>
      <c r="EH150" s="85"/>
      <c r="EI150" s="85"/>
      <c r="EJ150" s="85"/>
      <c r="EK150" s="85"/>
      <c r="EL150" s="85"/>
      <c r="EM150" s="85"/>
      <c r="EN150" s="85"/>
      <c r="EO150" s="85"/>
      <c r="EP150" s="85"/>
      <c r="EQ150" s="85"/>
      <c r="ER150" s="85"/>
      <c r="ES150" s="85"/>
      <c r="ET150" s="85"/>
      <c r="EU150" s="85"/>
      <c r="EV150" s="85"/>
      <c r="EW150" s="85"/>
      <c r="EX150" s="85"/>
      <c r="EY150" s="85"/>
      <c r="EZ150" s="85"/>
      <c r="FA150" s="85"/>
      <c r="FB150" s="85"/>
      <c r="FC150" s="85"/>
      <c r="FD150" s="85"/>
      <c r="FE150" s="85"/>
      <c r="FF150" s="85"/>
      <c r="FG150" s="85"/>
      <c r="FH150" s="85"/>
      <c r="FI150" s="85"/>
      <c r="FJ150" s="85"/>
      <c r="FK150" s="85"/>
      <c r="FL150" s="85"/>
      <c r="FM150" s="85"/>
      <c r="FN150" s="85"/>
      <c r="FO150" s="85"/>
      <c r="FP150" s="85"/>
      <c r="FQ150" s="85"/>
      <c r="FR150" s="85"/>
      <c r="FS150" s="85"/>
      <c r="FT150" s="85"/>
      <c r="FU150" s="85"/>
      <c r="FV150" s="85"/>
      <c r="FW150" s="85"/>
      <c r="FX150" s="85"/>
      <c r="FY150" s="85"/>
      <c r="FZ150" s="85"/>
      <c r="GA150" s="85"/>
      <c r="GB150" s="85"/>
      <c r="GC150" s="85"/>
      <c r="GD150" s="85"/>
      <c r="GE150" s="85"/>
      <c r="GF150" s="85"/>
      <c r="GG150" s="85"/>
      <c r="GH150" s="85"/>
      <c r="GI150" s="85"/>
      <c r="GJ150" s="85"/>
      <c r="GK150" s="85"/>
      <c r="GL150" s="85"/>
      <c r="GM150" s="85"/>
      <c r="GN150" s="85"/>
    </row>
    <row r="151" spans="1:196" s="11" customFormat="1" ht="54.6" customHeight="1" x14ac:dyDescent="0.3">
      <c r="A151" s="113">
        <v>14</v>
      </c>
      <c r="B151" s="114"/>
      <c r="C151" s="114" t="s">
        <v>266</v>
      </c>
      <c r="D151" s="114" t="s">
        <v>52</v>
      </c>
      <c r="E151" s="310" t="s">
        <v>273</v>
      </c>
      <c r="F151" s="376"/>
      <c r="G151" s="144"/>
      <c r="H151" s="234"/>
      <c r="I151" s="116">
        <f t="shared" si="97"/>
        <v>0</v>
      </c>
      <c r="J151" s="115">
        <f t="shared" si="98"/>
        <v>0</v>
      </c>
      <c r="K151" s="117"/>
      <c r="L151" s="149">
        <v>3000</v>
      </c>
      <c r="M151" s="115">
        <v>3000</v>
      </c>
      <c r="N151" s="115">
        <v>3000</v>
      </c>
      <c r="O151" s="207">
        <v>2933.7</v>
      </c>
      <c r="P151" s="115">
        <f>O151-N151</f>
        <v>-66.300000000000182</v>
      </c>
      <c r="Q151" s="117">
        <f t="shared" si="182"/>
        <v>0.97789999999999999</v>
      </c>
      <c r="R151" s="149">
        <f t="shared" si="100"/>
        <v>3000</v>
      </c>
      <c r="S151" s="115">
        <f t="shared" si="101"/>
        <v>3000</v>
      </c>
      <c r="T151" s="115">
        <f t="shared" si="102"/>
        <v>3000</v>
      </c>
      <c r="U151" s="193">
        <f t="shared" si="103"/>
        <v>2933.7</v>
      </c>
      <c r="V151" s="115">
        <f t="shared" si="241"/>
        <v>-66.300000000000182</v>
      </c>
      <c r="W151" s="117">
        <f t="shared" si="239"/>
        <v>0.97789999999999999</v>
      </c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</row>
    <row r="152" spans="1:196" s="110" customFormat="1" ht="46.95" customHeight="1" x14ac:dyDescent="0.35">
      <c r="A152" s="289"/>
      <c r="B152" s="290"/>
      <c r="C152" s="290"/>
      <c r="D152" s="290"/>
      <c r="E152" s="309" t="s">
        <v>267</v>
      </c>
      <c r="F152" s="378"/>
      <c r="G152" s="235"/>
      <c r="H152" s="200"/>
      <c r="I152" s="231">
        <f t="shared" si="97"/>
        <v>0</v>
      </c>
      <c r="J152" s="186">
        <f t="shared" si="98"/>
        <v>0</v>
      </c>
      <c r="K152" s="194"/>
      <c r="L152" s="185">
        <v>3000</v>
      </c>
      <c r="M152" s="186">
        <v>3000</v>
      </c>
      <c r="N152" s="186">
        <v>3000</v>
      </c>
      <c r="O152" s="200">
        <v>2933.7</v>
      </c>
      <c r="P152" s="186">
        <f>O152-N152</f>
        <v>-66.300000000000182</v>
      </c>
      <c r="Q152" s="194">
        <f t="shared" si="182"/>
        <v>0.97789999999999999</v>
      </c>
      <c r="R152" s="185">
        <f t="shared" si="100"/>
        <v>3000</v>
      </c>
      <c r="S152" s="186">
        <f t="shared" si="101"/>
        <v>3000</v>
      </c>
      <c r="T152" s="186">
        <f t="shared" si="102"/>
        <v>3000</v>
      </c>
      <c r="U152" s="168">
        <f t="shared" si="103"/>
        <v>2933.7</v>
      </c>
      <c r="V152" s="186">
        <f t="shared" si="104"/>
        <v>-66.300000000000182</v>
      </c>
      <c r="W152" s="194">
        <f t="shared" si="239"/>
        <v>0.97789999999999999</v>
      </c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  <c r="BC152" s="109"/>
      <c r="BD152" s="109"/>
      <c r="BE152" s="109"/>
      <c r="BF152" s="109"/>
      <c r="BG152" s="109"/>
      <c r="BH152" s="109"/>
      <c r="BI152" s="109"/>
      <c r="BJ152" s="109"/>
      <c r="BK152" s="109"/>
      <c r="BL152" s="109"/>
      <c r="BM152" s="109"/>
      <c r="BN152" s="109"/>
      <c r="BO152" s="109"/>
      <c r="BP152" s="109"/>
      <c r="BQ152" s="109"/>
      <c r="BR152" s="109"/>
      <c r="BS152" s="109"/>
      <c r="BT152" s="109"/>
      <c r="BU152" s="109"/>
      <c r="BV152" s="109"/>
      <c r="BW152" s="109"/>
      <c r="BX152" s="109"/>
      <c r="BY152" s="109"/>
      <c r="BZ152" s="109"/>
      <c r="CA152" s="109"/>
      <c r="CB152" s="109"/>
      <c r="CC152" s="109"/>
      <c r="CD152" s="109"/>
      <c r="CE152" s="109"/>
      <c r="CF152" s="109"/>
      <c r="CG152" s="109"/>
      <c r="CH152" s="109"/>
      <c r="CI152" s="109"/>
      <c r="CJ152" s="109"/>
      <c r="CK152" s="109"/>
      <c r="CL152" s="109"/>
      <c r="CM152" s="109"/>
      <c r="CN152" s="109"/>
      <c r="CO152" s="109"/>
      <c r="CP152" s="109"/>
      <c r="CQ152" s="109"/>
      <c r="CR152" s="109"/>
      <c r="CS152" s="109"/>
      <c r="CT152" s="109"/>
      <c r="CU152" s="109"/>
      <c r="CV152" s="109"/>
      <c r="CW152" s="109"/>
      <c r="CX152" s="109"/>
      <c r="CY152" s="109"/>
      <c r="CZ152" s="109"/>
      <c r="DA152" s="109"/>
      <c r="DB152" s="109"/>
      <c r="DC152" s="109"/>
      <c r="DD152" s="109"/>
      <c r="DE152" s="109"/>
      <c r="DF152" s="109"/>
      <c r="DG152" s="109"/>
      <c r="DH152" s="109"/>
      <c r="DI152" s="109"/>
      <c r="DJ152" s="109"/>
      <c r="DK152" s="109"/>
      <c r="DL152" s="109"/>
      <c r="DM152" s="109"/>
      <c r="DN152" s="109"/>
      <c r="DO152" s="109"/>
      <c r="DP152" s="109"/>
      <c r="DQ152" s="109"/>
      <c r="DR152" s="109"/>
      <c r="DS152" s="109"/>
      <c r="DT152" s="109"/>
      <c r="DU152" s="109"/>
      <c r="DV152" s="109"/>
      <c r="DW152" s="109"/>
      <c r="DX152" s="109"/>
      <c r="DY152" s="109"/>
      <c r="DZ152" s="109"/>
      <c r="EA152" s="109"/>
      <c r="EB152" s="109"/>
      <c r="EC152" s="109"/>
      <c r="ED152" s="109"/>
      <c r="EE152" s="109"/>
      <c r="EF152" s="109"/>
      <c r="EG152" s="109"/>
      <c r="EH152" s="109"/>
      <c r="EI152" s="109"/>
      <c r="EJ152" s="109"/>
      <c r="EK152" s="109"/>
      <c r="EL152" s="109"/>
      <c r="EM152" s="109"/>
      <c r="EN152" s="109"/>
      <c r="EO152" s="109"/>
      <c r="EP152" s="109"/>
      <c r="EQ152" s="109"/>
      <c r="ER152" s="109"/>
      <c r="ES152" s="109"/>
      <c r="ET152" s="109"/>
      <c r="EU152" s="109"/>
      <c r="EV152" s="109"/>
      <c r="EW152" s="109"/>
      <c r="EX152" s="109"/>
      <c r="EY152" s="109"/>
      <c r="EZ152" s="109"/>
      <c r="FA152" s="109"/>
      <c r="FB152" s="109"/>
      <c r="FC152" s="109"/>
      <c r="FD152" s="109"/>
      <c r="FE152" s="109"/>
      <c r="FF152" s="109"/>
      <c r="FG152" s="109"/>
      <c r="FH152" s="109"/>
      <c r="FI152" s="109"/>
      <c r="FJ152" s="109"/>
      <c r="FK152" s="109"/>
      <c r="FL152" s="109"/>
      <c r="FM152" s="109"/>
      <c r="FN152" s="109"/>
      <c r="FO152" s="109"/>
      <c r="FP152" s="109"/>
      <c r="FQ152" s="109"/>
      <c r="FR152" s="109"/>
      <c r="FS152" s="109"/>
      <c r="FT152" s="109"/>
      <c r="FU152" s="109"/>
      <c r="FV152" s="109"/>
      <c r="FW152" s="109"/>
      <c r="FX152" s="109"/>
      <c r="FY152" s="109"/>
      <c r="FZ152" s="109"/>
      <c r="GA152" s="109"/>
      <c r="GB152" s="109"/>
      <c r="GC152" s="109"/>
      <c r="GD152" s="109"/>
      <c r="GE152" s="109"/>
      <c r="GF152" s="109"/>
      <c r="GG152" s="109"/>
      <c r="GH152" s="109"/>
      <c r="GI152" s="109"/>
      <c r="GJ152" s="109"/>
      <c r="GK152" s="109"/>
      <c r="GL152" s="109"/>
      <c r="GM152" s="109"/>
      <c r="GN152" s="109"/>
    </row>
    <row r="153" spans="1:196" s="3" customFormat="1" ht="25.5" customHeight="1" x14ac:dyDescent="0.3">
      <c r="A153" s="388" t="s">
        <v>5</v>
      </c>
      <c r="B153" s="389"/>
      <c r="C153" s="389"/>
      <c r="D153" s="389"/>
      <c r="E153" s="390"/>
      <c r="F153" s="362">
        <f>SUM(F8,F29,F59,F71,F76,F82,F83,F84,F85,F100,F136,F143:F144,F151)</f>
        <v>727633.60000000009</v>
      </c>
      <c r="G153" s="115">
        <f>SUM(G8,G29,G59,G71,G76,G82,G83,G84,G85,G100,G136,G143:G144,G151)</f>
        <v>727633.60000000009</v>
      </c>
      <c r="H153" s="160">
        <f>SUM(H8,H29,H59,H71,H76,H82,H83,H84,H85,H100,H136,H143:H144,H151)</f>
        <v>707532</v>
      </c>
      <c r="I153" s="228">
        <v>1</v>
      </c>
      <c r="J153" s="115">
        <f>SUM(J8,J29,J59,J71,J76,J82,J83,J84,J85,J100,J136,J143:J144,J151)</f>
        <v>-20101.600000000039</v>
      </c>
      <c r="K153" s="189">
        <f t="shared" si="96"/>
        <v>0.97237400801722174</v>
      </c>
      <c r="L153" s="149">
        <f>SUM(L8,L29,L59,L71,L76,L82,L83,L84,L85,L100,L136,L143:L144,L151)</f>
        <v>114776.3</v>
      </c>
      <c r="M153" s="115">
        <f>SUM(M8,M29,M59,M71,M76,M82,M83,M84,M85,M100,M136,M143:M144,M151)</f>
        <v>180854.80000000002</v>
      </c>
      <c r="N153" s="115">
        <f>SUM(N8,N29,N59,N71,N76,N82,N83,N84,N85,N100,N136,N143:N144,N151)</f>
        <v>180854.80000000002</v>
      </c>
      <c r="O153" s="160">
        <f>SUM(O8,O29,O59,O71,O76,O82,O83,O84,O85,O100,O136,O143:O144,O151)</f>
        <v>146994.89999999997</v>
      </c>
      <c r="P153" s="115">
        <f>SUM(P8,P29,P59,P71,P76,P82,P83,P84,P85,P100,P136,P143:P144,P151)</f>
        <v>-33859.900000000016</v>
      </c>
      <c r="Q153" s="117">
        <f t="shared" si="182"/>
        <v>0.81277853836337188</v>
      </c>
      <c r="R153" s="149">
        <f>SUM(R8,R29,R59,R71,R76,R82,R83,R84,R85,R100,R136,R143:R144,R151)</f>
        <v>842409.90000000014</v>
      </c>
      <c r="S153" s="115">
        <f>SUM(S8,S29,S59,S71,S76,S82,S83,S84,S85,S100,S136,S143:S144,S151)</f>
        <v>908488.39999999991</v>
      </c>
      <c r="T153" s="115">
        <f>SUM(T8,T29,T59,T71,T76,T82,T83,T84,T85,T100,T136,T143:T144,T151)</f>
        <v>908488.39999999991</v>
      </c>
      <c r="U153" s="160">
        <f>SUM(U8,U29,U59,U71,U76,U82,U83,U84,U85,U100,U136,U143:U144,U151)</f>
        <v>854526.9</v>
      </c>
      <c r="V153" s="115">
        <f>SUM(V8,V29,V59,V71,V76,V82,V83,V84,V85,V100,V136,V143:V144,V151)</f>
        <v>-53961.500000000029</v>
      </c>
      <c r="W153" s="189">
        <f t="shared" si="105"/>
        <v>0.94060298403369824</v>
      </c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</row>
    <row r="154" spans="1:196" s="12" customFormat="1" ht="75.599999999999994" customHeight="1" x14ac:dyDescent="0.35">
      <c r="A154" s="113">
        <v>15</v>
      </c>
      <c r="B154" s="303">
        <v>250909</v>
      </c>
      <c r="C154" s="303">
        <v>8821</v>
      </c>
      <c r="D154" s="303">
        <v>1060</v>
      </c>
      <c r="E154" s="316" t="s">
        <v>318</v>
      </c>
      <c r="F154" s="358"/>
      <c r="G154" s="144"/>
      <c r="H154" s="207"/>
      <c r="I154" s="236"/>
      <c r="J154" s="237"/>
      <c r="K154" s="189"/>
      <c r="L154" s="150">
        <v>350</v>
      </c>
      <c r="M154" s="164">
        <v>350</v>
      </c>
      <c r="N154" s="123">
        <v>350</v>
      </c>
      <c r="O154" s="198"/>
      <c r="P154" s="123">
        <f>O154-N154</f>
        <v>-350</v>
      </c>
      <c r="Q154" s="117"/>
      <c r="R154" s="150">
        <f>SUM(F154,L154)</f>
        <v>350</v>
      </c>
      <c r="S154" s="123">
        <f t="shared" si="101"/>
        <v>350</v>
      </c>
      <c r="T154" s="123">
        <f t="shared" ref="T154" si="263">SUM(G154,N154)</f>
        <v>350</v>
      </c>
      <c r="U154" s="165">
        <f t="shared" ref="U154" si="264">SUM(H154,O154)</f>
        <v>0</v>
      </c>
      <c r="V154" s="123">
        <f>U154-T154</f>
        <v>-350</v>
      </c>
      <c r="W154" s="189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55"/>
      <c r="DE154" s="55"/>
      <c r="DF154" s="55"/>
      <c r="DG154" s="55"/>
      <c r="DH154" s="55"/>
      <c r="DI154" s="55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  <c r="EG154" s="55"/>
      <c r="EH154" s="55"/>
      <c r="EI154" s="55"/>
      <c r="EJ154" s="55"/>
      <c r="EK154" s="55"/>
      <c r="EL154" s="55"/>
      <c r="EM154" s="55"/>
      <c r="EN154" s="55"/>
      <c r="EO154" s="55"/>
      <c r="EP154" s="55"/>
      <c r="EQ154" s="55"/>
      <c r="ER154" s="55"/>
      <c r="ES154" s="55"/>
      <c r="ET154" s="55"/>
      <c r="EU154" s="55"/>
      <c r="EV154" s="55"/>
      <c r="EW154" s="55"/>
      <c r="EX154" s="55"/>
      <c r="EY154" s="55"/>
      <c r="EZ154" s="55"/>
      <c r="FA154" s="55"/>
      <c r="FB154" s="55"/>
      <c r="FC154" s="55"/>
      <c r="FD154" s="55"/>
      <c r="FE154" s="55"/>
      <c r="FF154" s="55"/>
      <c r="FG154" s="55"/>
      <c r="FH154" s="55"/>
      <c r="FI154" s="55"/>
      <c r="FJ154" s="55"/>
      <c r="FK154" s="55"/>
      <c r="FL154" s="55"/>
      <c r="FM154" s="55"/>
      <c r="FN154" s="55"/>
      <c r="FO154" s="55"/>
      <c r="FP154" s="55"/>
      <c r="FQ154" s="55"/>
      <c r="FR154" s="55"/>
      <c r="FS154" s="55"/>
      <c r="FT154" s="55"/>
      <c r="FU154" s="55"/>
      <c r="FV154" s="55"/>
      <c r="FW154" s="55"/>
      <c r="FX154" s="55"/>
      <c r="FY154" s="55"/>
      <c r="FZ154" s="55"/>
      <c r="GA154" s="55"/>
      <c r="GB154" s="55"/>
      <c r="GC154" s="55"/>
      <c r="GD154" s="55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</row>
    <row r="155" spans="1:196" s="12" customFormat="1" ht="73.2" customHeight="1" x14ac:dyDescent="0.35">
      <c r="A155" s="113">
        <v>16</v>
      </c>
      <c r="B155" s="303">
        <v>250909</v>
      </c>
      <c r="C155" s="303">
        <v>8822</v>
      </c>
      <c r="D155" s="303">
        <v>1060</v>
      </c>
      <c r="E155" s="316" t="s">
        <v>262</v>
      </c>
      <c r="F155" s="376"/>
      <c r="G155" s="144"/>
      <c r="H155" s="207"/>
      <c r="I155" s="236"/>
      <c r="J155" s="237"/>
      <c r="K155" s="189"/>
      <c r="L155" s="150"/>
      <c r="M155" s="164"/>
      <c r="N155" s="123"/>
      <c r="O155" s="198">
        <v>-76.2</v>
      </c>
      <c r="P155" s="123">
        <f>O155-N155</f>
        <v>-76.2</v>
      </c>
      <c r="Q155" s="117"/>
      <c r="R155" s="150">
        <f>SUM(F155,L155)</f>
        <v>0</v>
      </c>
      <c r="S155" s="164" t="s">
        <v>186</v>
      </c>
      <c r="T155" s="123">
        <f t="shared" ref="S155:U156" si="265">SUM(G155,N155)</f>
        <v>0</v>
      </c>
      <c r="U155" s="165">
        <f t="shared" si="265"/>
        <v>-76.2</v>
      </c>
      <c r="V155" s="123">
        <f>U155-T155</f>
        <v>-76.2</v>
      </c>
      <c r="W155" s="189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  <c r="EV155" s="55"/>
      <c r="EW155" s="55"/>
      <c r="EX155" s="55"/>
      <c r="EY155" s="55"/>
      <c r="EZ155" s="55"/>
      <c r="FA155" s="55"/>
      <c r="FB155" s="55"/>
      <c r="FC155" s="55"/>
      <c r="FD155" s="55"/>
      <c r="FE155" s="55"/>
      <c r="FF155" s="55"/>
      <c r="FG155" s="55"/>
      <c r="FH155" s="55"/>
      <c r="FI155" s="55"/>
      <c r="FJ155" s="55"/>
      <c r="FK155" s="55"/>
      <c r="FL155" s="55"/>
      <c r="FM155" s="55"/>
      <c r="FN155" s="55"/>
      <c r="FO155" s="55"/>
      <c r="FP155" s="55"/>
      <c r="FQ155" s="55"/>
      <c r="FR155" s="55"/>
      <c r="FS155" s="55"/>
      <c r="FT155" s="55"/>
      <c r="FU155" s="55"/>
      <c r="FV155" s="55"/>
      <c r="FW155" s="55"/>
      <c r="FX155" s="55"/>
      <c r="FY155" s="55"/>
      <c r="FZ155" s="55"/>
      <c r="GA155" s="55"/>
      <c r="GB155" s="55"/>
      <c r="GC155" s="55"/>
      <c r="GD155" s="55"/>
      <c r="GE155" s="56"/>
      <c r="GF155" s="56"/>
      <c r="GG155" s="56"/>
      <c r="GH155" s="56"/>
      <c r="GI155" s="56"/>
      <c r="GJ155" s="56"/>
      <c r="GK155" s="56"/>
      <c r="GL155" s="56"/>
      <c r="GM155" s="56"/>
      <c r="GN155" s="56"/>
    </row>
    <row r="156" spans="1:196" s="13" customFormat="1" ht="40.200000000000003" customHeight="1" thickBot="1" x14ac:dyDescent="0.35">
      <c r="A156" s="145"/>
      <c r="B156" s="317"/>
      <c r="C156" s="317"/>
      <c r="D156" s="317"/>
      <c r="E156" s="318" t="s">
        <v>33</v>
      </c>
      <c r="F156" s="379">
        <f>SUM(F153:F155)</f>
        <v>727633.60000000009</v>
      </c>
      <c r="G156" s="146">
        <f>SUM(G153:G155)</f>
        <v>727633.60000000009</v>
      </c>
      <c r="H156" s="210">
        <f>SUM(H153:H155)</f>
        <v>707532</v>
      </c>
      <c r="I156" s="238">
        <v>1</v>
      </c>
      <c r="J156" s="239">
        <f>H156-G156</f>
        <v>-20101.600000000093</v>
      </c>
      <c r="K156" s="196">
        <f t="shared" si="96"/>
        <v>0.97237400801722174</v>
      </c>
      <c r="L156" s="152">
        <f>SUM(L153:L155)</f>
        <v>115126.3</v>
      </c>
      <c r="M156" s="209">
        <f>SUM(M153:M155)</f>
        <v>181204.80000000002</v>
      </c>
      <c r="N156" s="146">
        <f>SUM(N153:N155)</f>
        <v>181204.80000000002</v>
      </c>
      <c r="O156" s="210">
        <f>SUM(O153:O155)</f>
        <v>146918.69999999995</v>
      </c>
      <c r="P156" s="146">
        <f>SUM(P153:P155)</f>
        <v>-34286.100000000013</v>
      </c>
      <c r="Q156" s="148">
        <f t="shared" si="182"/>
        <v>0.81078812481788531</v>
      </c>
      <c r="R156" s="153">
        <f>SUM(F156,L156)</f>
        <v>842759.90000000014</v>
      </c>
      <c r="S156" s="147">
        <f t="shared" si="265"/>
        <v>908838.40000000014</v>
      </c>
      <c r="T156" s="147">
        <f t="shared" si="265"/>
        <v>908838.40000000014</v>
      </c>
      <c r="U156" s="195">
        <f t="shared" si="265"/>
        <v>854450.7</v>
      </c>
      <c r="V156" s="147">
        <f>U156-T156</f>
        <v>-54387.700000000186</v>
      </c>
      <c r="W156" s="196">
        <f t="shared" si="105"/>
        <v>0.94015690798276108</v>
      </c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  <c r="DR156" s="58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  <c r="EE156" s="58"/>
      <c r="EF156" s="58"/>
      <c r="EG156" s="58"/>
      <c r="EH156" s="58"/>
      <c r="EI156" s="58"/>
      <c r="EJ156" s="58"/>
      <c r="EK156" s="58"/>
      <c r="EL156" s="58"/>
      <c r="EM156" s="58"/>
      <c r="EN156" s="58"/>
      <c r="EO156" s="58"/>
      <c r="EP156" s="58"/>
      <c r="EQ156" s="58"/>
      <c r="ER156" s="58"/>
      <c r="ES156" s="58"/>
      <c r="ET156" s="58"/>
      <c r="EU156" s="58"/>
      <c r="EV156" s="58"/>
      <c r="EW156" s="58"/>
      <c r="EX156" s="58"/>
      <c r="EY156" s="58"/>
      <c r="EZ156" s="58"/>
      <c r="FA156" s="58"/>
      <c r="FB156" s="58"/>
      <c r="FC156" s="58"/>
      <c r="FD156" s="58"/>
      <c r="FE156" s="58"/>
      <c r="FF156" s="58"/>
      <c r="FG156" s="58"/>
      <c r="FH156" s="58"/>
      <c r="FI156" s="58"/>
      <c r="FJ156" s="58"/>
      <c r="FK156" s="58"/>
      <c r="FL156" s="58"/>
      <c r="FM156" s="58"/>
      <c r="FN156" s="58"/>
      <c r="FO156" s="58"/>
      <c r="FP156" s="58"/>
      <c r="FQ156" s="58"/>
      <c r="FR156" s="58"/>
      <c r="FS156" s="58"/>
      <c r="FT156" s="58"/>
      <c r="FU156" s="58"/>
      <c r="FV156" s="58"/>
      <c r="FW156" s="58"/>
      <c r="FX156" s="58"/>
      <c r="FY156" s="58"/>
      <c r="FZ156" s="58"/>
      <c r="GA156" s="58"/>
      <c r="GB156" s="58"/>
      <c r="GC156" s="58"/>
      <c r="GD156" s="58"/>
      <c r="GE156" s="19"/>
      <c r="GF156" s="19"/>
      <c r="GG156" s="19"/>
      <c r="GH156" s="19"/>
      <c r="GI156" s="19"/>
      <c r="GJ156" s="19"/>
      <c r="GK156" s="19"/>
      <c r="GL156" s="19"/>
      <c r="GM156" s="19"/>
      <c r="GN156" s="19"/>
    </row>
    <row r="157" spans="1:196" s="7" customFormat="1" ht="46.5" customHeight="1" x14ac:dyDescent="0.4">
      <c r="B157" s="67"/>
      <c r="C157" s="67"/>
      <c r="D157" s="67"/>
      <c r="E157" s="384" t="s">
        <v>319</v>
      </c>
      <c r="F157" s="384"/>
      <c r="G157" s="89"/>
      <c r="H157" s="21"/>
      <c r="I157" s="87"/>
      <c r="J157" s="87"/>
      <c r="K157" s="88"/>
      <c r="L157" s="59"/>
      <c r="M157" s="331" t="s">
        <v>320</v>
      </c>
      <c r="N157" s="61"/>
      <c r="O157" s="61"/>
      <c r="P157" s="61"/>
      <c r="Q157" s="59"/>
      <c r="R157" s="21"/>
      <c r="S157" s="21"/>
      <c r="T157" s="21"/>
      <c r="U157" s="59"/>
      <c r="V157" s="59"/>
      <c r="W157" s="59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</row>
    <row r="158" spans="1:196" x14ac:dyDescent="0.25">
      <c r="F158" s="63"/>
      <c r="G158" s="63"/>
      <c r="H158" s="60"/>
      <c r="I158" s="62"/>
      <c r="J158" s="62"/>
      <c r="K158" s="64"/>
      <c r="L158" s="59"/>
      <c r="M158" s="60"/>
      <c r="N158" s="59"/>
      <c r="O158" s="60"/>
      <c r="P158" s="61"/>
      <c r="Q158" s="59"/>
      <c r="R158" s="59"/>
      <c r="S158" s="60"/>
      <c r="T158" s="59"/>
      <c r="U158" s="60"/>
      <c r="V158" s="62"/>
      <c r="W158" s="62"/>
    </row>
    <row r="159" spans="1:196" x14ac:dyDescent="0.25">
      <c r="F159" s="63"/>
      <c r="G159" s="63"/>
      <c r="H159" s="60"/>
      <c r="I159" s="62"/>
      <c r="J159" s="62"/>
      <c r="K159" s="64"/>
      <c r="L159" s="59"/>
      <c r="M159" s="60"/>
      <c r="N159" s="59"/>
      <c r="O159" s="60"/>
      <c r="P159" s="61"/>
      <c r="Q159" s="59"/>
      <c r="R159" s="59"/>
      <c r="S159" s="60"/>
      <c r="T159" s="59"/>
      <c r="U159" s="60"/>
      <c r="V159" s="62"/>
      <c r="W159" s="62"/>
    </row>
    <row r="160" spans="1:196" x14ac:dyDescent="0.25">
      <c r="F160" s="63"/>
      <c r="G160" s="63"/>
      <c r="H160" s="60"/>
      <c r="I160" s="62"/>
      <c r="J160" s="62"/>
      <c r="K160" s="64"/>
      <c r="L160" s="59"/>
      <c r="M160" s="60"/>
      <c r="N160" s="59"/>
      <c r="O160" s="60"/>
      <c r="P160" s="61"/>
      <c r="Q160" s="59"/>
      <c r="R160" s="59"/>
      <c r="S160" s="60"/>
      <c r="T160" s="59"/>
      <c r="U160" s="60"/>
      <c r="V160" s="62"/>
      <c r="W160" s="62"/>
    </row>
    <row r="161" spans="6:23" x14ac:dyDescent="0.25">
      <c r="F161" s="63"/>
      <c r="G161" s="63"/>
      <c r="H161" s="60"/>
      <c r="I161" s="62"/>
      <c r="J161" s="62"/>
      <c r="K161" s="64"/>
      <c r="L161" s="59"/>
      <c r="M161" s="60"/>
      <c r="N161" s="59"/>
      <c r="O161" s="60"/>
      <c r="P161" s="61"/>
      <c r="Q161" s="59"/>
      <c r="R161" s="59"/>
      <c r="S161" s="60"/>
      <c r="T161" s="59"/>
      <c r="U161" s="60"/>
      <c r="V161" s="62"/>
      <c r="W161" s="62"/>
    </row>
    <row r="162" spans="6:23" x14ac:dyDescent="0.25">
      <c r="F162" s="63"/>
      <c r="G162" s="63"/>
      <c r="H162" s="60"/>
      <c r="I162" s="62"/>
      <c r="J162" s="62"/>
      <c r="K162" s="64"/>
      <c r="L162" s="59"/>
      <c r="M162" s="60"/>
      <c r="N162" s="59"/>
      <c r="O162" s="60"/>
      <c r="P162" s="61"/>
      <c r="Q162" s="59"/>
      <c r="R162" s="59"/>
      <c r="S162" s="60"/>
      <c r="T162" s="59"/>
      <c r="U162" s="60"/>
      <c r="V162" s="62"/>
      <c r="W162" s="62"/>
    </row>
    <row r="163" spans="6:23" x14ac:dyDescent="0.25">
      <c r="F163" s="63"/>
      <c r="G163" s="63"/>
      <c r="H163" s="60"/>
      <c r="I163" s="62"/>
      <c r="J163" s="62"/>
      <c r="K163" s="64"/>
      <c r="L163" s="59"/>
      <c r="M163" s="60"/>
      <c r="N163" s="59"/>
      <c r="O163" s="60"/>
      <c r="P163" s="61"/>
      <c r="Q163" s="59"/>
      <c r="R163" s="59"/>
      <c r="S163" s="60"/>
      <c r="T163" s="59"/>
      <c r="U163" s="60"/>
      <c r="V163" s="62"/>
      <c r="W163" s="62"/>
    </row>
    <row r="164" spans="6:23" x14ac:dyDescent="0.25">
      <c r="F164" s="63"/>
      <c r="G164" s="63"/>
      <c r="H164" s="60"/>
      <c r="I164" s="62"/>
      <c r="J164" s="62"/>
      <c r="K164" s="64"/>
      <c r="L164" s="59"/>
      <c r="M164" s="60"/>
      <c r="N164" s="59"/>
      <c r="O164" s="60"/>
      <c r="P164" s="61"/>
      <c r="Q164" s="59"/>
      <c r="R164" s="59"/>
      <c r="S164" s="60"/>
      <c r="T164" s="59"/>
      <c r="U164" s="60"/>
      <c r="V164" s="62"/>
      <c r="W164" s="62"/>
    </row>
    <row r="165" spans="6:23" x14ac:dyDescent="0.25">
      <c r="F165" s="63"/>
      <c r="G165" s="63"/>
      <c r="H165" s="60"/>
      <c r="I165" s="62"/>
      <c r="J165" s="62"/>
      <c r="K165" s="64"/>
      <c r="L165" s="59"/>
      <c r="M165" s="60"/>
      <c r="N165" s="59"/>
      <c r="O165" s="60"/>
      <c r="P165" s="61"/>
      <c r="Q165" s="59"/>
      <c r="R165" s="59"/>
      <c r="S165" s="60"/>
      <c r="T165" s="59"/>
      <c r="U165" s="60"/>
      <c r="V165" s="62"/>
      <c r="W165" s="62"/>
    </row>
    <row r="166" spans="6:23" x14ac:dyDescent="0.25">
      <c r="F166" s="63"/>
      <c r="G166" s="63"/>
      <c r="H166" s="60"/>
      <c r="I166" s="62"/>
      <c r="J166" s="62"/>
      <c r="K166" s="64"/>
      <c r="L166" s="59"/>
      <c r="M166" s="60"/>
      <c r="N166" s="59"/>
      <c r="O166" s="60"/>
      <c r="P166" s="61"/>
      <c r="Q166" s="59"/>
      <c r="R166" s="59"/>
      <c r="S166" s="60"/>
      <c r="T166" s="59"/>
      <c r="U166" s="60"/>
      <c r="V166" s="62"/>
      <c r="W166" s="62"/>
    </row>
    <row r="167" spans="6:23" x14ac:dyDescent="0.25">
      <c r="F167" s="63"/>
      <c r="G167" s="63"/>
      <c r="H167" s="60"/>
      <c r="I167" s="62"/>
      <c r="J167" s="62"/>
      <c r="K167" s="64"/>
      <c r="L167" s="59"/>
      <c r="M167" s="60"/>
      <c r="N167" s="59"/>
      <c r="O167" s="60"/>
      <c r="P167" s="61"/>
      <c r="Q167" s="59"/>
      <c r="R167" s="59"/>
      <c r="S167" s="60"/>
      <c r="T167" s="59"/>
      <c r="U167" s="60"/>
      <c r="V167" s="62"/>
      <c r="W167" s="62"/>
    </row>
    <row r="168" spans="6:23" x14ac:dyDescent="0.25">
      <c r="F168" s="63"/>
      <c r="G168" s="63"/>
      <c r="H168" s="60"/>
      <c r="I168" s="62"/>
      <c r="J168" s="62"/>
      <c r="K168" s="64"/>
      <c r="L168" s="59"/>
      <c r="M168" s="60"/>
      <c r="N168" s="59"/>
      <c r="O168" s="60"/>
      <c r="P168" s="61"/>
      <c r="Q168" s="59"/>
      <c r="R168" s="59"/>
      <c r="S168" s="60"/>
      <c r="T168" s="59"/>
      <c r="U168" s="60"/>
      <c r="V168" s="62"/>
      <c r="W168" s="62"/>
    </row>
    <row r="169" spans="6:23" x14ac:dyDescent="0.25">
      <c r="F169" s="63"/>
      <c r="G169" s="63"/>
      <c r="H169" s="60"/>
      <c r="I169" s="62"/>
      <c r="J169" s="62"/>
      <c r="K169" s="64"/>
      <c r="L169" s="59"/>
      <c r="M169" s="60"/>
      <c r="N169" s="59"/>
      <c r="O169" s="60"/>
      <c r="P169" s="61"/>
      <c r="Q169" s="59"/>
      <c r="R169" s="59"/>
      <c r="S169" s="60"/>
      <c r="T169" s="59"/>
      <c r="U169" s="60"/>
      <c r="V169" s="62"/>
      <c r="W169" s="62"/>
    </row>
    <row r="170" spans="6:23" x14ac:dyDescent="0.25">
      <c r="F170" s="63"/>
      <c r="G170" s="63"/>
      <c r="H170" s="60"/>
      <c r="I170" s="62"/>
      <c r="J170" s="62"/>
      <c r="K170" s="64"/>
      <c r="L170" s="59"/>
      <c r="M170" s="60"/>
      <c r="N170" s="59"/>
      <c r="O170" s="60"/>
      <c r="P170" s="61"/>
      <c r="Q170" s="59"/>
      <c r="R170" s="59"/>
      <c r="S170" s="60"/>
      <c r="T170" s="59"/>
      <c r="U170" s="60"/>
      <c r="V170" s="62"/>
      <c r="W170" s="62"/>
    </row>
    <row r="171" spans="6:23" x14ac:dyDescent="0.25">
      <c r="F171" s="63"/>
      <c r="G171" s="63"/>
      <c r="H171" s="60"/>
      <c r="I171" s="62"/>
      <c r="J171" s="62"/>
      <c r="K171" s="64"/>
      <c r="L171" s="59"/>
      <c r="M171" s="60"/>
      <c r="N171" s="59"/>
      <c r="O171" s="60"/>
      <c r="P171" s="61"/>
      <c r="Q171" s="59"/>
      <c r="R171" s="59"/>
      <c r="S171" s="60"/>
      <c r="T171" s="59"/>
      <c r="U171" s="60"/>
      <c r="V171" s="62"/>
      <c r="W171" s="62"/>
    </row>
    <row r="172" spans="6:23" x14ac:dyDescent="0.25">
      <c r="F172" s="63"/>
      <c r="G172" s="63"/>
      <c r="H172" s="60"/>
      <c r="I172" s="62"/>
      <c r="J172" s="62"/>
      <c r="K172" s="64"/>
      <c r="L172" s="59"/>
      <c r="M172" s="60"/>
      <c r="N172" s="59"/>
      <c r="O172" s="60"/>
      <c r="P172" s="61"/>
      <c r="Q172" s="59"/>
      <c r="R172" s="59"/>
      <c r="S172" s="60"/>
      <c r="T172" s="59"/>
      <c r="U172" s="60"/>
      <c r="V172" s="62"/>
      <c r="W172" s="62"/>
    </row>
    <row r="173" spans="6:23" x14ac:dyDescent="0.25">
      <c r="F173" s="63"/>
      <c r="G173" s="63"/>
      <c r="H173" s="60"/>
      <c r="I173" s="62"/>
      <c r="J173" s="62"/>
      <c r="K173" s="64"/>
      <c r="L173" s="59"/>
      <c r="M173" s="60"/>
      <c r="N173" s="59"/>
      <c r="O173" s="60"/>
      <c r="P173" s="61"/>
      <c r="Q173" s="59"/>
      <c r="R173" s="59"/>
      <c r="S173" s="60"/>
      <c r="T173" s="59"/>
      <c r="U173" s="60"/>
      <c r="V173" s="62"/>
      <c r="W173" s="62"/>
    </row>
    <row r="174" spans="6:23" x14ac:dyDescent="0.25">
      <c r="F174" s="63"/>
      <c r="G174" s="63"/>
      <c r="H174" s="60"/>
      <c r="I174" s="62"/>
      <c r="J174" s="62"/>
      <c r="K174" s="64"/>
      <c r="L174" s="59"/>
      <c r="M174" s="60"/>
      <c r="N174" s="59"/>
      <c r="O174" s="60"/>
      <c r="P174" s="61"/>
      <c r="Q174" s="59"/>
      <c r="R174" s="59"/>
      <c r="S174" s="60"/>
      <c r="T174" s="59"/>
      <c r="U174" s="60"/>
      <c r="V174" s="62"/>
      <c r="W174" s="62"/>
    </row>
    <row r="175" spans="6:23" x14ac:dyDescent="0.25">
      <c r="F175" s="63"/>
      <c r="G175" s="63"/>
      <c r="H175" s="60"/>
      <c r="I175" s="62"/>
      <c r="J175" s="62"/>
      <c r="K175" s="64"/>
      <c r="L175" s="59"/>
      <c r="M175" s="60"/>
      <c r="N175" s="59"/>
      <c r="O175" s="60"/>
      <c r="P175" s="61"/>
      <c r="Q175" s="59"/>
      <c r="R175" s="59"/>
      <c r="S175" s="60"/>
      <c r="T175" s="59"/>
      <c r="U175" s="60"/>
      <c r="V175" s="62"/>
      <c r="W175" s="62"/>
    </row>
    <row r="176" spans="6:23" x14ac:dyDescent="0.25">
      <c r="F176" s="63"/>
      <c r="G176" s="63"/>
      <c r="H176" s="60"/>
      <c r="I176" s="62"/>
      <c r="J176" s="62"/>
      <c r="K176" s="64"/>
      <c r="L176" s="59"/>
      <c r="M176" s="60"/>
      <c r="N176" s="59"/>
      <c r="O176" s="60"/>
      <c r="P176" s="61"/>
      <c r="Q176" s="59"/>
      <c r="R176" s="59"/>
      <c r="S176" s="60"/>
      <c r="T176" s="59"/>
      <c r="U176" s="60"/>
      <c r="V176" s="62"/>
      <c r="W176" s="62"/>
    </row>
    <row r="177" spans="6:23" x14ac:dyDescent="0.25">
      <c r="F177" s="63"/>
      <c r="G177" s="63"/>
      <c r="H177" s="60"/>
      <c r="I177" s="62"/>
      <c r="J177" s="62"/>
      <c r="K177" s="64"/>
      <c r="L177" s="59"/>
      <c r="M177" s="60"/>
      <c r="N177" s="59"/>
      <c r="O177" s="60"/>
      <c r="P177" s="61"/>
      <c r="Q177" s="59"/>
      <c r="R177" s="59"/>
      <c r="S177" s="60"/>
      <c r="T177" s="59"/>
      <c r="U177" s="60"/>
      <c r="V177" s="62"/>
      <c r="W177" s="62"/>
    </row>
    <row r="178" spans="6:23" x14ac:dyDescent="0.25">
      <c r="F178" s="63"/>
      <c r="G178" s="63"/>
      <c r="H178" s="60"/>
      <c r="I178" s="62"/>
      <c r="J178" s="62"/>
      <c r="K178" s="64"/>
      <c r="L178" s="59"/>
      <c r="M178" s="60"/>
      <c r="N178" s="59"/>
      <c r="O178" s="60"/>
      <c r="P178" s="61"/>
      <c r="Q178" s="59"/>
      <c r="R178" s="59"/>
      <c r="S178" s="60"/>
      <c r="T178" s="59"/>
      <c r="U178" s="60"/>
      <c r="V178" s="62"/>
      <c r="W178" s="62"/>
    </row>
    <row r="179" spans="6:23" x14ac:dyDescent="0.25">
      <c r="F179" s="63"/>
      <c r="G179" s="63"/>
      <c r="H179" s="60"/>
      <c r="I179" s="62"/>
      <c r="J179" s="62"/>
      <c r="K179" s="64"/>
      <c r="L179" s="59"/>
      <c r="M179" s="60"/>
      <c r="N179" s="59"/>
      <c r="O179" s="60"/>
      <c r="P179" s="61"/>
      <c r="Q179" s="59"/>
      <c r="R179" s="59"/>
      <c r="S179" s="60"/>
      <c r="T179" s="59"/>
      <c r="U179" s="60"/>
      <c r="V179" s="62"/>
      <c r="W179" s="62"/>
    </row>
    <row r="180" spans="6:23" x14ac:dyDescent="0.25">
      <c r="F180" s="63"/>
      <c r="G180" s="63"/>
      <c r="H180" s="60"/>
      <c r="I180" s="62"/>
      <c r="J180" s="62"/>
      <c r="K180" s="64"/>
      <c r="L180" s="59"/>
      <c r="M180" s="60"/>
      <c r="N180" s="59"/>
      <c r="O180" s="60"/>
      <c r="P180" s="61"/>
      <c r="Q180" s="59"/>
      <c r="R180" s="59"/>
      <c r="S180" s="60"/>
      <c r="T180" s="59"/>
      <c r="U180" s="60"/>
      <c r="V180" s="62"/>
      <c r="W180" s="62"/>
    </row>
    <row r="181" spans="6:23" x14ac:dyDescent="0.25">
      <c r="F181" s="63"/>
      <c r="G181" s="63"/>
      <c r="H181" s="60"/>
      <c r="I181" s="62"/>
      <c r="J181" s="62"/>
      <c r="K181" s="64"/>
      <c r="L181" s="59"/>
      <c r="M181" s="60"/>
      <c r="N181" s="59"/>
      <c r="O181" s="60"/>
      <c r="P181" s="61"/>
      <c r="Q181" s="59"/>
      <c r="R181" s="59"/>
      <c r="S181" s="60"/>
      <c r="T181" s="59"/>
      <c r="U181" s="60"/>
      <c r="V181" s="62"/>
      <c r="W181" s="62"/>
    </row>
    <row r="182" spans="6:23" x14ac:dyDescent="0.25">
      <c r="F182" s="63"/>
      <c r="G182" s="63"/>
      <c r="H182" s="60"/>
      <c r="I182" s="62"/>
      <c r="J182" s="62"/>
      <c r="K182" s="64"/>
      <c r="L182" s="59"/>
      <c r="M182" s="60"/>
      <c r="N182" s="59"/>
      <c r="O182" s="60"/>
      <c r="P182" s="61"/>
      <c r="Q182" s="59"/>
      <c r="R182" s="59"/>
      <c r="S182" s="60"/>
      <c r="T182" s="59"/>
      <c r="U182" s="60"/>
      <c r="V182" s="62"/>
      <c r="W182" s="62"/>
    </row>
    <row r="183" spans="6:23" x14ac:dyDescent="0.25">
      <c r="F183" s="63"/>
      <c r="G183" s="63"/>
      <c r="H183" s="60"/>
      <c r="I183" s="62"/>
      <c r="J183" s="62"/>
      <c r="K183" s="64"/>
      <c r="L183" s="59"/>
      <c r="M183" s="60"/>
      <c r="N183" s="59"/>
      <c r="O183" s="60"/>
      <c r="P183" s="61"/>
      <c r="Q183" s="59"/>
      <c r="R183" s="59"/>
      <c r="S183" s="60"/>
      <c r="T183" s="59"/>
      <c r="U183" s="60"/>
      <c r="V183" s="62"/>
      <c r="W183" s="62"/>
    </row>
    <row r="184" spans="6:23" x14ac:dyDescent="0.25">
      <c r="F184" s="63"/>
      <c r="G184" s="63"/>
      <c r="H184" s="60"/>
      <c r="I184" s="62"/>
      <c r="J184" s="62"/>
      <c r="K184" s="64"/>
      <c r="L184" s="59"/>
      <c r="M184" s="60"/>
      <c r="N184" s="59"/>
      <c r="O184" s="60"/>
      <c r="P184" s="61"/>
      <c r="Q184" s="59"/>
      <c r="R184" s="59"/>
      <c r="S184" s="60"/>
      <c r="T184" s="59"/>
      <c r="U184" s="60"/>
      <c r="V184" s="62"/>
      <c r="W184" s="62"/>
    </row>
    <row r="185" spans="6:23" x14ac:dyDescent="0.25">
      <c r="F185" s="63"/>
      <c r="G185" s="63"/>
      <c r="H185" s="60"/>
      <c r="I185" s="62"/>
      <c r="J185" s="62"/>
      <c r="K185" s="64"/>
      <c r="L185" s="59"/>
      <c r="M185" s="60"/>
      <c r="N185" s="59"/>
      <c r="O185" s="60"/>
      <c r="P185" s="61"/>
      <c r="Q185" s="59"/>
      <c r="R185" s="59"/>
      <c r="S185" s="60"/>
      <c r="T185" s="59"/>
      <c r="U185" s="60"/>
      <c r="V185" s="62"/>
      <c r="W185" s="62"/>
    </row>
    <row r="186" spans="6:23" x14ac:dyDescent="0.25">
      <c r="F186" s="63"/>
      <c r="G186" s="63"/>
      <c r="H186" s="60"/>
      <c r="I186" s="62"/>
      <c r="J186" s="62"/>
      <c r="K186" s="64"/>
      <c r="L186" s="59"/>
      <c r="M186" s="60"/>
      <c r="N186" s="59"/>
      <c r="O186" s="60"/>
      <c r="P186" s="61"/>
      <c r="Q186" s="59"/>
      <c r="R186" s="59"/>
      <c r="S186" s="60"/>
      <c r="T186" s="59"/>
      <c r="U186" s="60"/>
      <c r="V186" s="62"/>
      <c r="W186" s="62"/>
    </row>
    <row r="187" spans="6:23" x14ac:dyDescent="0.25">
      <c r="F187" s="63"/>
      <c r="G187" s="63"/>
      <c r="H187" s="60"/>
      <c r="I187" s="62"/>
      <c r="J187" s="62"/>
      <c r="K187" s="64"/>
      <c r="L187" s="59"/>
      <c r="M187" s="60"/>
      <c r="N187" s="59"/>
      <c r="O187" s="60"/>
      <c r="P187" s="61"/>
      <c r="Q187" s="59"/>
      <c r="R187" s="59"/>
      <c r="S187" s="60"/>
      <c r="T187" s="59"/>
      <c r="U187" s="60"/>
      <c r="V187" s="62"/>
      <c r="W187" s="62"/>
    </row>
    <row r="188" spans="6:23" x14ac:dyDescent="0.25">
      <c r="F188" s="63"/>
      <c r="G188" s="63"/>
      <c r="H188" s="60"/>
      <c r="I188" s="62"/>
      <c r="J188" s="62"/>
      <c r="K188" s="64"/>
      <c r="L188" s="59"/>
      <c r="M188" s="60"/>
      <c r="N188" s="59"/>
      <c r="O188" s="60"/>
      <c r="P188" s="61"/>
      <c r="Q188" s="59"/>
      <c r="R188" s="59"/>
      <c r="S188" s="60"/>
      <c r="T188" s="59"/>
      <c r="U188" s="60"/>
      <c r="V188" s="62"/>
      <c r="W188" s="62"/>
    </row>
    <row r="189" spans="6:23" x14ac:dyDescent="0.25">
      <c r="F189" s="63"/>
      <c r="G189" s="63"/>
      <c r="H189" s="60"/>
      <c r="I189" s="62"/>
      <c r="J189" s="62"/>
      <c r="K189" s="64"/>
      <c r="L189" s="59"/>
      <c r="M189" s="60"/>
      <c r="N189" s="59"/>
      <c r="O189" s="60"/>
      <c r="P189" s="61"/>
      <c r="Q189" s="59"/>
      <c r="R189" s="59"/>
      <c r="S189" s="60"/>
      <c r="T189" s="59"/>
      <c r="U189" s="60"/>
      <c r="V189" s="62"/>
      <c r="W189" s="62"/>
    </row>
    <row r="190" spans="6:23" x14ac:dyDescent="0.25">
      <c r="F190" s="63"/>
      <c r="G190" s="63"/>
      <c r="H190" s="60"/>
      <c r="I190" s="62"/>
      <c r="J190" s="62"/>
      <c r="K190" s="64"/>
      <c r="L190" s="59"/>
      <c r="M190" s="60"/>
      <c r="N190" s="59"/>
      <c r="O190" s="60"/>
      <c r="P190" s="61"/>
      <c r="Q190" s="59"/>
      <c r="R190" s="59"/>
      <c r="S190" s="60"/>
      <c r="T190" s="59"/>
      <c r="U190" s="60"/>
      <c r="V190" s="62"/>
      <c r="W190" s="62"/>
    </row>
    <row r="191" spans="6:23" x14ac:dyDescent="0.25">
      <c r="F191" s="63"/>
      <c r="G191" s="63"/>
      <c r="H191" s="60"/>
      <c r="I191" s="62"/>
      <c r="J191" s="62"/>
      <c r="K191" s="64"/>
      <c r="L191" s="59"/>
      <c r="M191" s="60"/>
      <c r="N191" s="59"/>
      <c r="O191" s="60"/>
      <c r="P191" s="61"/>
      <c r="Q191" s="59"/>
      <c r="R191" s="59"/>
      <c r="S191" s="60"/>
      <c r="T191" s="59"/>
      <c r="U191" s="60"/>
      <c r="V191" s="62"/>
      <c r="W191" s="62"/>
    </row>
    <row r="192" spans="6:23" x14ac:dyDescent="0.25">
      <c r="F192" s="63"/>
      <c r="G192" s="63"/>
      <c r="H192" s="60"/>
      <c r="I192" s="62"/>
      <c r="J192" s="62"/>
      <c r="K192" s="64"/>
      <c r="L192" s="59"/>
      <c r="M192" s="60"/>
      <c r="N192" s="59"/>
      <c r="O192" s="60"/>
      <c r="P192" s="61"/>
      <c r="Q192" s="59"/>
      <c r="R192" s="59"/>
      <c r="S192" s="60"/>
      <c r="T192" s="59"/>
      <c r="U192" s="60"/>
      <c r="V192" s="62"/>
      <c r="W192" s="62"/>
    </row>
    <row r="193" spans="6:23" x14ac:dyDescent="0.25">
      <c r="F193" s="63"/>
      <c r="G193" s="63"/>
      <c r="H193" s="60"/>
      <c r="I193" s="62"/>
      <c r="J193" s="62"/>
      <c r="K193" s="64"/>
      <c r="L193" s="59"/>
      <c r="M193" s="60"/>
      <c r="N193" s="59"/>
      <c r="O193" s="60"/>
      <c r="P193" s="61"/>
      <c r="Q193" s="59"/>
      <c r="R193" s="59"/>
      <c r="S193" s="60"/>
      <c r="T193" s="59"/>
      <c r="U193" s="60"/>
      <c r="V193" s="62"/>
      <c r="W193" s="62"/>
    </row>
    <row r="194" spans="6:23" x14ac:dyDescent="0.25">
      <c r="F194" s="63"/>
      <c r="G194" s="63"/>
      <c r="H194" s="60"/>
      <c r="I194" s="62"/>
      <c r="J194" s="62"/>
      <c r="K194" s="64"/>
      <c r="L194" s="59"/>
      <c r="M194" s="60"/>
      <c r="N194" s="59"/>
      <c r="O194" s="60"/>
      <c r="P194" s="61"/>
      <c r="Q194" s="59"/>
      <c r="R194" s="59"/>
      <c r="S194" s="60"/>
      <c r="T194" s="59"/>
      <c r="U194" s="60"/>
      <c r="V194" s="62"/>
      <c r="W194" s="62"/>
    </row>
    <row r="195" spans="6:23" x14ac:dyDescent="0.25">
      <c r="F195" s="63"/>
      <c r="G195" s="63"/>
      <c r="H195" s="60"/>
      <c r="I195" s="62"/>
      <c r="J195" s="62"/>
      <c r="K195" s="64"/>
      <c r="L195" s="59"/>
      <c r="M195" s="60"/>
      <c r="N195" s="59"/>
      <c r="O195" s="60"/>
      <c r="P195" s="61"/>
      <c r="Q195" s="59"/>
      <c r="R195" s="59"/>
      <c r="S195" s="60"/>
      <c r="T195" s="59"/>
      <c r="U195" s="60"/>
      <c r="V195" s="62"/>
      <c r="W195" s="62"/>
    </row>
    <row r="196" spans="6:23" x14ac:dyDescent="0.25">
      <c r="F196" s="63"/>
      <c r="G196" s="63"/>
      <c r="H196" s="60"/>
      <c r="I196" s="62"/>
      <c r="J196" s="62"/>
      <c r="K196" s="64"/>
      <c r="L196" s="59"/>
      <c r="M196" s="60"/>
      <c r="N196" s="59"/>
      <c r="O196" s="60"/>
      <c r="P196" s="61"/>
      <c r="Q196" s="59"/>
      <c r="R196" s="59"/>
      <c r="S196" s="60"/>
      <c r="T196" s="59"/>
      <c r="U196" s="60"/>
      <c r="V196" s="62"/>
      <c r="W196" s="62"/>
    </row>
    <row r="197" spans="6:23" x14ac:dyDescent="0.25">
      <c r="F197" s="63"/>
      <c r="G197" s="63"/>
      <c r="H197" s="60"/>
      <c r="I197" s="62"/>
      <c r="J197" s="62"/>
      <c r="K197" s="64"/>
      <c r="L197" s="59"/>
      <c r="M197" s="60"/>
      <c r="N197" s="59"/>
      <c r="O197" s="60"/>
      <c r="P197" s="61"/>
      <c r="Q197" s="59"/>
      <c r="R197" s="59"/>
      <c r="S197" s="60"/>
      <c r="T197" s="59"/>
      <c r="U197" s="60"/>
      <c r="V197" s="62"/>
      <c r="W197" s="62"/>
    </row>
    <row r="198" spans="6:23" x14ac:dyDescent="0.25">
      <c r="F198" s="63"/>
      <c r="G198" s="63"/>
      <c r="H198" s="60"/>
      <c r="I198" s="62"/>
      <c r="J198" s="62"/>
      <c r="K198" s="64"/>
      <c r="L198" s="59"/>
      <c r="M198" s="60"/>
      <c r="N198" s="59"/>
      <c r="O198" s="60"/>
      <c r="P198" s="61"/>
      <c r="Q198" s="59"/>
      <c r="R198" s="59"/>
      <c r="S198" s="60"/>
      <c r="T198" s="59"/>
      <c r="U198" s="60"/>
      <c r="V198" s="62"/>
      <c r="W198" s="62"/>
    </row>
    <row r="199" spans="6:23" x14ac:dyDescent="0.25">
      <c r="F199" s="63"/>
      <c r="G199" s="63"/>
      <c r="H199" s="60"/>
      <c r="I199" s="62"/>
      <c r="J199" s="62"/>
      <c r="K199" s="64"/>
      <c r="L199" s="59"/>
      <c r="M199" s="60"/>
      <c r="N199" s="59"/>
      <c r="O199" s="60"/>
      <c r="P199" s="61"/>
      <c r="Q199" s="59"/>
      <c r="R199" s="59"/>
      <c r="S199" s="60"/>
      <c r="T199" s="59"/>
      <c r="U199" s="60"/>
      <c r="V199" s="62"/>
      <c r="W199" s="62"/>
    </row>
    <row r="200" spans="6:23" x14ac:dyDescent="0.25">
      <c r="F200" s="63"/>
      <c r="G200" s="63"/>
      <c r="H200" s="60"/>
      <c r="I200" s="62"/>
      <c r="J200" s="62"/>
      <c r="K200" s="64"/>
      <c r="L200" s="59"/>
      <c r="M200" s="60"/>
      <c r="N200" s="59"/>
      <c r="O200" s="60"/>
      <c r="P200" s="61"/>
      <c r="Q200" s="59"/>
      <c r="R200" s="59"/>
      <c r="S200" s="60"/>
      <c r="T200" s="59"/>
      <c r="U200" s="60"/>
      <c r="V200" s="62"/>
      <c r="W200" s="62"/>
    </row>
    <row r="201" spans="6:23" x14ac:dyDescent="0.25">
      <c r="F201" s="63"/>
      <c r="G201" s="63"/>
      <c r="H201" s="60"/>
      <c r="I201" s="62"/>
      <c r="J201" s="62"/>
      <c r="K201" s="64"/>
      <c r="L201" s="59"/>
      <c r="M201" s="60"/>
      <c r="N201" s="59"/>
      <c r="O201" s="60"/>
      <c r="P201" s="61"/>
      <c r="Q201" s="59"/>
      <c r="R201" s="59"/>
      <c r="S201" s="60"/>
      <c r="T201" s="59"/>
      <c r="U201" s="60"/>
      <c r="V201" s="62"/>
      <c r="W201" s="62"/>
    </row>
    <row r="202" spans="6:23" x14ac:dyDescent="0.25">
      <c r="F202" s="63"/>
      <c r="G202" s="63"/>
      <c r="H202" s="60"/>
      <c r="I202" s="62"/>
      <c r="J202" s="62"/>
      <c r="K202" s="64"/>
      <c r="L202" s="59"/>
      <c r="M202" s="60"/>
      <c r="N202" s="59"/>
      <c r="O202" s="60"/>
      <c r="P202" s="61"/>
      <c r="Q202" s="59"/>
      <c r="R202" s="59"/>
      <c r="S202" s="60"/>
      <c r="T202" s="59"/>
      <c r="U202" s="60"/>
      <c r="V202" s="62"/>
      <c r="W202" s="62"/>
    </row>
    <row r="203" spans="6:23" x14ac:dyDescent="0.25">
      <c r="F203" s="63"/>
      <c r="G203" s="63"/>
      <c r="H203" s="60"/>
      <c r="I203" s="62"/>
      <c r="J203" s="62"/>
      <c r="K203" s="64"/>
      <c r="L203" s="59"/>
      <c r="M203" s="60"/>
      <c r="N203" s="59"/>
      <c r="O203" s="60"/>
      <c r="P203" s="61"/>
      <c r="Q203" s="59"/>
      <c r="R203" s="59"/>
      <c r="S203" s="60"/>
      <c r="T203" s="59"/>
      <c r="U203" s="60"/>
      <c r="V203" s="62"/>
      <c r="W203" s="62"/>
    </row>
    <row r="204" spans="6:23" x14ac:dyDescent="0.25">
      <c r="F204" s="63"/>
      <c r="G204" s="63"/>
      <c r="H204" s="60"/>
      <c r="I204" s="62"/>
      <c r="J204" s="62"/>
      <c r="K204" s="64"/>
      <c r="L204" s="59"/>
      <c r="M204" s="60"/>
      <c r="N204" s="59"/>
      <c r="O204" s="60"/>
      <c r="P204" s="61"/>
      <c r="Q204" s="59"/>
      <c r="R204" s="59"/>
      <c r="S204" s="60"/>
      <c r="T204" s="59"/>
      <c r="U204" s="60"/>
      <c r="V204" s="62"/>
      <c r="W204" s="62"/>
    </row>
    <row r="205" spans="6:23" x14ac:dyDescent="0.25">
      <c r="F205" s="63"/>
      <c r="G205" s="63"/>
      <c r="H205" s="60"/>
      <c r="I205" s="62"/>
      <c r="J205" s="62"/>
      <c r="K205" s="64"/>
      <c r="L205" s="59"/>
      <c r="M205" s="60"/>
      <c r="N205" s="59"/>
      <c r="O205" s="60"/>
      <c r="P205" s="61"/>
      <c r="Q205" s="59"/>
      <c r="R205" s="59"/>
      <c r="S205" s="60"/>
      <c r="T205" s="59"/>
      <c r="U205" s="60"/>
      <c r="V205" s="62"/>
      <c r="W205" s="62"/>
    </row>
    <row r="206" spans="6:23" x14ac:dyDescent="0.25">
      <c r="F206" s="63"/>
      <c r="G206" s="63"/>
      <c r="H206" s="60"/>
      <c r="I206" s="62"/>
      <c r="J206" s="62"/>
      <c r="K206" s="64"/>
      <c r="L206" s="59"/>
      <c r="M206" s="60"/>
      <c r="N206" s="59"/>
      <c r="O206" s="60"/>
      <c r="P206" s="61"/>
      <c r="Q206" s="59"/>
      <c r="R206" s="59"/>
      <c r="S206" s="60"/>
      <c r="T206" s="59"/>
      <c r="U206" s="60"/>
      <c r="V206" s="62"/>
      <c r="W206" s="62"/>
    </row>
    <row r="207" spans="6:23" x14ac:dyDescent="0.25">
      <c r="F207" s="63"/>
      <c r="G207" s="63"/>
      <c r="H207" s="60"/>
      <c r="I207" s="62"/>
      <c r="J207" s="62"/>
      <c r="K207" s="64"/>
      <c r="L207" s="59"/>
      <c r="M207" s="60"/>
      <c r="N207" s="59"/>
      <c r="O207" s="60"/>
      <c r="P207" s="61"/>
      <c r="Q207" s="59"/>
      <c r="R207" s="59"/>
      <c r="S207" s="60"/>
      <c r="T207" s="59"/>
      <c r="U207" s="60"/>
      <c r="V207" s="62"/>
      <c r="W207" s="62"/>
    </row>
    <row r="208" spans="6:23" x14ac:dyDescent="0.25">
      <c r="F208" s="63"/>
      <c r="G208" s="63"/>
      <c r="H208" s="60"/>
      <c r="I208" s="62"/>
      <c r="J208" s="62"/>
      <c r="K208" s="64"/>
      <c r="L208" s="59"/>
      <c r="M208" s="60"/>
      <c r="N208" s="59"/>
      <c r="O208" s="60"/>
      <c r="P208" s="61"/>
      <c r="Q208" s="59"/>
      <c r="R208" s="59"/>
      <c r="S208" s="60"/>
      <c r="T208" s="59"/>
      <c r="U208" s="60"/>
      <c r="V208" s="62"/>
      <c r="W208" s="62"/>
    </row>
    <row r="209" spans="6:23" x14ac:dyDescent="0.25">
      <c r="F209" s="63"/>
      <c r="G209" s="63"/>
      <c r="H209" s="60"/>
      <c r="I209" s="62"/>
      <c r="J209" s="62"/>
      <c r="K209" s="64"/>
      <c r="L209" s="59"/>
      <c r="M209" s="60"/>
      <c r="N209" s="59"/>
      <c r="O209" s="60"/>
      <c r="P209" s="61"/>
      <c r="Q209" s="59"/>
      <c r="R209" s="59"/>
      <c r="S209" s="60"/>
      <c r="T209" s="59"/>
      <c r="U209" s="60"/>
      <c r="V209" s="62"/>
      <c r="W209" s="62"/>
    </row>
    <row r="210" spans="6:23" x14ac:dyDescent="0.25">
      <c r="F210" s="63"/>
      <c r="G210" s="63"/>
      <c r="H210" s="60"/>
      <c r="I210" s="62"/>
      <c r="J210" s="62"/>
      <c r="K210" s="64"/>
      <c r="L210" s="59"/>
      <c r="M210" s="60"/>
      <c r="N210" s="59"/>
      <c r="O210" s="60"/>
      <c r="P210" s="61"/>
      <c r="Q210" s="59"/>
      <c r="R210" s="59"/>
      <c r="S210" s="60"/>
      <c r="T210" s="59"/>
      <c r="U210" s="60"/>
      <c r="V210" s="62"/>
      <c r="W210" s="62"/>
    </row>
    <row r="211" spans="6:23" x14ac:dyDescent="0.25">
      <c r="F211" s="63"/>
      <c r="G211" s="63"/>
      <c r="H211" s="60"/>
      <c r="I211" s="62"/>
      <c r="J211" s="62"/>
      <c r="K211" s="64"/>
      <c r="L211" s="59"/>
      <c r="M211" s="60"/>
      <c r="N211" s="59"/>
      <c r="O211" s="60"/>
      <c r="P211" s="61"/>
      <c r="Q211" s="59"/>
      <c r="R211" s="59"/>
      <c r="S211" s="60"/>
      <c r="T211" s="59"/>
      <c r="U211" s="60"/>
      <c r="V211" s="62"/>
      <c r="W211" s="62"/>
    </row>
    <row r="212" spans="6:23" x14ac:dyDescent="0.25">
      <c r="F212" s="63"/>
      <c r="G212" s="63"/>
      <c r="H212" s="60"/>
      <c r="I212" s="62"/>
      <c r="J212" s="62"/>
      <c r="K212" s="64"/>
      <c r="L212" s="59"/>
      <c r="M212" s="60"/>
      <c r="N212" s="59"/>
      <c r="O212" s="60"/>
      <c r="P212" s="61"/>
      <c r="Q212" s="59"/>
      <c r="R212" s="59"/>
      <c r="S212" s="60"/>
      <c r="T212" s="59"/>
      <c r="U212" s="60"/>
      <c r="V212" s="62"/>
      <c r="W212" s="62"/>
    </row>
    <row r="213" spans="6:23" x14ac:dyDescent="0.25">
      <c r="F213" s="63"/>
      <c r="G213" s="63"/>
      <c r="H213" s="60"/>
      <c r="I213" s="62"/>
      <c r="J213" s="62"/>
      <c r="K213" s="64"/>
      <c r="L213" s="59"/>
      <c r="M213" s="60"/>
      <c r="N213" s="59"/>
      <c r="O213" s="60"/>
      <c r="P213" s="61"/>
      <c r="Q213" s="59"/>
      <c r="R213" s="59"/>
      <c r="S213" s="60"/>
      <c r="T213" s="59"/>
      <c r="U213" s="60"/>
      <c r="V213" s="62"/>
      <c r="W213" s="62"/>
    </row>
    <row r="214" spans="6:23" x14ac:dyDescent="0.25">
      <c r="F214" s="63"/>
      <c r="G214" s="63"/>
      <c r="H214" s="60"/>
      <c r="I214" s="62"/>
      <c r="J214" s="62"/>
      <c r="K214" s="64"/>
      <c r="L214" s="59"/>
      <c r="M214" s="60"/>
      <c r="N214" s="59"/>
      <c r="O214" s="60"/>
      <c r="P214" s="61"/>
      <c r="Q214" s="59"/>
      <c r="R214" s="59"/>
      <c r="S214" s="60"/>
      <c r="T214" s="59"/>
      <c r="U214" s="60"/>
      <c r="V214" s="62"/>
      <c r="W214" s="62"/>
    </row>
    <row r="215" spans="6:23" x14ac:dyDescent="0.25">
      <c r="F215" s="63"/>
      <c r="G215" s="63"/>
      <c r="H215" s="60"/>
      <c r="I215" s="62"/>
      <c r="J215" s="62"/>
      <c r="K215" s="64"/>
      <c r="L215" s="59"/>
      <c r="M215" s="60"/>
      <c r="N215" s="59"/>
      <c r="O215" s="60"/>
      <c r="P215" s="61"/>
      <c r="Q215" s="59"/>
      <c r="R215" s="59"/>
      <c r="S215" s="60"/>
      <c r="T215" s="59"/>
      <c r="U215" s="60"/>
      <c r="V215" s="62"/>
      <c r="W215" s="62"/>
    </row>
    <row r="216" spans="6:23" x14ac:dyDescent="0.25">
      <c r="F216" s="63"/>
      <c r="G216" s="63"/>
      <c r="H216" s="60"/>
      <c r="I216" s="62"/>
      <c r="J216" s="62"/>
      <c r="K216" s="64"/>
      <c r="L216" s="59"/>
      <c r="M216" s="60"/>
      <c r="N216" s="59"/>
      <c r="O216" s="60"/>
      <c r="P216" s="61"/>
      <c r="Q216" s="59"/>
      <c r="R216" s="59"/>
      <c r="S216" s="60"/>
      <c r="T216" s="59"/>
      <c r="U216" s="60"/>
      <c r="V216" s="62"/>
      <c r="W216" s="62"/>
    </row>
    <row r="217" spans="6:23" x14ac:dyDescent="0.25">
      <c r="F217" s="63"/>
      <c r="G217" s="63"/>
      <c r="H217" s="60"/>
      <c r="I217" s="62"/>
      <c r="J217" s="62"/>
      <c r="K217" s="64"/>
      <c r="L217" s="59"/>
      <c r="M217" s="60"/>
      <c r="N217" s="59"/>
      <c r="O217" s="60"/>
      <c r="P217" s="61"/>
      <c r="Q217" s="59"/>
      <c r="R217" s="59"/>
      <c r="S217" s="60"/>
      <c r="T217" s="59"/>
      <c r="U217" s="60"/>
      <c r="V217" s="62"/>
      <c r="W217" s="62"/>
    </row>
    <row r="218" spans="6:23" x14ac:dyDescent="0.25">
      <c r="F218" s="63"/>
      <c r="G218" s="63"/>
      <c r="H218" s="60"/>
      <c r="I218" s="62"/>
      <c r="J218" s="62"/>
      <c r="K218" s="64"/>
      <c r="L218" s="59"/>
      <c r="M218" s="60"/>
      <c r="N218" s="59"/>
      <c r="O218" s="60"/>
      <c r="P218" s="61"/>
      <c r="Q218" s="59"/>
      <c r="R218" s="59"/>
      <c r="S218" s="60"/>
      <c r="T218" s="59"/>
      <c r="U218" s="60"/>
      <c r="V218" s="62"/>
      <c r="W218" s="62"/>
    </row>
    <row r="219" spans="6:23" x14ac:dyDescent="0.25">
      <c r="F219" s="63"/>
      <c r="G219" s="63"/>
      <c r="H219" s="60"/>
      <c r="I219" s="62"/>
      <c r="J219" s="62"/>
      <c r="K219" s="64"/>
      <c r="L219" s="59"/>
      <c r="M219" s="60"/>
      <c r="N219" s="59"/>
      <c r="O219" s="60"/>
      <c r="P219" s="61"/>
      <c r="Q219" s="59"/>
      <c r="R219" s="59"/>
      <c r="S219" s="60"/>
      <c r="T219" s="59"/>
      <c r="U219" s="60"/>
      <c r="V219" s="62"/>
      <c r="W219" s="62"/>
    </row>
    <row r="220" spans="6:23" x14ac:dyDescent="0.25">
      <c r="F220" s="63"/>
      <c r="G220" s="63"/>
      <c r="H220" s="60"/>
      <c r="I220" s="62"/>
      <c r="J220" s="62"/>
      <c r="K220" s="64"/>
      <c r="L220" s="59"/>
      <c r="M220" s="60"/>
      <c r="N220" s="59"/>
      <c r="O220" s="60"/>
      <c r="P220" s="61"/>
      <c r="Q220" s="59"/>
      <c r="R220" s="59"/>
      <c r="S220" s="60"/>
      <c r="T220" s="59"/>
      <c r="U220" s="60"/>
      <c r="V220" s="62"/>
      <c r="W220" s="62"/>
    </row>
    <row r="221" spans="6:23" x14ac:dyDescent="0.25">
      <c r="F221" s="63"/>
      <c r="G221" s="63"/>
      <c r="H221" s="60"/>
      <c r="I221" s="62"/>
      <c r="J221" s="62"/>
      <c r="K221" s="64"/>
      <c r="L221" s="59"/>
      <c r="M221" s="60"/>
      <c r="N221" s="59"/>
      <c r="O221" s="60"/>
      <c r="P221" s="61"/>
      <c r="Q221" s="59"/>
      <c r="R221" s="59"/>
      <c r="S221" s="60"/>
      <c r="T221" s="59"/>
      <c r="U221" s="60"/>
      <c r="V221" s="62"/>
      <c r="W221" s="62"/>
    </row>
    <row r="222" spans="6:23" x14ac:dyDescent="0.25">
      <c r="F222" s="63"/>
      <c r="G222" s="63"/>
      <c r="H222" s="60"/>
      <c r="I222" s="62"/>
      <c r="J222" s="62"/>
      <c r="K222" s="64"/>
      <c r="L222" s="59"/>
      <c r="M222" s="60"/>
      <c r="N222" s="59"/>
      <c r="O222" s="60"/>
      <c r="P222" s="61"/>
      <c r="Q222" s="59"/>
      <c r="R222" s="59"/>
      <c r="S222" s="60"/>
      <c r="T222" s="59"/>
      <c r="U222" s="60"/>
      <c r="V222" s="62"/>
      <c r="W222" s="62"/>
    </row>
    <row r="223" spans="6:23" x14ac:dyDescent="0.25">
      <c r="F223" s="63"/>
      <c r="G223" s="63"/>
      <c r="H223" s="60"/>
      <c r="I223" s="62"/>
      <c r="J223" s="62"/>
      <c r="K223" s="64"/>
      <c r="L223" s="59"/>
      <c r="M223" s="60"/>
      <c r="N223" s="59"/>
      <c r="O223" s="60"/>
      <c r="P223" s="61"/>
      <c r="Q223" s="59"/>
      <c r="R223" s="59"/>
      <c r="S223" s="60"/>
      <c r="T223" s="59"/>
      <c r="U223" s="60"/>
      <c r="V223" s="62"/>
      <c r="W223" s="62"/>
    </row>
    <row r="224" spans="6:23" x14ac:dyDescent="0.25">
      <c r="F224" s="63"/>
      <c r="G224" s="63"/>
      <c r="H224" s="60"/>
      <c r="I224" s="62"/>
      <c r="J224" s="62"/>
      <c r="K224" s="64"/>
      <c r="L224" s="59"/>
      <c r="M224" s="60"/>
      <c r="N224" s="59"/>
      <c r="O224" s="60"/>
      <c r="P224" s="61"/>
      <c r="Q224" s="59"/>
      <c r="R224" s="59"/>
      <c r="S224" s="60"/>
      <c r="T224" s="59"/>
      <c r="U224" s="60"/>
      <c r="V224" s="62"/>
      <c r="W224" s="62"/>
    </row>
    <row r="225" spans="6:23" x14ac:dyDescent="0.25">
      <c r="F225" s="63"/>
      <c r="G225" s="63"/>
      <c r="H225" s="60"/>
      <c r="I225" s="62"/>
      <c r="J225" s="62"/>
      <c r="K225" s="64"/>
      <c r="L225" s="59"/>
      <c r="M225" s="60"/>
      <c r="N225" s="59"/>
      <c r="O225" s="60"/>
      <c r="P225" s="61"/>
      <c r="Q225" s="59"/>
      <c r="R225" s="59"/>
      <c r="S225" s="60"/>
      <c r="T225" s="59"/>
      <c r="U225" s="60"/>
      <c r="V225" s="62"/>
      <c r="W225" s="62"/>
    </row>
    <row r="226" spans="6:23" x14ac:dyDescent="0.25">
      <c r="F226" s="63"/>
      <c r="G226" s="63"/>
      <c r="H226" s="60"/>
      <c r="I226" s="62"/>
      <c r="J226" s="62"/>
      <c r="K226" s="64"/>
      <c r="L226" s="59"/>
      <c r="M226" s="60"/>
      <c r="N226" s="59"/>
      <c r="O226" s="60"/>
      <c r="P226" s="61"/>
      <c r="Q226" s="59"/>
      <c r="R226" s="59"/>
      <c r="S226" s="60"/>
      <c r="T226" s="59"/>
      <c r="U226" s="60"/>
      <c r="V226" s="62"/>
      <c r="W226" s="62"/>
    </row>
    <row r="227" spans="6:23" x14ac:dyDescent="0.25">
      <c r="F227" s="63"/>
      <c r="G227" s="63"/>
      <c r="H227" s="60"/>
      <c r="I227" s="62"/>
      <c r="J227" s="62"/>
      <c r="K227" s="64"/>
      <c r="L227" s="59"/>
      <c r="M227" s="60"/>
      <c r="N227" s="59"/>
      <c r="O227" s="60"/>
      <c r="P227" s="61"/>
      <c r="Q227" s="59"/>
      <c r="R227" s="59"/>
      <c r="S227" s="60"/>
      <c r="T227" s="59"/>
      <c r="U227" s="60"/>
      <c r="V227" s="62"/>
      <c r="W227" s="62"/>
    </row>
    <row r="228" spans="6:23" x14ac:dyDescent="0.25">
      <c r="F228" s="63"/>
      <c r="G228" s="63"/>
      <c r="H228" s="60"/>
      <c r="I228" s="62"/>
      <c r="J228" s="62"/>
      <c r="K228" s="64"/>
      <c r="L228" s="59"/>
      <c r="M228" s="60"/>
      <c r="N228" s="59"/>
      <c r="O228" s="60"/>
      <c r="P228" s="61"/>
      <c r="Q228" s="59"/>
      <c r="R228" s="59"/>
      <c r="S228" s="60"/>
      <c r="T228" s="59"/>
      <c r="U228" s="60"/>
      <c r="V228" s="62"/>
      <c r="W228" s="62"/>
    </row>
    <row r="229" spans="6:23" x14ac:dyDescent="0.25">
      <c r="F229" s="63"/>
      <c r="G229" s="63"/>
      <c r="H229" s="60"/>
      <c r="I229" s="62"/>
      <c r="J229" s="62"/>
      <c r="K229" s="64"/>
      <c r="L229" s="59"/>
      <c r="M229" s="60"/>
      <c r="N229" s="59"/>
      <c r="O229" s="60"/>
      <c r="P229" s="61"/>
      <c r="Q229" s="59"/>
      <c r="R229" s="59"/>
      <c r="S229" s="60"/>
      <c r="T229" s="59"/>
      <c r="U229" s="60"/>
      <c r="V229" s="62"/>
      <c r="W229" s="62"/>
    </row>
    <row r="230" spans="6:23" x14ac:dyDescent="0.25">
      <c r="F230" s="63"/>
      <c r="G230" s="63"/>
      <c r="H230" s="60"/>
      <c r="I230" s="62"/>
      <c r="J230" s="62"/>
      <c r="K230" s="64"/>
      <c r="L230" s="59"/>
      <c r="M230" s="60"/>
      <c r="N230" s="59"/>
      <c r="O230" s="60"/>
      <c r="P230" s="61"/>
      <c r="Q230" s="59"/>
      <c r="R230" s="59"/>
      <c r="S230" s="60"/>
      <c r="T230" s="59"/>
      <c r="U230" s="60"/>
      <c r="V230" s="62"/>
      <c r="W230" s="62"/>
    </row>
    <row r="231" spans="6:23" x14ac:dyDescent="0.25">
      <c r="F231" s="63"/>
      <c r="G231" s="63"/>
      <c r="H231" s="60"/>
      <c r="I231" s="62"/>
      <c r="J231" s="62"/>
      <c r="K231" s="64"/>
      <c r="L231" s="59"/>
      <c r="M231" s="60"/>
      <c r="N231" s="59"/>
      <c r="O231" s="60"/>
      <c r="P231" s="61"/>
      <c r="Q231" s="59"/>
      <c r="R231" s="59"/>
      <c r="S231" s="60"/>
      <c r="T231" s="59"/>
      <c r="U231" s="60"/>
      <c r="V231" s="62"/>
      <c r="W231" s="62"/>
    </row>
    <row r="232" spans="6:23" x14ac:dyDescent="0.25">
      <c r="F232" s="63"/>
      <c r="G232" s="63"/>
      <c r="H232" s="60"/>
      <c r="I232" s="62"/>
      <c r="J232" s="62"/>
      <c r="K232" s="64"/>
      <c r="L232" s="59"/>
      <c r="M232" s="60"/>
      <c r="N232" s="59"/>
      <c r="O232" s="60"/>
      <c r="P232" s="61"/>
      <c r="Q232" s="59"/>
      <c r="R232" s="59"/>
      <c r="S232" s="60"/>
      <c r="T232" s="59"/>
      <c r="U232" s="60"/>
      <c r="V232" s="62"/>
      <c r="W232" s="62"/>
    </row>
    <row r="233" spans="6:23" x14ac:dyDescent="0.25">
      <c r="F233" s="63"/>
      <c r="G233" s="63"/>
      <c r="H233" s="60"/>
      <c r="I233" s="62"/>
      <c r="J233" s="62"/>
      <c r="K233" s="64"/>
      <c r="L233" s="59"/>
      <c r="M233" s="60"/>
      <c r="N233" s="59"/>
      <c r="O233" s="60"/>
      <c r="P233" s="61"/>
      <c r="Q233" s="59"/>
      <c r="R233" s="59"/>
      <c r="S233" s="60"/>
      <c r="T233" s="59"/>
      <c r="U233" s="60"/>
      <c r="V233" s="62"/>
      <c r="W233" s="62"/>
    </row>
    <row r="234" spans="6:23" x14ac:dyDescent="0.25">
      <c r="F234" s="63"/>
      <c r="G234" s="63"/>
      <c r="H234" s="60"/>
      <c r="I234" s="62"/>
      <c r="J234" s="62"/>
      <c r="K234" s="64"/>
      <c r="L234" s="59"/>
      <c r="M234" s="60"/>
      <c r="N234" s="59"/>
      <c r="O234" s="60"/>
      <c r="P234" s="61"/>
      <c r="Q234" s="59"/>
      <c r="R234" s="59"/>
      <c r="S234" s="60"/>
      <c r="T234" s="59"/>
      <c r="U234" s="60"/>
      <c r="V234" s="62"/>
      <c r="W234" s="62"/>
    </row>
    <row r="235" spans="6:23" x14ac:dyDescent="0.25">
      <c r="F235" s="63"/>
      <c r="G235" s="63"/>
      <c r="H235" s="60"/>
      <c r="I235" s="62"/>
      <c r="J235" s="62"/>
      <c r="K235" s="64"/>
      <c r="L235" s="59"/>
      <c r="M235" s="60"/>
      <c r="N235" s="59"/>
      <c r="O235" s="60"/>
      <c r="P235" s="61"/>
      <c r="Q235" s="59"/>
      <c r="R235" s="59"/>
      <c r="S235" s="60"/>
      <c r="T235" s="59"/>
      <c r="U235" s="60"/>
      <c r="V235" s="62"/>
      <c r="W235" s="62"/>
    </row>
    <row r="236" spans="6:23" x14ac:dyDescent="0.25">
      <c r="F236" s="63"/>
      <c r="G236" s="63"/>
      <c r="H236" s="60"/>
      <c r="I236" s="62"/>
      <c r="J236" s="62"/>
      <c r="K236" s="64"/>
      <c r="L236" s="59"/>
      <c r="M236" s="60"/>
      <c r="N236" s="59"/>
      <c r="O236" s="60"/>
      <c r="P236" s="61"/>
      <c r="Q236" s="59"/>
      <c r="R236" s="59"/>
      <c r="S236" s="60"/>
      <c r="T236" s="59"/>
      <c r="U236" s="60"/>
      <c r="V236" s="62"/>
      <c r="W236" s="62"/>
    </row>
    <row r="237" spans="6:23" x14ac:dyDescent="0.25">
      <c r="F237" s="63"/>
      <c r="G237" s="63"/>
      <c r="H237" s="60"/>
      <c r="I237" s="62"/>
      <c r="J237" s="62"/>
      <c r="K237" s="64"/>
      <c r="L237" s="59"/>
      <c r="M237" s="60"/>
      <c r="N237" s="59"/>
      <c r="O237" s="60"/>
      <c r="P237" s="61"/>
      <c r="Q237" s="59"/>
      <c r="R237" s="59"/>
      <c r="S237" s="60"/>
      <c r="T237" s="59"/>
      <c r="U237" s="60"/>
      <c r="V237" s="62"/>
      <c r="W237" s="62"/>
    </row>
    <row r="238" spans="6:23" x14ac:dyDescent="0.25">
      <c r="F238" s="63"/>
      <c r="G238" s="63"/>
      <c r="H238" s="60"/>
      <c r="I238" s="62"/>
      <c r="J238" s="62"/>
      <c r="K238" s="64"/>
      <c r="L238" s="59"/>
      <c r="M238" s="60"/>
      <c r="N238" s="59"/>
      <c r="O238" s="60"/>
      <c r="P238" s="61"/>
      <c r="Q238" s="59"/>
      <c r="R238" s="59"/>
      <c r="S238" s="60"/>
      <c r="T238" s="59"/>
      <c r="U238" s="60"/>
      <c r="V238" s="62"/>
      <c r="W238" s="62"/>
    </row>
    <row r="239" spans="6:23" x14ac:dyDescent="0.25">
      <c r="F239" s="63"/>
      <c r="G239" s="63"/>
      <c r="H239" s="60"/>
      <c r="I239" s="62"/>
      <c r="J239" s="62"/>
      <c r="K239" s="64"/>
      <c r="L239" s="59"/>
      <c r="M239" s="60"/>
      <c r="N239" s="59"/>
      <c r="O239" s="60"/>
      <c r="P239" s="61"/>
      <c r="Q239" s="59"/>
      <c r="R239" s="59"/>
      <c r="S239" s="60"/>
      <c r="T239" s="59"/>
      <c r="U239" s="60"/>
      <c r="V239" s="62"/>
      <c r="W239" s="62"/>
    </row>
    <row r="240" spans="6:23" x14ac:dyDescent="0.25">
      <c r="F240" s="63"/>
      <c r="G240" s="63"/>
      <c r="H240" s="60"/>
      <c r="I240" s="62"/>
      <c r="J240" s="62"/>
      <c r="K240" s="64"/>
      <c r="L240" s="59"/>
      <c r="M240" s="60"/>
      <c r="N240" s="59"/>
      <c r="O240" s="60"/>
      <c r="P240" s="61"/>
      <c r="Q240" s="59"/>
      <c r="R240" s="59"/>
      <c r="S240" s="60"/>
      <c r="T240" s="59"/>
      <c r="U240" s="60"/>
      <c r="V240" s="62"/>
      <c r="W240" s="62"/>
    </row>
    <row r="241" spans="6:23" x14ac:dyDescent="0.25">
      <c r="F241" s="63"/>
      <c r="G241" s="63"/>
      <c r="H241" s="60"/>
      <c r="I241" s="62"/>
      <c r="J241" s="62"/>
      <c r="K241" s="64"/>
      <c r="L241" s="59"/>
      <c r="M241" s="60"/>
      <c r="N241" s="59"/>
      <c r="O241" s="60"/>
      <c r="P241" s="61"/>
      <c r="Q241" s="59"/>
      <c r="R241" s="59"/>
      <c r="S241" s="60"/>
      <c r="T241" s="59"/>
      <c r="U241" s="60"/>
      <c r="V241" s="62"/>
      <c r="W241" s="62"/>
    </row>
    <row r="242" spans="6:23" x14ac:dyDescent="0.25">
      <c r="F242" s="63"/>
      <c r="G242" s="63"/>
      <c r="H242" s="60"/>
      <c r="I242" s="62"/>
      <c r="J242" s="62"/>
      <c r="K242" s="64"/>
      <c r="L242" s="59"/>
      <c r="M242" s="60"/>
      <c r="N242" s="59"/>
      <c r="O242" s="60"/>
      <c r="P242" s="61"/>
      <c r="Q242" s="59"/>
      <c r="R242" s="59"/>
      <c r="S242" s="60"/>
      <c r="T242" s="59"/>
      <c r="U242" s="60"/>
      <c r="V242" s="62"/>
      <c r="W242" s="62"/>
    </row>
    <row r="243" spans="6:23" x14ac:dyDescent="0.25">
      <c r="F243" s="63"/>
      <c r="G243" s="63"/>
      <c r="H243" s="60"/>
      <c r="I243" s="62"/>
      <c r="J243" s="62"/>
      <c r="K243" s="64"/>
      <c r="L243" s="59"/>
      <c r="M243" s="60"/>
      <c r="N243" s="59"/>
      <c r="O243" s="60"/>
      <c r="P243" s="61"/>
      <c r="Q243" s="59"/>
      <c r="R243" s="59"/>
      <c r="S243" s="60"/>
      <c r="T243" s="59"/>
      <c r="U243" s="60"/>
      <c r="V243" s="62"/>
      <c r="W243" s="62"/>
    </row>
    <row r="244" spans="6:23" x14ac:dyDescent="0.25">
      <c r="F244" s="63"/>
      <c r="G244" s="63"/>
      <c r="H244" s="60"/>
      <c r="I244" s="62"/>
      <c r="J244" s="62"/>
      <c r="K244" s="64"/>
      <c r="L244" s="59"/>
      <c r="M244" s="60"/>
      <c r="N244" s="59"/>
      <c r="O244" s="60"/>
      <c r="P244" s="61"/>
      <c r="Q244" s="59"/>
      <c r="R244" s="59"/>
      <c r="S244" s="60"/>
      <c r="T244" s="59"/>
      <c r="U244" s="60"/>
      <c r="V244" s="62"/>
      <c r="W244" s="62"/>
    </row>
    <row r="245" spans="6:23" x14ac:dyDescent="0.25">
      <c r="F245" s="63"/>
      <c r="G245" s="63"/>
      <c r="H245" s="60"/>
      <c r="I245" s="62"/>
      <c r="J245" s="62"/>
      <c r="K245" s="64"/>
      <c r="L245" s="59"/>
      <c r="M245" s="60"/>
      <c r="N245" s="59"/>
      <c r="O245" s="60"/>
      <c r="P245" s="61"/>
      <c r="Q245" s="59"/>
      <c r="R245" s="59"/>
      <c r="S245" s="60"/>
      <c r="T245" s="59"/>
      <c r="U245" s="60"/>
      <c r="V245" s="62"/>
      <c r="W245" s="62"/>
    </row>
    <row r="246" spans="6:23" x14ac:dyDescent="0.25">
      <c r="F246" s="63"/>
      <c r="G246" s="63"/>
      <c r="H246" s="60"/>
      <c r="I246" s="62"/>
      <c r="J246" s="62"/>
      <c r="K246" s="64"/>
      <c r="L246" s="59"/>
      <c r="M246" s="60"/>
      <c r="N246" s="59"/>
      <c r="O246" s="60"/>
      <c r="P246" s="61"/>
      <c r="Q246" s="59"/>
      <c r="R246" s="59"/>
      <c r="S246" s="60"/>
      <c r="T246" s="59"/>
      <c r="U246" s="60"/>
      <c r="V246" s="62"/>
      <c r="W246" s="62"/>
    </row>
    <row r="247" spans="6:23" x14ac:dyDescent="0.25">
      <c r="F247" s="63"/>
      <c r="G247" s="63"/>
      <c r="H247" s="60"/>
      <c r="I247" s="62"/>
      <c r="J247" s="62"/>
      <c r="K247" s="64"/>
      <c r="L247" s="59"/>
      <c r="M247" s="60"/>
      <c r="N247" s="59"/>
      <c r="O247" s="60"/>
      <c r="P247" s="61"/>
      <c r="Q247" s="59"/>
      <c r="R247" s="59"/>
      <c r="S247" s="60"/>
      <c r="T247" s="59"/>
      <c r="U247" s="60"/>
      <c r="V247" s="62"/>
      <c r="W247" s="62"/>
    </row>
    <row r="248" spans="6:23" x14ac:dyDescent="0.25">
      <c r="F248" s="63"/>
      <c r="G248" s="63"/>
      <c r="H248" s="60"/>
      <c r="I248" s="62"/>
      <c r="J248" s="62"/>
      <c r="K248" s="64"/>
      <c r="L248" s="59"/>
      <c r="M248" s="60"/>
      <c r="N248" s="59"/>
      <c r="O248" s="60"/>
      <c r="P248" s="61"/>
      <c r="Q248" s="59"/>
      <c r="R248" s="59"/>
      <c r="S248" s="60"/>
      <c r="T248" s="59"/>
      <c r="U248" s="60"/>
      <c r="V248" s="62"/>
      <c r="W248" s="62"/>
    </row>
    <row r="249" spans="6:23" x14ac:dyDescent="0.25">
      <c r="F249" s="63"/>
      <c r="G249" s="63"/>
      <c r="H249" s="60"/>
      <c r="I249" s="62"/>
      <c r="J249" s="62"/>
      <c r="K249" s="64"/>
      <c r="L249" s="59"/>
      <c r="M249" s="60"/>
      <c r="N249" s="59"/>
      <c r="O249" s="60"/>
      <c r="P249" s="61"/>
      <c r="Q249" s="59"/>
      <c r="R249" s="59"/>
      <c r="S249" s="60"/>
      <c r="T249" s="59"/>
      <c r="U249" s="60"/>
      <c r="V249" s="62"/>
      <c r="W249" s="62"/>
    </row>
    <row r="250" spans="6:23" x14ac:dyDescent="0.25">
      <c r="F250" s="63"/>
      <c r="G250" s="63"/>
      <c r="H250" s="60"/>
      <c r="I250" s="62"/>
      <c r="J250" s="62"/>
      <c r="K250" s="64"/>
      <c r="L250" s="59"/>
      <c r="M250" s="60"/>
      <c r="N250" s="59"/>
      <c r="O250" s="60"/>
      <c r="P250" s="61"/>
      <c r="Q250" s="59"/>
      <c r="R250" s="59"/>
      <c r="S250" s="60"/>
      <c r="T250" s="59"/>
      <c r="U250" s="60"/>
      <c r="V250" s="62"/>
      <c r="W250" s="62"/>
    </row>
    <row r="251" spans="6:23" x14ac:dyDescent="0.25">
      <c r="F251" s="63"/>
      <c r="G251" s="63"/>
      <c r="H251" s="60"/>
      <c r="I251" s="62"/>
      <c r="J251" s="62"/>
      <c r="K251" s="64"/>
      <c r="L251" s="59"/>
      <c r="M251" s="60"/>
      <c r="N251" s="59"/>
      <c r="O251" s="60"/>
      <c r="P251" s="61"/>
      <c r="Q251" s="59"/>
      <c r="R251" s="59"/>
      <c r="S251" s="60"/>
      <c r="T251" s="59"/>
      <c r="U251" s="60"/>
      <c r="V251" s="62"/>
      <c r="W251" s="62"/>
    </row>
    <row r="252" spans="6:23" x14ac:dyDescent="0.25">
      <c r="F252" s="63"/>
      <c r="G252" s="63"/>
      <c r="H252" s="60"/>
      <c r="I252" s="62"/>
      <c r="J252" s="62"/>
      <c r="K252" s="64"/>
      <c r="L252" s="59"/>
      <c r="M252" s="60"/>
      <c r="N252" s="59"/>
      <c r="O252" s="60"/>
      <c r="P252" s="61"/>
      <c r="Q252" s="59"/>
      <c r="R252" s="59"/>
      <c r="S252" s="60"/>
      <c r="T252" s="59"/>
      <c r="U252" s="60"/>
      <c r="V252" s="62"/>
      <c r="W252" s="62"/>
    </row>
    <row r="253" spans="6:23" x14ac:dyDescent="0.25">
      <c r="F253" s="63"/>
      <c r="G253" s="63"/>
      <c r="H253" s="60"/>
      <c r="I253" s="62"/>
      <c r="J253" s="62"/>
      <c r="K253" s="64"/>
      <c r="L253" s="59"/>
      <c r="M253" s="60"/>
      <c r="N253" s="59"/>
      <c r="O253" s="60"/>
      <c r="P253" s="61"/>
      <c r="Q253" s="59"/>
      <c r="R253" s="59"/>
      <c r="S253" s="60"/>
      <c r="T253" s="59"/>
      <c r="U253" s="60"/>
      <c r="V253" s="62"/>
      <c r="W253" s="62"/>
    </row>
    <row r="254" spans="6:23" x14ac:dyDescent="0.25">
      <c r="F254" s="63"/>
      <c r="G254" s="63"/>
      <c r="H254" s="60"/>
      <c r="I254" s="62"/>
      <c r="J254" s="62"/>
      <c r="K254" s="64"/>
      <c r="L254" s="59"/>
      <c r="M254" s="60"/>
      <c r="N254" s="59"/>
      <c r="O254" s="60"/>
      <c r="P254" s="61"/>
      <c r="Q254" s="59"/>
      <c r="R254" s="59"/>
      <c r="S254" s="60"/>
      <c r="T254" s="59"/>
      <c r="U254" s="60"/>
      <c r="V254" s="62"/>
      <c r="W254" s="62"/>
    </row>
    <row r="255" spans="6:23" x14ac:dyDescent="0.25">
      <c r="F255" s="63"/>
      <c r="G255" s="63"/>
      <c r="H255" s="60"/>
      <c r="I255" s="62"/>
      <c r="J255" s="62"/>
      <c r="K255" s="64"/>
      <c r="L255" s="59"/>
      <c r="M255" s="60"/>
      <c r="N255" s="59"/>
      <c r="O255" s="60"/>
      <c r="P255" s="61"/>
      <c r="Q255" s="59"/>
      <c r="R255" s="59"/>
      <c r="S255" s="60"/>
      <c r="T255" s="59"/>
      <c r="U255" s="60"/>
      <c r="V255" s="62"/>
      <c r="W255" s="62"/>
    </row>
    <row r="256" spans="6:23" x14ac:dyDescent="0.25">
      <c r="F256" s="63"/>
      <c r="G256" s="63"/>
      <c r="H256" s="60"/>
      <c r="I256" s="62"/>
      <c r="J256" s="62"/>
      <c r="K256" s="64"/>
      <c r="L256" s="59"/>
      <c r="M256" s="60"/>
      <c r="N256" s="59"/>
      <c r="O256" s="60"/>
      <c r="P256" s="61"/>
      <c r="Q256" s="59"/>
      <c r="R256" s="59"/>
      <c r="S256" s="60"/>
      <c r="T256" s="59"/>
      <c r="U256" s="60"/>
      <c r="V256" s="62"/>
      <c r="W256" s="62"/>
    </row>
    <row r="257" spans="6:23" x14ac:dyDescent="0.25">
      <c r="F257" s="63"/>
      <c r="G257" s="63"/>
      <c r="H257" s="60"/>
      <c r="I257" s="62"/>
      <c r="J257" s="62"/>
      <c r="K257" s="64"/>
      <c r="L257" s="59"/>
      <c r="M257" s="60"/>
      <c r="N257" s="59"/>
      <c r="O257" s="60"/>
      <c r="P257" s="61"/>
      <c r="Q257" s="59"/>
      <c r="R257" s="59"/>
      <c r="S257" s="60"/>
      <c r="T257" s="59"/>
      <c r="U257" s="60"/>
      <c r="V257" s="62"/>
      <c r="W257" s="62"/>
    </row>
    <row r="258" spans="6:23" x14ac:dyDescent="0.25">
      <c r="F258" s="63"/>
      <c r="G258" s="63"/>
      <c r="H258" s="60"/>
      <c r="I258" s="62"/>
      <c r="J258" s="62"/>
      <c r="K258" s="64"/>
      <c r="L258" s="59"/>
      <c r="M258" s="60"/>
      <c r="N258" s="59"/>
      <c r="O258" s="60"/>
      <c r="P258" s="61"/>
      <c r="Q258" s="59"/>
      <c r="R258" s="59"/>
      <c r="S258" s="60"/>
      <c r="T258" s="59"/>
      <c r="U258" s="60"/>
      <c r="V258" s="62"/>
      <c r="W258" s="62"/>
    </row>
    <row r="259" spans="6:23" x14ac:dyDescent="0.25">
      <c r="F259" s="63"/>
      <c r="G259" s="63"/>
      <c r="H259" s="60"/>
      <c r="I259" s="62"/>
      <c r="J259" s="62"/>
      <c r="K259" s="64"/>
      <c r="L259" s="59"/>
      <c r="M259" s="60"/>
      <c r="N259" s="59"/>
      <c r="O259" s="60"/>
      <c r="P259" s="61"/>
      <c r="Q259" s="59"/>
      <c r="R259" s="59"/>
      <c r="S259" s="60"/>
      <c r="T259" s="59"/>
      <c r="U259" s="60"/>
      <c r="V259" s="62"/>
      <c r="W259" s="62"/>
    </row>
    <row r="260" spans="6:23" x14ac:dyDescent="0.25">
      <c r="F260" s="63"/>
      <c r="G260" s="63"/>
      <c r="H260" s="60"/>
      <c r="I260" s="62"/>
      <c r="J260" s="62"/>
      <c r="K260" s="64"/>
      <c r="L260" s="59"/>
      <c r="M260" s="60"/>
      <c r="N260" s="59"/>
      <c r="O260" s="60"/>
      <c r="P260" s="61"/>
      <c r="Q260" s="59"/>
      <c r="R260" s="59"/>
      <c r="S260" s="60"/>
      <c r="T260" s="59"/>
      <c r="U260" s="60"/>
      <c r="V260" s="62"/>
      <c r="W260" s="62"/>
    </row>
    <row r="261" spans="6:23" x14ac:dyDescent="0.25">
      <c r="F261" s="63"/>
      <c r="G261" s="63"/>
      <c r="H261" s="60"/>
      <c r="I261" s="62"/>
      <c r="J261" s="62"/>
      <c r="K261" s="64"/>
      <c r="L261" s="59"/>
      <c r="M261" s="60"/>
      <c r="N261" s="59"/>
      <c r="O261" s="60"/>
      <c r="P261" s="61"/>
      <c r="Q261" s="59"/>
      <c r="R261" s="59"/>
      <c r="S261" s="60"/>
      <c r="T261" s="59"/>
      <c r="U261" s="60"/>
      <c r="V261" s="62"/>
      <c r="W261" s="62"/>
    </row>
    <row r="262" spans="6:23" x14ac:dyDescent="0.25">
      <c r="F262" s="63"/>
      <c r="G262" s="63"/>
      <c r="H262" s="60"/>
      <c r="I262" s="62"/>
      <c r="J262" s="62"/>
      <c r="K262" s="64"/>
      <c r="L262" s="59"/>
      <c r="M262" s="60"/>
      <c r="N262" s="59"/>
      <c r="O262" s="60"/>
      <c r="P262" s="61"/>
      <c r="Q262" s="59"/>
      <c r="R262" s="59"/>
      <c r="S262" s="60"/>
      <c r="T262" s="59"/>
      <c r="U262" s="60"/>
      <c r="V262" s="62"/>
      <c r="W262" s="62"/>
    </row>
    <row r="263" spans="6:23" x14ac:dyDescent="0.25">
      <c r="F263" s="63"/>
      <c r="G263" s="63"/>
      <c r="H263" s="60"/>
      <c r="I263" s="62"/>
      <c r="J263" s="62"/>
      <c r="K263" s="64"/>
      <c r="L263" s="59"/>
      <c r="M263" s="60"/>
      <c r="N263" s="59"/>
      <c r="O263" s="60"/>
      <c r="P263" s="61"/>
      <c r="Q263" s="59"/>
      <c r="R263" s="59"/>
      <c r="S263" s="60"/>
      <c r="T263" s="59"/>
      <c r="U263" s="60"/>
      <c r="V263" s="62"/>
      <c r="W263" s="62"/>
    </row>
    <row r="264" spans="6:23" x14ac:dyDescent="0.25">
      <c r="F264" s="63"/>
      <c r="G264" s="63"/>
      <c r="H264" s="60"/>
      <c r="I264" s="62"/>
      <c r="J264" s="62"/>
      <c r="K264" s="64"/>
      <c r="L264" s="59"/>
      <c r="M264" s="60"/>
      <c r="N264" s="59"/>
      <c r="O264" s="60"/>
      <c r="P264" s="61"/>
      <c r="Q264" s="59"/>
      <c r="R264" s="59"/>
      <c r="S264" s="60"/>
      <c r="T264" s="59"/>
      <c r="U264" s="60"/>
      <c r="V264" s="62"/>
      <c r="W264" s="62"/>
    </row>
    <row r="265" spans="6:23" x14ac:dyDescent="0.25">
      <c r="F265" s="63"/>
      <c r="G265" s="63"/>
      <c r="H265" s="60"/>
      <c r="I265" s="62"/>
      <c r="J265" s="62"/>
      <c r="K265" s="64"/>
      <c r="L265" s="59"/>
      <c r="M265" s="60"/>
      <c r="N265" s="59"/>
      <c r="O265" s="60"/>
      <c r="P265" s="61"/>
      <c r="Q265" s="59"/>
      <c r="R265" s="59"/>
      <c r="S265" s="60"/>
      <c r="T265" s="59"/>
      <c r="U265" s="60"/>
      <c r="V265" s="62"/>
      <c r="W265" s="62"/>
    </row>
    <row r="266" spans="6:23" x14ac:dyDescent="0.25">
      <c r="F266" s="63"/>
      <c r="G266" s="63"/>
      <c r="H266" s="60"/>
      <c r="I266" s="62"/>
      <c r="J266" s="62"/>
      <c r="K266" s="64"/>
      <c r="L266" s="59"/>
      <c r="M266" s="60"/>
      <c r="N266" s="59"/>
      <c r="O266" s="60"/>
      <c r="P266" s="61"/>
      <c r="Q266" s="59"/>
      <c r="R266" s="59"/>
      <c r="S266" s="60"/>
      <c r="T266" s="59"/>
      <c r="U266" s="60"/>
      <c r="V266" s="62"/>
      <c r="W266" s="62"/>
    </row>
    <row r="267" spans="6:23" x14ac:dyDescent="0.25">
      <c r="F267" s="63"/>
      <c r="G267" s="63"/>
      <c r="H267" s="60"/>
      <c r="I267" s="62"/>
      <c r="J267" s="62"/>
      <c r="K267" s="64"/>
      <c r="L267" s="59"/>
      <c r="M267" s="60"/>
      <c r="N267" s="59"/>
      <c r="O267" s="60"/>
      <c r="P267" s="61"/>
      <c r="Q267" s="59"/>
      <c r="R267" s="59"/>
      <c r="S267" s="60"/>
      <c r="T267" s="59"/>
      <c r="U267" s="60"/>
      <c r="V267" s="62"/>
      <c r="W267" s="62"/>
    </row>
    <row r="268" spans="6:23" x14ac:dyDescent="0.25">
      <c r="F268" s="63"/>
      <c r="G268" s="63"/>
      <c r="H268" s="60"/>
      <c r="I268" s="62"/>
      <c r="J268" s="62"/>
      <c r="K268" s="64"/>
      <c r="L268" s="59"/>
      <c r="M268" s="60"/>
      <c r="N268" s="59"/>
      <c r="O268" s="60"/>
      <c r="P268" s="61"/>
      <c r="Q268" s="59"/>
      <c r="R268" s="59"/>
      <c r="S268" s="60"/>
      <c r="T268" s="59"/>
      <c r="U268" s="60"/>
      <c r="V268" s="62"/>
      <c r="W268" s="62"/>
    </row>
    <row r="269" spans="6:23" x14ac:dyDescent="0.25">
      <c r="F269" s="63"/>
      <c r="G269" s="63"/>
      <c r="H269" s="60"/>
      <c r="I269" s="62"/>
      <c r="J269" s="62"/>
      <c r="K269" s="64"/>
      <c r="L269" s="59"/>
      <c r="M269" s="60"/>
      <c r="N269" s="59"/>
      <c r="O269" s="60"/>
      <c r="P269" s="61"/>
      <c r="Q269" s="59"/>
      <c r="R269" s="59"/>
      <c r="S269" s="60"/>
      <c r="T269" s="59"/>
      <c r="U269" s="60"/>
      <c r="V269" s="62"/>
      <c r="W269" s="62"/>
    </row>
    <row r="270" spans="6:23" x14ac:dyDescent="0.25">
      <c r="F270" s="63"/>
      <c r="G270" s="63"/>
      <c r="H270" s="60"/>
      <c r="I270" s="62"/>
      <c r="J270" s="62"/>
      <c r="K270" s="64"/>
      <c r="L270" s="59"/>
      <c r="M270" s="60"/>
      <c r="N270" s="59"/>
      <c r="O270" s="60"/>
      <c r="P270" s="61"/>
      <c r="Q270" s="59"/>
      <c r="R270" s="59"/>
      <c r="S270" s="60"/>
      <c r="T270" s="59"/>
      <c r="U270" s="60"/>
      <c r="V270" s="62"/>
      <c r="W270" s="62"/>
    </row>
    <row r="271" spans="6:23" x14ac:dyDescent="0.25">
      <c r="F271" s="63"/>
      <c r="G271" s="63"/>
      <c r="H271" s="60"/>
      <c r="I271" s="62"/>
      <c r="J271" s="62"/>
      <c r="K271" s="64"/>
      <c r="L271" s="59"/>
      <c r="M271" s="60"/>
      <c r="N271" s="59"/>
      <c r="O271" s="60"/>
      <c r="P271" s="61"/>
      <c r="Q271" s="59"/>
      <c r="R271" s="59"/>
      <c r="S271" s="60"/>
      <c r="T271" s="59"/>
      <c r="U271" s="60"/>
      <c r="V271" s="62"/>
      <c r="W271" s="62"/>
    </row>
    <row r="272" spans="6:23" x14ac:dyDescent="0.25">
      <c r="F272" s="63"/>
      <c r="G272" s="63"/>
      <c r="H272" s="60"/>
      <c r="I272" s="62"/>
      <c r="J272" s="62"/>
      <c r="K272" s="64"/>
      <c r="L272" s="59"/>
      <c r="M272" s="60"/>
      <c r="N272" s="59"/>
      <c r="O272" s="60"/>
      <c r="P272" s="61"/>
      <c r="Q272" s="59"/>
      <c r="R272" s="59"/>
      <c r="S272" s="60"/>
      <c r="T272" s="59"/>
      <c r="U272" s="60"/>
      <c r="V272" s="62"/>
      <c r="W272" s="62"/>
    </row>
    <row r="273" spans="6:23" x14ac:dyDescent="0.25">
      <c r="F273" s="63"/>
      <c r="G273" s="63"/>
      <c r="H273" s="60"/>
      <c r="I273" s="62"/>
      <c r="J273" s="62"/>
      <c r="K273" s="64"/>
      <c r="L273" s="59"/>
      <c r="M273" s="60"/>
      <c r="N273" s="59"/>
      <c r="O273" s="60"/>
      <c r="P273" s="61"/>
      <c r="Q273" s="59"/>
      <c r="R273" s="59"/>
      <c r="S273" s="60"/>
      <c r="T273" s="59"/>
      <c r="U273" s="60"/>
      <c r="V273" s="62"/>
      <c r="W273" s="62"/>
    </row>
    <row r="274" spans="6:23" x14ac:dyDescent="0.25">
      <c r="F274" s="63"/>
      <c r="G274" s="63"/>
      <c r="H274" s="60"/>
      <c r="I274" s="62"/>
      <c r="J274" s="62"/>
      <c r="K274" s="64"/>
      <c r="L274" s="59"/>
      <c r="M274" s="60"/>
      <c r="N274" s="59"/>
      <c r="O274" s="60"/>
      <c r="P274" s="61"/>
      <c r="Q274" s="59"/>
      <c r="R274" s="59"/>
      <c r="S274" s="60"/>
      <c r="T274" s="59"/>
      <c r="U274" s="60"/>
      <c r="V274" s="62"/>
      <c r="W274" s="62"/>
    </row>
    <row r="275" spans="6:23" x14ac:dyDescent="0.25">
      <c r="F275" s="63"/>
      <c r="G275" s="63"/>
      <c r="H275" s="60"/>
      <c r="I275" s="62"/>
      <c r="J275" s="62"/>
      <c r="K275" s="64"/>
      <c r="L275" s="59"/>
      <c r="M275" s="60"/>
      <c r="N275" s="59"/>
      <c r="O275" s="60"/>
      <c r="P275" s="61"/>
      <c r="Q275" s="59"/>
      <c r="R275" s="59"/>
      <c r="S275" s="60"/>
      <c r="T275" s="59"/>
      <c r="U275" s="60"/>
      <c r="V275" s="62"/>
      <c r="W275" s="62"/>
    </row>
    <row r="276" spans="6:23" x14ac:dyDescent="0.25">
      <c r="F276" s="63"/>
      <c r="G276" s="63"/>
      <c r="H276" s="60"/>
      <c r="I276" s="62"/>
      <c r="J276" s="62"/>
      <c r="K276" s="64"/>
      <c r="L276" s="59"/>
      <c r="M276" s="60"/>
      <c r="N276" s="59"/>
      <c r="O276" s="60"/>
      <c r="P276" s="61"/>
      <c r="Q276" s="59"/>
      <c r="R276" s="59"/>
      <c r="S276" s="60"/>
      <c r="T276" s="59"/>
      <c r="U276" s="60"/>
      <c r="V276" s="62"/>
      <c r="W276" s="62"/>
    </row>
    <row r="277" spans="6:23" x14ac:dyDescent="0.25">
      <c r="F277" s="63"/>
      <c r="G277" s="63"/>
      <c r="H277" s="60"/>
      <c r="I277" s="62"/>
      <c r="J277" s="62"/>
      <c r="K277" s="64"/>
      <c r="L277" s="59"/>
      <c r="M277" s="60"/>
      <c r="N277" s="59"/>
      <c r="O277" s="60"/>
      <c r="P277" s="61"/>
      <c r="Q277" s="59"/>
      <c r="R277" s="59"/>
      <c r="S277" s="60"/>
      <c r="T277" s="59"/>
      <c r="U277" s="60"/>
      <c r="V277" s="62"/>
      <c r="W277" s="62"/>
    </row>
    <row r="278" spans="6:23" x14ac:dyDescent="0.25">
      <c r="F278" s="63"/>
      <c r="G278" s="63"/>
      <c r="H278" s="60"/>
      <c r="I278" s="62"/>
      <c r="J278" s="62"/>
      <c r="K278" s="64"/>
      <c r="L278" s="59"/>
      <c r="M278" s="60"/>
      <c r="N278" s="59"/>
      <c r="O278" s="60"/>
      <c r="P278" s="61"/>
      <c r="Q278" s="59"/>
      <c r="R278" s="59"/>
      <c r="S278" s="60"/>
      <c r="T278" s="59"/>
      <c r="U278" s="60"/>
      <c r="V278" s="62"/>
      <c r="W278" s="62"/>
    </row>
    <row r="279" spans="6:23" x14ac:dyDescent="0.25">
      <c r="F279" s="63"/>
      <c r="G279" s="63"/>
      <c r="H279" s="60"/>
      <c r="I279" s="62"/>
      <c r="J279" s="62"/>
      <c r="K279" s="64"/>
      <c r="L279" s="59"/>
      <c r="M279" s="60"/>
      <c r="N279" s="59"/>
      <c r="O279" s="60"/>
      <c r="P279" s="61"/>
      <c r="Q279" s="59"/>
      <c r="R279" s="59"/>
      <c r="S279" s="60"/>
      <c r="T279" s="59"/>
      <c r="U279" s="60"/>
      <c r="V279" s="62"/>
      <c r="W279" s="62"/>
    </row>
    <row r="280" spans="6:23" x14ac:dyDescent="0.25">
      <c r="F280" s="63"/>
      <c r="G280" s="63"/>
      <c r="H280" s="60"/>
      <c r="I280" s="62"/>
      <c r="J280" s="62"/>
      <c r="K280" s="64"/>
      <c r="L280" s="59"/>
      <c r="M280" s="60"/>
      <c r="N280" s="59"/>
      <c r="O280" s="60"/>
      <c r="P280" s="61"/>
      <c r="Q280" s="59"/>
      <c r="R280" s="59"/>
      <c r="S280" s="60"/>
      <c r="T280" s="59"/>
      <c r="U280" s="60"/>
      <c r="V280" s="62"/>
      <c r="W280" s="62"/>
    </row>
    <row r="281" spans="6:23" x14ac:dyDescent="0.25">
      <c r="F281" s="63"/>
      <c r="G281" s="63"/>
      <c r="H281" s="60"/>
      <c r="I281" s="62"/>
      <c r="J281" s="62"/>
      <c r="K281" s="64"/>
      <c r="L281" s="59"/>
      <c r="M281" s="60"/>
      <c r="N281" s="59"/>
      <c r="O281" s="60"/>
      <c r="P281" s="61"/>
      <c r="Q281" s="59"/>
      <c r="R281" s="59"/>
      <c r="S281" s="60"/>
      <c r="T281" s="59"/>
      <c r="U281" s="60"/>
      <c r="V281" s="62"/>
      <c r="W281" s="62"/>
    </row>
    <row r="282" spans="6:23" x14ac:dyDescent="0.25">
      <c r="F282" s="63"/>
      <c r="G282" s="63"/>
      <c r="H282" s="60"/>
      <c r="I282" s="62"/>
      <c r="J282" s="62"/>
      <c r="K282" s="64"/>
      <c r="L282" s="59"/>
      <c r="M282" s="60"/>
      <c r="N282" s="59"/>
      <c r="O282" s="60"/>
      <c r="P282" s="61"/>
      <c r="Q282" s="59"/>
      <c r="R282" s="59"/>
      <c r="S282" s="60"/>
      <c r="T282" s="59"/>
      <c r="U282" s="60"/>
      <c r="V282" s="62"/>
      <c r="W282" s="62"/>
    </row>
    <row r="283" spans="6:23" x14ac:dyDescent="0.25">
      <c r="F283" s="63"/>
      <c r="G283" s="63"/>
      <c r="H283" s="60"/>
      <c r="I283" s="62"/>
      <c r="J283" s="62"/>
      <c r="K283" s="64"/>
      <c r="L283" s="59"/>
      <c r="M283" s="60"/>
      <c r="N283" s="59"/>
      <c r="O283" s="60"/>
      <c r="P283" s="61"/>
      <c r="Q283" s="59"/>
      <c r="R283" s="59"/>
      <c r="S283" s="60"/>
      <c r="T283" s="59"/>
      <c r="U283" s="60"/>
      <c r="V283" s="62"/>
      <c r="W283" s="62"/>
    </row>
    <row r="284" spans="6:23" x14ac:dyDescent="0.25">
      <c r="F284" s="28"/>
      <c r="G284" s="28"/>
    </row>
    <row r="285" spans="6:23" x14ac:dyDescent="0.25">
      <c r="F285" s="28"/>
      <c r="G285" s="28"/>
    </row>
    <row r="286" spans="6:23" x14ac:dyDescent="0.25">
      <c r="F286" s="28"/>
      <c r="G286" s="28"/>
    </row>
    <row r="287" spans="6:23" x14ac:dyDescent="0.25">
      <c r="F287" s="28"/>
      <c r="G287" s="28"/>
    </row>
    <row r="288" spans="6:23" x14ac:dyDescent="0.25">
      <c r="F288" s="28"/>
      <c r="G288" s="28"/>
    </row>
    <row r="289" spans="6:7" x14ac:dyDescent="0.25">
      <c r="F289" s="28"/>
      <c r="G289" s="28"/>
    </row>
    <row r="290" spans="6:7" x14ac:dyDescent="0.25">
      <c r="F290" s="28"/>
      <c r="G290" s="28"/>
    </row>
    <row r="291" spans="6:7" x14ac:dyDescent="0.25">
      <c r="F291" s="28"/>
      <c r="G291" s="28"/>
    </row>
    <row r="292" spans="6:7" x14ac:dyDescent="0.25">
      <c r="F292" s="28"/>
      <c r="G292" s="28"/>
    </row>
    <row r="293" spans="6:7" x14ac:dyDescent="0.25">
      <c r="F293" s="28"/>
      <c r="G293" s="28"/>
    </row>
    <row r="294" spans="6:7" x14ac:dyDescent="0.25">
      <c r="F294" s="28"/>
      <c r="G294" s="28"/>
    </row>
    <row r="295" spans="6:7" x14ac:dyDescent="0.25">
      <c r="F295" s="28"/>
      <c r="G295" s="28"/>
    </row>
    <row r="296" spans="6:7" x14ac:dyDescent="0.25">
      <c r="F296" s="28"/>
      <c r="G296" s="28"/>
    </row>
    <row r="297" spans="6:7" x14ac:dyDescent="0.25">
      <c r="F297" s="28"/>
      <c r="G297" s="28"/>
    </row>
    <row r="298" spans="6:7" x14ac:dyDescent="0.25">
      <c r="F298" s="28"/>
      <c r="G298" s="28"/>
    </row>
    <row r="299" spans="6:7" x14ac:dyDescent="0.25">
      <c r="F299" s="28"/>
      <c r="G299" s="28"/>
    </row>
    <row r="300" spans="6:7" x14ac:dyDescent="0.25">
      <c r="F300" s="28"/>
      <c r="G300" s="28"/>
    </row>
    <row r="301" spans="6:7" x14ac:dyDescent="0.25">
      <c r="F301" s="28"/>
      <c r="G301" s="28"/>
    </row>
    <row r="302" spans="6:7" x14ac:dyDescent="0.25">
      <c r="F302" s="28"/>
      <c r="G302" s="28"/>
    </row>
    <row r="303" spans="6:7" x14ac:dyDescent="0.25">
      <c r="F303" s="28"/>
      <c r="G303" s="28"/>
    </row>
    <row r="304" spans="6:7" x14ac:dyDescent="0.25">
      <c r="F304" s="28"/>
      <c r="G304" s="28"/>
    </row>
    <row r="305" spans="6:7" x14ac:dyDescent="0.25">
      <c r="F305" s="28"/>
      <c r="G305" s="28"/>
    </row>
    <row r="306" spans="6:7" x14ac:dyDescent="0.25">
      <c r="F306" s="28"/>
      <c r="G306" s="28"/>
    </row>
    <row r="307" spans="6:7" x14ac:dyDescent="0.25">
      <c r="F307" s="28"/>
      <c r="G307" s="28"/>
    </row>
    <row r="308" spans="6:7" x14ac:dyDescent="0.25">
      <c r="F308" s="28"/>
      <c r="G308" s="28"/>
    </row>
    <row r="309" spans="6:7" x14ac:dyDescent="0.25">
      <c r="F309" s="28"/>
      <c r="G309" s="28"/>
    </row>
    <row r="310" spans="6:7" x14ac:dyDescent="0.25">
      <c r="F310" s="28"/>
      <c r="G310" s="28"/>
    </row>
    <row r="311" spans="6:7" x14ac:dyDescent="0.25">
      <c r="F311" s="28"/>
      <c r="G311" s="28"/>
    </row>
    <row r="312" spans="6:7" x14ac:dyDescent="0.25">
      <c r="F312" s="28"/>
      <c r="G312" s="28"/>
    </row>
    <row r="313" spans="6:7" x14ac:dyDescent="0.25">
      <c r="F313" s="28"/>
      <c r="G313" s="28"/>
    </row>
    <row r="314" spans="6:7" x14ac:dyDescent="0.25">
      <c r="F314" s="28"/>
      <c r="G314" s="28"/>
    </row>
    <row r="315" spans="6:7" x14ac:dyDescent="0.25">
      <c r="F315" s="28"/>
      <c r="G315" s="28"/>
    </row>
    <row r="316" spans="6:7" x14ac:dyDescent="0.25">
      <c r="F316" s="28"/>
      <c r="G316" s="28"/>
    </row>
    <row r="317" spans="6:7" x14ac:dyDescent="0.25">
      <c r="F317" s="28"/>
      <c r="G317" s="28"/>
    </row>
    <row r="318" spans="6:7" x14ac:dyDescent="0.25">
      <c r="F318" s="28"/>
      <c r="G318" s="28"/>
    </row>
    <row r="319" spans="6:7" x14ac:dyDescent="0.25">
      <c r="F319" s="28"/>
      <c r="G319" s="28"/>
    </row>
    <row r="320" spans="6:7" x14ac:dyDescent="0.25">
      <c r="F320" s="28"/>
      <c r="G320" s="28"/>
    </row>
    <row r="321" spans="6:7" x14ac:dyDescent="0.25">
      <c r="F321" s="28"/>
      <c r="G321" s="28"/>
    </row>
    <row r="322" spans="6:7" x14ac:dyDescent="0.25">
      <c r="F322" s="28"/>
      <c r="G322" s="28"/>
    </row>
    <row r="323" spans="6:7" x14ac:dyDescent="0.25">
      <c r="F323" s="28"/>
      <c r="G323" s="28"/>
    </row>
    <row r="324" spans="6:7" x14ac:dyDescent="0.25">
      <c r="F324" s="28"/>
      <c r="G324" s="28"/>
    </row>
    <row r="325" spans="6:7" x14ac:dyDescent="0.25">
      <c r="F325" s="28"/>
      <c r="G325" s="28"/>
    </row>
    <row r="326" spans="6:7" x14ac:dyDescent="0.25">
      <c r="F326" s="28"/>
      <c r="G326" s="28"/>
    </row>
    <row r="327" spans="6:7" x14ac:dyDescent="0.25">
      <c r="F327" s="28"/>
      <c r="G327" s="28"/>
    </row>
    <row r="328" spans="6:7" x14ac:dyDescent="0.25">
      <c r="F328" s="28"/>
      <c r="G328" s="28"/>
    </row>
    <row r="329" spans="6:7" x14ac:dyDescent="0.25">
      <c r="F329" s="28"/>
      <c r="G329" s="28"/>
    </row>
    <row r="330" spans="6:7" x14ac:dyDescent="0.25">
      <c r="F330" s="28"/>
      <c r="G330" s="28"/>
    </row>
    <row r="331" spans="6:7" x14ac:dyDescent="0.25">
      <c r="F331" s="28"/>
      <c r="G331" s="28"/>
    </row>
    <row r="332" spans="6:7" x14ac:dyDescent="0.25">
      <c r="F332" s="28"/>
      <c r="G332" s="28"/>
    </row>
    <row r="333" spans="6:7" x14ac:dyDescent="0.25">
      <c r="F333" s="28"/>
      <c r="G333" s="28"/>
    </row>
    <row r="334" spans="6:7" x14ac:dyDescent="0.25">
      <c r="F334" s="28"/>
      <c r="G334" s="28"/>
    </row>
    <row r="335" spans="6:7" x14ac:dyDescent="0.25">
      <c r="F335" s="28"/>
      <c r="G335" s="28"/>
    </row>
    <row r="336" spans="6:7" x14ac:dyDescent="0.25">
      <c r="F336" s="28"/>
      <c r="G336" s="28"/>
    </row>
    <row r="337" spans="6:7" x14ac:dyDescent="0.25">
      <c r="F337" s="28"/>
      <c r="G337" s="28"/>
    </row>
    <row r="338" spans="6:7" x14ac:dyDescent="0.25">
      <c r="F338" s="28"/>
      <c r="G338" s="28"/>
    </row>
    <row r="339" spans="6:7" x14ac:dyDescent="0.25">
      <c r="F339" s="28"/>
      <c r="G339" s="28"/>
    </row>
    <row r="340" spans="6:7" x14ac:dyDescent="0.25">
      <c r="F340" s="28"/>
      <c r="G340" s="28"/>
    </row>
    <row r="341" spans="6:7" x14ac:dyDescent="0.25">
      <c r="F341" s="28"/>
      <c r="G341" s="28"/>
    </row>
    <row r="342" spans="6:7" x14ac:dyDescent="0.25">
      <c r="F342" s="28"/>
      <c r="G342" s="28"/>
    </row>
    <row r="343" spans="6:7" x14ac:dyDescent="0.25">
      <c r="F343" s="28"/>
      <c r="G343" s="28"/>
    </row>
    <row r="344" spans="6:7" x14ac:dyDescent="0.25">
      <c r="F344" s="28"/>
      <c r="G344" s="28"/>
    </row>
    <row r="345" spans="6:7" x14ac:dyDescent="0.25">
      <c r="F345" s="28"/>
      <c r="G345" s="28"/>
    </row>
    <row r="346" spans="6:7" x14ac:dyDescent="0.25">
      <c r="F346" s="28"/>
      <c r="G346" s="28"/>
    </row>
    <row r="347" spans="6:7" x14ac:dyDescent="0.25">
      <c r="F347" s="28"/>
      <c r="G347" s="28"/>
    </row>
    <row r="348" spans="6:7" x14ac:dyDescent="0.25">
      <c r="F348" s="28"/>
      <c r="G348" s="28"/>
    </row>
    <row r="349" spans="6:7" x14ac:dyDescent="0.25">
      <c r="F349" s="28"/>
      <c r="G349" s="28"/>
    </row>
    <row r="350" spans="6:7" x14ac:dyDescent="0.25">
      <c r="F350" s="28"/>
      <c r="G350" s="28"/>
    </row>
    <row r="351" spans="6:7" x14ac:dyDescent="0.25">
      <c r="F351" s="28"/>
      <c r="G351" s="28"/>
    </row>
    <row r="352" spans="6:7" x14ac:dyDescent="0.25">
      <c r="F352" s="28"/>
      <c r="G352" s="28"/>
    </row>
    <row r="353" spans="6:7" x14ac:dyDescent="0.25">
      <c r="F353" s="28"/>
      <c r="G353" s="28"/>
    </row>
    <row r="354" spans="6:7" x14ac:dyDescent="0.25">
      <c r="F354" s="28"/>
      <c r="G354" s="28"/>
    </row>
    <row r="355" spans="6:7" x14ac:dyDescent="0.25">
      <c r="F355" s="28"/>
      <c r="G355" s="28"/>
    </row>
    <row r="356" spans="6:7" x14ac:dyDescent="0.25">
      <c r="F356" s="28"/>
      <c r="G356" s="28"/>
    </row>
    <row r="357" spans="6:7" x14ac:dyDescent="0.25">
      <c r="F357" s="28"/>
      <c r="G357" s="28"/>
    </row>
    <row r="358" spans="6:7" x14ac:dyDescent="0.25">
      <c r="F358" s="28"/>
      <c r="G358" s="28"/>
    </row>
    <row r="359" spans="6:7" x14ac:dyDescent="0.25">
      <c r="F359" s="28"/>
      <c r="G359" s="28"/>
    </row>
    <row r="360" spans="6:7" x14ac:dyDescent="0.25">
      <c r="F360" s="28"/>
      <c r="G360" s="28"/>
    </row>
    <row r="361" spans="6:7" x14ac:dyDescent="0.25">
      <c r="F361" s="28"/>
      <c r="G361" s="28"/>
    </row>
    <row r="362" spans="6:7" x14ac:dyDescent="0.25">
      <c r="F362" s="28"/>
      <c r="G362" s="28"/>
    </row>
    <row r="363" spans="6:7" x14ac:dyDescent="0.25">
      <c r="F363" s="28"/>
      <c r="G363" s="28"/>
    </row>
    <row r="364" spans="6:7" x14ac:dyDescent="0.25">
      <c r="F364" s="28"/>
      <c r="G364" s="28"/>
    </row>
    <row r="365" spans="6:7" x14ac:dyDescent="0.25">
      <c r="F365" s="28"/>
      <c r="G365" s="28"/>
    </row>
    <row r="366" spans="6:7" x14ac:dyDescent="0.25">
      <c r="F366" s="28"/>
      <c r="G366" s="28"/>
    </row>
    <row r="367" spans="6:7" x14ac:dyDescent="0.25">
      <c r="F367" s="28"/>
      <c r="G367" s="28"/>
    </row>
    <row r="368" spans="6:7" x14ac:dyDescent="0.25">
      <c r="F368" s="28"/>
      <c r="G368" s="28"/>
    </row>
    <row r="369" spans="6:7" x14ac:dyDescent="0.25">
      <c r="F369" s="28"/>
      <c r="G369" s="28"/>
    </row>
    <row r="370" spans="6:7" x14ac:dyDescent="0.25">
      <c r="F370" s="28"/>
      <c r="G370" s="28"/>
    </row>
    <row r="371" spans="6:7" x14ac:dyDescent="0.25">
      <c r="F371" s="28"/>
      <c r="G371" s="28"/>
    </row>
    <row r="372" spans="6:7" x14ac:dyDescent="0.25">
      <c r="F372" s="28"/>
      <c r="G372" s="28"/>
    </row>
    <row r="373" spans="6:7" x14ac:dyDescent="0.25">
      <c r="F373" s="28"/>
      <c r="G373" s="28"/>
    </row>
    <row r="374" spans="6:7" x14ac:dyDescent="0.25">
      <c r="F374" s="28"/>
      <c r="G374" s="28"/>
    </row>
    <row r="375" spans="6:7" x14ac:dyDescent="0.25">
      <c r="F375" s="28"/>
      <c r="G375" s="28"/>
    </row>
    <row r="376" spans="6:7" x14ac:dyDescent="0.25">
      <c r="F376" s="28"/>
      <c r="G376" s="28"/>
    </row>
    <row r="377" spans="6:7" x14ac:dyDescent="0.25">
      <c r="F377" s="28"/>
      <c r="G377" s="28"/>
    </row>
    <row r="378" spans="6:7" x14ac:dyDescent="0.25">
      <c r="F378" s="28"/>
      <c r="G378" s="28"/>
    </row>
    <row r="379" spans="6:7" x14ac:dyDescent="0.25">
      <c r="F379" s="28"/>
      <c r="G379" s="28"/>
    </row>
    <row r="380" spans="6:7" x14ac:dyDescent="0.25">
      <c r="F380" s="28"/>
      <c r="G380" s="28"/>
    </row>
    <row r="381" spans="6:7" x14ac:dyDescent="0.25">
      <c r="F381" s="28"/>
      <c r="G381" s="28"/>
    </row>
    <row r="382" spans="6:7" x14ac:dyDescent="0.25">
      <c r="F382" s="28"/>
      <c r="G382" s="28"/>
    </row>
    <row r="383" spans="6:7" x14ac:dyDescent="0.25">
      <c r="F383" s="28"/>
      <c r="G383" s="28"/>
    </row>
    <row r="384" spans="6:7" x14ac:dyDescent="0.25">
      <c r="F384" s="28"/>
      <c r="G384" s="28"/>
    </row>
    <row r="385" spans="6:7" x14ac:dyDescent="0.25">
      <c r="F385" s="28"/>
      <c r="G385" s="28"/>
    </row>
    <row r="386" spans="6:7" x14ac:dyDescent="0.25">
      <c r="F386" s="28"/>
      <c r="G386" s="28"/>
    </row>
    <row r="387" spans="6:7" x14ac:dyDescent="0.25">
      <c r="F387" s="28"/>
      <c r="G387" s="28"/>
    </row>
    <row r="388" spans="6:7" x14ac:dyDescent="0.25">
      <c r="F388" s="28"/>
      <c r="G388" s="28"/>
    </row>
    <row r="389" spans="6:7" x14ac:dyDescent="0.25">
      <c r="F389" s="28"/>
      <c r="G389" s="28"/>
    </row>
    <row r="390" spans="6:7" x14ac:dyDescent="0.25">
      <c r="F390" s="28"/>
      <c r="G390" s="28"/>
    </row>
    <row r="391" spans="6:7" x14ac:dyDescent="0.25">
      <c r="F391" s="28"/>
      <c r="G391" s="28"/>
    </row>
    <row r="392" spans="6:7" x14ac:dyDescent="0.25">
      <c r="F392" s="28"/>
      <c r="G392" s="28"/>
    </row>
    <row r="393" spans="6:7" x14ac:dyDescent="0.25">
      <c r="F393" s="28"/>
      <c r="G393" s="28"/>
    </row>
    <row r="394" spans="6:7" x14ac:dyDescent="0.25">
      <c r="F394" s="28"/>
      <c r="G394" s="28"/>
    </row>
    <row r="395" spans="6:7" x14ac:dyDescent="0.25">
      <c r="F395" s="28"/>
      <c r="G395" s="28"/>
    </row>
    <row r="396" spans="6:7" x14ac:dyDescent="0.25">
      <c r="F396" s="28"/>
      <c r="G396" s="28"/>
    </row>
    <row r="397" spans="6:7" x14ac:dyDescent="0.25">
      <c r="F397" s="28"/>
      <c r="G397" s="28"/>
    </row>
    <row r="398" spans="6:7" x14ac:dyDescent="0.25">
      <c r="F398" s="28"/>
      <c r="G398" s="28"/>
    </row>
    <row r="399" spans="6:7" x14ac:dyDescent="0.25">
      <c r="F399" s="28"/>
      <c r="G399" s="28"/>
    </row>
    <row r="400" spans="6:7" x14ac:dyDescent="0.25">
      <c r="F400" s="28"/>
      <c r="G400" s="28"/>
    </row>
    <row r="401" spans="6:7" x14ac:dyDescent="0.25">
      <c r="F401" s="28"/>
      <c r="G401" s="28"/>
    </row>
    <row r="402" spans="6:7" x14ac:dyDescent="0.25">
      <c r="F402" s="28"/>
      <c r="G402" s="28"/>
    </row>
    <row r="403" spans="6:7" x14ac:dyDescent="0.25">
      <c r="F403" s="28"/>
      <c r="G403" s="28"/>
    </row>
    <row r="404" spans="6:7" x14ac:dyDescent="0.25">
      <c r="F404" s="28"/>
      <c r="G404" s="28"/>
    </row>
    <row r="405" spans="6:7" x14ac:dyDescent="0.25">
      <c r="F405" s="28"/>
      <c r="G405" s="28"/>
    </row>
    <row r="406" spans="6:7" x14ac:dyDescent="0.25">
      <c r="F406" s="28"/>
      <c r="G406" s="28"/>
    </row>
    <row r="407" spans="6:7" x14ac:dyDescent="0.25">
      <c r="F407" s="28"/>
      <c r="G407" s="28"/>
    </row>
    <row r="408" spans="6:7" x14ac:dyDescent="0.25">
      <c r="F408" s="28"/>
      <c r="G408" s="28"/>
    </row>
    <row r="409" spans="6:7" x14ac:dyDescent="0.25">
      <c r="F409" s="28"/>
      <c r="G409" s="28"/>
    </row>
    <row r="410" spans="6:7" x14ac:dyDescent="0.25">
      <c r="F410" s="28"/>
      <c r="G410" s="28"/>
    </row>
    <row r="411" spans="6:7" x14ac:dyDescent="0.25">
      <c r="F411" s="28"/>
      <c r="G411" s="28"/>
    </row>
    <row r="412" spans="6:7" x14ac:dyDescent="0.25">
      <c r="F412" s="28"/>
      <c r="G412" s="28"/>
    </row>
    <row r="413" spans="6:7" x14ac:dyDescent="0.25">
      <c r="F413" s="28"/>
      <c r="G413" s="28"/>
    </row>
    <row r="414" spans="6:7" x14ac:dyDescent="0.25">
      <c r="F414" s="28"/>
      <c r="G414" s="28"/>
    </row>
    <row r="415" spans="6:7" x14ac:dyDescent="0.25">
      <c r="F415" s="28"/>
      <c r="G415" s="28"/>
    </row>
    <row r="416" spans="6:7" x14ac:dyDescent="0.25">
      <c r="F416" s="28"/>
      <c r="G416" s="28"/>
    </row>
    <row r="417" spans="6:7" x14ac:dyDescent="0.25">
      <c r="F417" s="28"/>
      <c r="G417" s="28"/>
    </row>
    <row r="418" spans="6:7" x14ac:dyDescent="0.25">
      <c r="F418" s="28"/>
      <c r="G418" s="28"/>
    </row>
    <row r="419" spans="6:7" x14ac:dyDescent="0.25">
      <c r="F419" s="28"/>
      <c r="G419" s="28"/>
    </row>
    <row r="420" spans="6:7" x14ac:dyDescent="0.25">
      <c r="F420" s="28"/>
      <c r="G420" s="28"/>
    </row>
    <row r="421" spans="6:7" x14ac:dyDescent="0.25">
      <c r="F421" s="28"/>
      <c r="G421" s="28"/>
    </row>
    <row r="422" spans="6:7" x14ac:dyDescent="0.25">
      <c r="F422" s="28"/>
      <c r="G422" s="28"/>
    </row>
    <row r="423" spans="6:7" x14ac:dyDescent="0.25">
      <c r="F423" s="28"/>
      <c r="G423" s="28"/>
    </row>
    <row r="424" spans="6:7" x14ac:dyDescent="0.25">
      <c r="F424" s="28"/>
      <c r="G424" s="28"/>
    </row>
    <row r="425" spans="6:7" x14ac:dyDescent="0.25">
      <c r="F425" s="28"/>
      <c r="G425" s="28"/>
    </row>
    <row r="426" spans="6:7" x14ac:dyDescent="0.25">
      <c r="F426" s="28"/>
      <c r="G426" s="28"/>
    </row>
    <row r="427" spans="6:7" x14ac:dyDescent="0.25">
      <c r="F427" s="28"/>
      <c r="G427" s="28"/>
    </row>
    <row r="428" spans="6:7" x14ac:dyDescent="0.25">
      <c r="F428" s="28"/>
      <c r="G428" s="28"/>
    </row>
    <row r="429" spans="6:7" x14ac:dyDescent="0.25">
      <c r="F429" s="28"/>
      <c r="G429" s="28"/>
    </row>
    <row r="430" spans="6:7" x14ac:dyDescent="0.25">
      <c r="F430" s="28"/>
      <c r="G430" s="28"/>
    </row>
    <row r="431" spans="6:7" x14ac:dyDescent="0.25">
      <c r="F431" s="28"/>
      <c r="G431" s="28"/>
    </row>
    <row r="432" spans="6:7" x14ac:dyDescent="0.25">
      <c r="F432" s="28"/>
      <c r="G432" s="28"/>
    </row>
    <row r="433" spans="6:7" x14ac:dyDescent="0.25">
      <c r="F433" s="28"/>
      <c r="G433" s="28"/>
    </row>
    <row r="434" spans="6:7" x14ac:dyDescent="0.25">
      <c r="F434" s="28"/>
      <c r="G434" s="28"/>
    </row>
    <row r="435" spans="6:7" x14ac:dyDescent="0.25">
      <c r="F435" s="28"/>
      <c r="G435" s="28"/>
    </row>
    <row r="436" spans="6:7" x14ac:dyDescent="0.25">
      <c r="F436" s="28"/>
      <c r="G436" s="28"/>
    </row>
    <row r="437" spans="6:7" x14ac:dyDescent="0.25">
      <c r="F437" s="28"/>
      <c r="G437" s="28"/>
    </row>
    <row r="438" spans="6:7" x14ac:dyDescent="0.25">
      <c r="F438" s="28"/>
      <c r="G438" s="28"/>
    </row>
    <row r="439" spans="6:7" x14ac:dyDescent="0.25">
      <c r="F439" s="28"/>
      <c r="G439" s="28"/>
    </row>
    <row r="440" spans="6:7" x14ac:dyDescent="0.25">
      <c r="F440" s="28"/>
      <c r="G440" s="28"/>
    </row>
    <row r="441" spans="6:7" x14ac:dyDescent="0.25">
      <c r="F441" s="28"/>
      <c r="G441" s="28"/>
    </row>
    <row r="442" spans="6:7" x14ac:dyDescent="0.25">
      <c r="F442" s="28"/>
      <c r="G442" s="28"/>
    </row>
    <row r="443" spans="6:7" x14ac:dyDescent="0.25">
      <c r="F443" s="28"/>
      <c r="G443" s="28"/>
    </row>
    <row r="444" spans="6:7" x14ac:dyDescent="0.25">
      <c r="F444" s="28"/>
      <c r="G444" s="28"/>
    </row>
    <row r="445" spans="6:7" x14ac:dyDescent="0.25">
      <c r="F445" s="28"/>
      <c r="G445" s="28"/>
    </row>
    <row r="446" spans="6:7" x14ac:dyDescent="0.25">
      <c r="F446" s="28"/>
      <c r="G446" s="28"/>
    </row>
    <row r="447" spans="6:7" x14ac:dyDescent="0.25">
      <c r="F447" s="28"/>
      <c r="G447" s="28"/>
    </row>
    <row r="448" spans="6:7" x14ac:dyDescent="0.25">
      <c r="F448" s="28"/>
      <c r="G448" s="28"/>
    </row>
    <row r="449" spans="6:7" x14ac:dyDescent="0.25">
      <c r="F449" s="28"/>
      <c r="G449" s="28"/>
    </row>
    <row r="450" spans="6:7" x14ac:dyDescent="0.25">
      <c r="F450" s="28"/>
      <c r="G450" s="28"/>
    </row>
    <row r="451" spans="6:7" x14ac:dyDescent="0.25">
      <c r="F451" s="28"/>
      <c r="G451" s="28"/>
    </row>
    <row r="452" spans="6:7" x14ac:dyDescent="0.25">
      <c r="F452" s="28"/>
      <c r="G452" s="28"/>
    </row>
    <row r="453" spans="6:7" x14ac:dyDescent="0.25">
      <c r="F453" s="28"/>
      <c r="G453" s="28"/>
    </row>
    <row r="454" spans="6:7" x14ac:dyDescent="0.25">
      <c r="F454" s="28"/>
      <c r="G454" s="28"/>
    </row>
    <row r="455" spans="6:7" x14ac:dyDescent="0.25">
      <c r="F455" s="28"/>
      <c r="G455" s="28"/>
    </row>
    <row r="456" spans="6:7" x14ac:dyDescent="0.25">
      <c r="F456" s="28"/>
      <c r="G456" s="28"/>
    </row>
    <row r="457" spans="6:7" x14ac:dyDescent="0.25">
      <c r="F457" s="28"/>
      <c r="G457" s="28"/>
    </row>
    <row r="458" spans="6:7" x14ac:dyDescent="0.25">
      <c r="F458" s="28"/>
      <c r="G458" s="28"/>
    </row>
    <row r="459" spans="6:7" x14ac:dyDescent="0.25">
      <c r="F459" s="28"/>
      <c r="G459" s="28"/>
    </row>
    <row r="460" spans="6:7" x14ac:dyDescent="0.25">
      <c r="F460" s="28"/>
      <c r="G460" s="28"/>
    </row>
    <row r="461" spans="6:7" x14ac:dyDescent="0.25">
      <c r="F461" s="28"/>
      <c r="G461" s="28"/>
    </row>
    <row r="462" spans="6:7" x14ac:dyDescent="0.25">
      <c r="F462" s="28"/>
      <c r="G462" s="28"/>
    </row>
    <row r="463" spans="6:7" x14ac:dyDescent="0.25">
      <c r="F463" s="28"/>
      <c r="G463" s="28"/>
    </row>
    <row r="464" spans="6:7" x14ac:dyDescent="0.25">
      <c r="F464" s="28"/>
      <c r="G464" s="28"/>
    </row>
    <row r="465" spans="6:7" x14ac:dyDescent="0.25">
      <c r="F465" s="28"/>
      <c r="G465" s="28"/>
    </row>
    <row r="466" spans="6:7" x14ac:dyDescent="0.25">
      <c r="F466" s="28"/>
      <c r="G466" s="28"/>
    </row>
    <row r="467" spans="6:7" x14ac:dyDescent="0.25">
      <c r="F467" s="28"/>
      <c r="G467" s="28"/>
    </row>
    <row r="468" spans="6:7" x14ac:dyDescent="0.25">
      <c r="F468" s="28"/>
      <c r="G468" s="28"/>
    </row>
    <row r="469" spans="6:7" x14ac:dyDescent="0.25">
      <c r="F469" s="28"/>
      <c r="G469" s="28"/>
    </row>
    <row r="470" spans="6:7" x14ac:dyDescent="0.25">
      <c r="F470" s="28"/>
      <c r="G470" s="28"/>
    </row>
    <row r="471" spans="6:7" x14ac:dyDescent="0.25">
      <c r="F471" s="28"/>
      <c r="G471" s="28"/>
    </row>
    <row r="472" spans="6:7" x14ac:dyDescent="0.25">
      <c r="F472" s="28"/>
      <c r="G472" s="28"/>
    </row>
    <row r="473" spans="6:7" x14ac:dyDescent="0.25">
      <c r="F473" s="28"/>
      <c r="G473" s="28"/>
    </row>
    <row r="474" spans="6:7" x14ac:dyDescent="0.25">
      <c r="F474" s="28"/>
      <c r="G474" s="28"/>
    </row>
    <row r="475" spans="6:7" x14ac:dyDescent="0.25">
      <c r="F475" s="28"/>
      <c r="G475" s="28"/>
    </row>
    <row r="476" spans="6:7" x14ac:dyDescent="0.25">
      <c r="F476" s="28"/>
      <c r="G476" s="28"/>
    </row>
    <row r="477" spans="6:7" x14ac:dyDescent="0.25">
      <c r="F477" s="28"/>
      <c r="G477" s="28"/>
    </row>
    <row r="478" spans="6:7" x14ac:dyDescent="0.25">
      <c r="F478" s="28"/>
      <c r="G478" s="28"/>
    </row>
    <row r="479" spans="6:7" x14ac:dyDescent="0.25">
      <c r="F479" s="28"/>
      <c r="G479" s="28"/>
    </row>
    <row r="480" spans="6:7" x14ac:dyDescent="0.25">
      <c r="F480" s="28"/>
      <c r="G480" s="28"/>
    </row>
    <row r="481" spans="6:7" x14ac:dyDescent="0.25">
      <c r="F481" s="28"/>
      <c r="G481" s="28"/>
    </row>
    <row r="482" spans="6:7" x14ac:dyDescent="0.25">
      <c r="F482" s="28"/>
      <c r="G482" s="28"/>
    </row>
    <row r="483" spans="6:7" x14ac:dyDescent="0.25">
      <c r="F483" s="28"/>
      <c r="G483" s="28"/>
    </row>
    <row r="484" spans="6:7" x14ac:dyDescent="0.25">
      <c r="F484" s="28"/>
      <c r="G484" s="28"/>
    </row>
    <row r="485" spans="6:7" x14ac:dyDescent="0.25">
      <c r="F485" s="28"/>
      <c r="G485" s="28"/>
    </row>
    <row r="486" spans="6:7" x14ac:dyDescent="0.25">
      <c r="F486" s="28"/>
      <c r="G486" s="28"/>
    </row>
    <row r="487" spans="6:7" x14ac:dyDescent="0.25">
      <c r="F487" s="28"/>
      <c r="G487" s="28"/>
    </row>
    <row r="488" spans="6:7" x14ac:dyDescent="0.25">
      <c r="F488" s="28"/>
      <c r="G488" s="28"/>
    </row>
    <row r="489" spans="6:7" x14ac:dyDescent="0.25">
      <c r="F489" s="28"/>
      <c r="G489" s="28"/>
    </row>
    <row r="490" spans="6:7" x14ac:dyDescent="0.25">
      <c r="F490" s="28"/>
      <c r="G490" s="28"/>
    </row>
    <row r="491" spans="6:7" x14ac:dyDescent="0.25">
      <c r="F491" s="28"/>
      <c r="G491" s="28"/>
    </row>
    <row r="492" spans="6:7" x14ac:dyDescent="0.25">
      <c r="F492" s="28"/>
      <c r="G492" s="28"/>
    </row>
    <row r="493" spans="6:7" x14ac:dyDescent="0.25">
      <c r="F493" s="28"/>
      <c r="G493" s="28"/>
    </row>
    <row r="494" spans="6:7" x14ac:dyDescent="0.25">
      <c r="F494" s="28"/>
      <c r="G494" s="28"/>
    </row>
    <row r="495" spans="6:7" x14ac:dyDescent="0.25">
      <c r="F495" s="28"/>
      <c r="G495" s="28"/>
    </row>
    <row r="496" spans="6:7" x14ac:dyDescent="0.25">
      <c r="F496" s="28"/>
      <c r="G496" s="28"/>
    </row>
    <row r="497" spans="6:7" x14ac:dyDescent="0.25">
      <c r="F497" s="28"/>
      <c r="G497" s="28"/>
    </row>
    <row r="498" spans="6:7" x14ac:dyDescent="0.25">
      <c r="F498" s="28"/>
      <c r="G498" s="28"/>
    </row>
    <row r="499" spans="6:7" x14ac:dyDescent="0.25">
      <c r="F499" s="28"/>
      <c r="G499" s="28"/>
    </row>
    <row r="500" spans="6:7" x14ac:dyDescent="0.25">
      <c r="F500" s="28"/>
      <c r="G500" s="28"/>
    </row>
    <row r="501" spans="6:7" x14ac:dyDescent="0.25">
      <c r="F501" s="28"/>
      <c r="G501" s="28"/>
    </row>
    <row r="502" spans="6:7" x14ac:dyDescent="0.25">
      <c r="F502" s="28"/>
      <c r="G502" s="28"/>
    </row>
    <row r="503" spans="6:7" x14ac:dyDescent="0.25">
      <c r="F503" s="28"/>
      <c r="G503" s="28"/>
    </row>
    <row r="504" spans="6:7" x14ac:dyDescent="0.25">
      <c r="F504" s="28"/>
      <c r="G504" s="28"/>
    </row>
    <row r="505" spans="6:7" x14ac:dyDescent="0.25">
      <c r="F505" s="28"/>
      <c r="G505" s="28"/>
    </row>
    <row r="506" spans="6:7" x14ac:dyDescent="0.25">
      <c r="F506" s="28"/>
      <c r="G506" s="28"/>
    </row>
    <row r="507" spans="6:7" x14ac:dyDescent="0.25">
      <c r="F507" s="28"/>
      <c r="G507" s="28"/>
    </row>
    <row r="508" spans="6:7" x14ac:dyDescent="0.25">
      <c r="F508" s="28"/>
      <c r="G508" s="28"/>
    </row>
    <row r="509" spans="6:7" x14ac:dyDescent="0.25">
      <c r="F509" s="28"/>
      <c r="G509" s="28"/>
    </row>
    <row r="510" spans="6:7" x14ac:dyDescent="0.25">
      <c r="F510" s="28"/>
      <c r="G510" s="28"/>
    </row>
    <row r="511" spans="6:7" x14ac:dyDescent="0.25">
      <c r="F511" s="28"/>
      <c r="G511" s="28"/>
    </row>
    <row r="512" spans="6:7" x14ac:dyDescent="0.25">
      <c r="F512" s="28"/>
      <c r="G512" s="28"/>
    </row>
    <row r="513" spans="6:7" x14ac:dyDescent="0.25">
      <c r="F513" s="28"/>
      <c r="G513" s="28"/>
    </row>
    <row r="514" spans="6:7" x14ac:dyDescent="0.25">
      <c r="F514" s="28"/>
      <c r="G514" s="28"/>
    </row>
    <row r="515" spans="6:7" x14ac:dyDescent="0.25">
      <c r="F515" s="28"/>
      <c r="G515" s="28"/>
    </row>
    <row r="516" spans="6:7" x14ac:dyDescent="0.25">
      <c r="F516" s="28"/>
      <c r="G516" s="28"/>
    </row>
    <row r="517" spans="6:7" x14ac:dyDescent="0.25">
      <c r="F517" s="28"/>
      <c r="G517" s="28"/>
    </row>
    <row r="518" spans="6:7" x14ac:dyDescent="0.25">
      <c r="F518" s="28"/>
      <c r="G518" s="28"/>
    </row>
    <row r="519" spans="6:7" x14ac:dyDescent="0.25">
      <c r="F519" s="28"/>
      <c r="G519" s="28"/>
    </row>
    <row r="520" spans="6:7" x14ac:dyDescent="0.25">
      <c r="F520" s="28"/>
      <c r="G520" s="28"/>
    </row>
    <row r="521" spans="6:7" x14ac:dyDescent="0.25">
      <c r="F521" s="28"/>
      <c r="G521" s="28"/>
    </row>
    <row r="522" spans="6:7" x14ac:dyDescent="0.25">
      <c r="F522" s="28"/>
      <c r="G522" s="28"/>
    </row>
    <row r="523" spans="6:7" x14ac:dyDescent="0.25">
      <c r="F523" s="28"/>
      <c r="G523" s="28"/>
    </row>
    <row r="524" spans="6:7" x14ac:dyDescent="0.25">
      <c r="F524" s="28"/>
      <c r="G524" s="28"/>
    </row>
    <row r="525" spans="6:7" x14ac:dyDescent="0.25">
      <c r="F525" s="28"/>
      <c r="G525" s="28"/>
    </row>
    <row r="526" spans="6:7" x14ac:dyDescent="0.25">
      <c r="F526" s="28"/>
      <c r="G526" s="28"/>
    </row>
    <row r="527" spans="6:7" x14ac:dyDescent="0.25">
      <c r="F527" s="28"/>
      <c r="G527" s="28"/>
    </row>
    <row r="528" spans="6:7" x14ac:dyDescent="0.25">
      <c r="F528" s="28"/>
      <c r="G528" s="28"/>
    </row>
    <row r="529" spans="6:7" x14ac:dyDescent="0.25">
      <c r="F529" s="28"/>
      <c r="G529" s="28"/>
    </row>
    <row r="530" spans="6:7" x14ac:dyDescent="0.25">
      <c r="F530" s="28"/>
      <c r="G530" s="28"/>
    </row>
    <row r="531" spans="6:7" x14ac:dyDescent="0.25">
      <c r="F531" s="28"/>
      <c r="G531" s="28"/>
    </row>
    <row r="532" spans="6:7" x14ac:dyDescent="0.25">
      <c r="F532" s="28"/>
      <c r="G532" s="28"/>
    </row>
    <row r="533" spans="6:7" x14ac:dyDescent="0.25">
      <c r="F533" s="28"/>
      <c r="G533" s="28"/>
    </row>
    <row r="534" spans="6:7" x14ac:dyDescent="0.25">
      <c r="F534" s="28"/>
      <c r="G534" s="28"/>
    </row>
    <row r="535" spans="6:7" x14ac:dyDescent="0.25">
      <c r="F535" s="28"/>
      <c r="G535" s="28"/>
    </row>
    <row r="536" spans="6:7" x14ac:dyDescent="0.25">
      <c r="F536" s="28"/>
      <c r="G536" s="28"/>
    </row>
    <row r="537" spans="6:7" x14ac:dyDescent="0.25">
      <c r="F537" s="28"/>
      <c r="G537" s="28"/>
    </row>
    <row r="538" spans="6:7" x14ac:dyDescent="0.25">
      <c r="F538" s="28"/>
      <c r="G538" s="28"/>
    </row>
    <row r="539" spans="6:7" x14ac:dyDescent="0.25">
      <c r="F539" s="28"/>
      <c r="G539" s="28"/>
    </row>
    <row r="540" spans="6:7" x14ac:dyDescent="0.25">
      <c r="F540" s="28"/>
      <c r="G540" s="28"/>
    </row>
    <row r="541" spans="6:7" x14ac:dyDescent="0.25">
      <c r="F541" s="28"/>
      <c r="G541" s="28"/>
    </row>
    <row r="542" spans="6:7" x14ac:dyDescent="0.25">
      <c r="F542" s="28"/>
      <c r="G542" s="28"/>
    </row>
    <row r="543" spans="6:7" x14ac:dyDescent="0.25">
      <c r="F543" s="28"/>
      <c r="G543" s="28"/>
    </row>
    <row r="544" spans="6:7" x14ac:dyDescent="0.25">
      <c r="F544" s="28"/>
      <c r="G544" s="28"/>
    </row>
    <row r="545" spans="6:7" x14ac:dyDescent="0.25">
      <c r="F545" s="28"/>
      <c r="G545" s="28"/>
    </row>
    <row r="546" spans="6:7" x14ac:dyDescent="0.25">
      <c r="F546" s="28"/>
      <c r="G546" s="28"/>
    </row>
    <row r="547" spans="6:7" x14ac:dyDescent="0.25">
      <c r="F547" s="28"/>
      <c r="G547" s="28"/>
    </row>
    <row r="548" spans="6:7" x14ac:dyDescent="0.25">
      <c r="F548" s="28"/>
      <c r="G548" s="28"/>
    </row>
    <row r="549" spans="6:7" x14ac:dyDescent="0.25">
      <c r="F549" s="28"/>
      <c r="G549" s="28"/>
    </row>
    <row r="550" spans="6:7" x14ac:dyDescent="0.25">
      <c r="F550" s="28"/>
      <c r="G550" s="28"/>
    </row>
    <row r="551" spans="6:7" x14ac:dyDescent="0.25">
      <c r="F551" s="28"/>
      <c r="G551" s="28"/>
    </row>
    <row r="552" spans="6:7" x14ac:dyDescent="0.25">
      <c r="F552" s="28"/>
      <c r="G552" s="28"/>
    </row>
    <row r="553" spans="6:7" x14ac:dyDescent="0.25">
      <c r="F553" s="28"/>
      <c r="G553" s="28"/>
    </row>
    <row r="554" spans="6:7" x14ac:dyDescent="0.25">
      <c r="F554" s="28"/>
      <c r="G554" s="28"/>
    </row>
    <row r="555" spans="6:7" x14ac:dyDescent="0.25">
      <c r="F555" s="28"/>
      <c r="G555" s="28"/>
    </row>
    <row r="556" spans="6:7" x14ac:dyDescent="0.25">
      <c r="F556" s="28"/>
      <c r="G556" s="28"/>
    </row>
    <row r="557" spans="6:7" x14ac:dyDescent="0.25">
      <c r="F557" s="28"/>
      <c r="G557" s="28"/>
    </row>
    <row r="558" spans="6:7" x14ac:dyDescent="0.25">
      <c r="F558" s="28"/>
      <c r="G558" s="28"/>
    </row>
    <row r="559" spans="6:7" x14ac:dyDescent="0.25">
      <c r="F559" s="28"/>
      <c r="G559" s="28"/>
    </row>
    <row r="560" spans="6:7" x14ac:dyDescent="0.25">
      <c r="F560" s="28"/>
      <c r="G560" s="28"/>
    </row>
    <row r="561" spans="6:7" x14ac:dyDescent="0.25">
      <c r="F561" s="28"/>
      <c r="G561" s="28"/>
    </row>
    <row r="562" spans="6:7" x14ac:dyDescent="0.25">
      <c r="F562" s="28"/>
      <c r="G562" s="28"/>
    </row>
    <row r="563" spans="6:7" x14ac:dyDescent="0.25">
      <c r="F563" s="28"/>
      <c r="G563" s="28"/>
    </row>
    <row r="564" spans="6:7" x14ac:dyDescent="0.25">
      <c r="F564" s="28"/>
      <c r="G564" s="28"/>
    </row>
    <row r="565" spans="6:7" x14ac:dyDescent="0.25">
      <c r="F565" s="28"/>
      <c r="G565" s="28"/>
    </row>
    <row r="566" spans="6:7" x14ac:dyDescent="0.25">
      <c r="F566" s="28"/>
      <c r="G566" s="28"/>
    </row>
    <row r="567" spans="6:7" x14ac:dyDescent="0.25">
      <c r="F567" s="28"/>
      <c r="G567" s="28"/>
    </row>
    <row r="568" spans="6:7" x14ac:dyDescent="0.25">
      <c r="F568" s="28"/>
      <c r="G568" s="28"/>
    </row>
    <row r="569" spans="6:7" x14ac:dyDescent="0.25">
      <c r="F569" s="28"/>
      <c r="G569" s="28"/>
    </row>
    <row r="570" spans="6:7" x14ac:dyDescent="0.25">
      <c r="F570" s="28"/>
      <c r="G570" s="28"/>
    </row>
    <row r="571" spans="6:7" x14ac:dyDescent="0.25">
      <c r="F571" s="28"/>
      <c r="G571" s="28"/>
    </row>
    <row r="572" spans="6:7" x14ac:dyDescent="0.25">
      <c r="F572" s="28"/>
      <c r="G572" s="28"/>
    </row>
    <row r="573" spans="6:7" x14ac:dyDescent="0.25">
      <c r="F573" s="28"/>
      <c r="G573" s="28"/>
    </row>
    <row r="574" spans="6:7" x14ac:dyDescent="0.25">
      <c r="F574" s="28"/>
      <c r="G574" s="28"/>
    </row>
    <row r="575" spans="6:7" x14ac:dyDescent="0.25">
      <c r="F575" s="28"/>
      <c r="G575" s="28"/>
    </row>
    <row r="576" spans="6:7" x14ac:dyDescent="0.25">
      <c r="F576" s="28"/>
      <c r="G576" s="28"/>
    </row>
    <row r="577" spans="6:7" x14ac:dyDescent="0.25">
      <c r="F577" s="28"/>
      <c r="G577" s="28"/>
    </row>
    <row r="578" spans="6:7" x14ac:dyDescent="0.25">
      <c r="F578" s="28"/>
      <c r="G578" s="28"/>
    </row>
    <row r="579" spans="6:7" x14ac:dyDescent="0.25">
      <c r="F579" s="28"/>
      <c r="G579" s="28"/>
    </row>
    <row r="580" spans="6:7" x14ac:dyDescent="0.25">
      <c r="F580" s="28"/>
      <c r="G580" s="28"/>
    </row>
    <row r="581" spans="6:7" x14ac:dyDescent="0.25">
      <c r="F581" s="28"/>
      <c r="G581" s="28"/>
    </row>
    <row r="582" spans="6:7" x14ac:dyDescent="0.25">
      <c r="F582" s="28"/>
      <c r="G582" s="28"/>
    </row>
    <row r="583" spans="6:7" x14ac:dyDescent="0.25">
      <c r="F583" s="28"/>
      <c r="G583" s="28"/>
    </row>
    <row r="584" spans="6:7" x14ac:dyDescent="0.25">
      <c r="F584" s="28"/>
      <c r="G584" s="28"/>
    </row>
    <row r="585" spans="6:7" x14ac:dyDescent="0.25">
      <c r="F585" s="28"/>
      <c r="G585" s="28"/>
    </row>
    <row r="586" spans="6:7" x14ac:dyDescent="0.25">
      <c r="F586" s="28"/>
      <c r="G586" s="28"/>
    </row>
    <row r="587" spans="6:7" x14ac:dyDescent="0.25">
      <c r="F587" s="28"/>
      <c r="G587" s="28"/>
    </row>
    <row r="588" spans="6:7" x14ac:dyDescent="0.25">
      <c r="F588" s="28"/>
      <c r="G588" s="28"/>
    </row>
    <row r="589" spans="6:7" x14ac:dyDescent="0.25">
      <c r="F589" s="28"/>
      <c r="G589" s="28"/>
    </row>
    <row r="590" spans="6:7" x14ac:dyDescent="0.25">
      <c r="F590" s="28"/>
      <c r="G590" s="28"/>
    </row>
    <row r="591" spans="6:7" x14ac:dyDescent="0.25">
      <c r="F591" s="28"/>
      <c r="G591" s="28"/>
    </row>
    <row r="592" spans="6:7" x14ac:dyDescent="0.25">
      <c r="F592" s="28"/>
      <c r="G592" s="28"/>
    </row>
    <row r="593" spans="6:7" x14ac:dyDescent="0.25">
      <c r="F593" s="28"/>
      <c r="G593" s="28"/>
    </row>
    <row r="594" spans="6:7" x14ac:dyDescent="0.25">
      <c r="F594" s="28"/>
      <c r="G594" s="28"/>
    </row>
    <row r="595" spans="6:7" x14ac:dyDescent="0.25">
      <c r="F595" s="28"/>
      <c r="G595" s="28"/>
    </row>
    <row r="596" spans="6:7" x14ac:dyDescent="0.25">
      <c r="F596" s="28"/>
      <c r="G596" s="28"/>
    </row>
    <row r="597" spans="6:7" x14ac:dyDescent="0.25">
      <c r="F597" s="28"/>
      <c r="G597" s="28"/>
    </row>
    <row r="598" spans="6:7" x14ac:dyDescent="0.25">
      <c r="F598" s="28"/>
      <c r="G598" s="28"/>
    </row>
    <row r="599" spans="6:7" x14ac:dyDescent="0.25">
      <c r="F599" s="28"/>
      <c r="G599" s="28"/>
    </row>
    <row r="600" spans="6:7" x14ac:dyDescent="0.25">
      <c r="F600" s="28"/>
      <c r="G600" s="28"/>
    </row>
    <row r="601" spans="6:7" x14ac:dyDescent="0.25">
      <c r="F601" s="28"/>
      <c r="G601" s="28"/>
    </row>
    <row r="602" spans="6:7" x14ac:dyDescent="0.25">
      <c r="F602" s="28"/>
      <c r="G602" s="28"/>
    </row>
    <row r="603" spans="6:7" x14ac:dyDescent="0.25">
      <c r="F603" s="28"/>
      <c r="G603" s="28"/>
    </row>
    <row r="604" spans="6:7" x14ac:dyDescent="0.25">
      <c r="F604" s="28"/>
      <c r="G604" s="28"/>
    </row>
    <row r="605" spans="6:7" x14ac:dyDescent="0.25">
      <c r="F605" s="28"/>
      <c r="G605" s="28"/>
    </row>
    <row r="606" spans="6:7" x14ac:dyDescent="0.25">
      <c r="F606" s="28"/>
      <c r="G606" s="28"/>
    </row>
    <row r="607" spans="6:7" x14ac:dyDescent="0.25">
      <c r="F607" s="28"/>
      <c r="G607" s="28"/>
    </row>
    <row r="608" spans="6:7" x14ac:dyDescent="0.25">
      <c r="F608" s="28"/>
      <c r="G608" s="28"/>
    </row>
    <row r="609" spans="6:7" x14ac:dyDescent="0.25">
      <c r="F609" s="28"/>
      <c r="G609" s="28"/>
    </row>
    <row r="610" spans="6:7" x14ac:dyDescent="0.25">
      <c r="F610" s="28"/>
      <c r="G610" s="28"/>
    </row>
    <row r="611" spans="6:7" x14ac:dyDescent="0.25">
      <c r="F611" s="28"/>
      <c r="G611" s="28"/>
    </row>
    <row r="612" spans="6:7" x14ac:dyDescent="0.25">
      <c r="F612" s="28"/>
      <c r="G612" s="28"/>
    </row>
    <row r="613" spans="6:7" x14ac:dyDescent="0.25">
      <c r="F613" s="28"/>
      <c r="G613" s="28"/>
    </row>
    <row r="614" spans="6:7" x14ac:dyDescent="0.25">
      <c r="F614" s="28"/>
      <c r="G614" s="28"/>
    </row>
    <row r="615" spans="6:7" x14ac:dyDescent="0.25">
      <c r="F615" s="28"/>
      <c r="G615" s="28"/>
    </row>
    <row r="616" spans="6:7" x14ac:dyDescent="0.25">
      <c r="F616" s="28"/>
      <c r="G616" s="28"/>
    </row>
    <row r="617" spans="6:7" x14ac:dyDescent="0.25">
      <c r="F617" s="28"/>
      <c r="G617" s="28"/>
    </row>
    <row r="618" spans="6:7" x14ac:dyDescent="0.25">
      <c r="F618" s="28"/>
      <c r="G618" s="28"/>
    </row>
    <row r="619" spans="6:7" x14ac:dyDescent="0.25">
      <c r="F619" s="28"/>
      <c r="G619" s="28"/>
    </row>
    <row r="620" spans="6:7" x14ac:dyDescent="0.25">
      <c r="F620" s="28"/>
      <c r="G620" s="28"/>
    </row>
    <row r="621" spans="6:7" x14ac:dyDescent="0.25">
      <c r="F621" s="28"/>
      <c r="G621" s="28"/>
    </row>
    <row r="622" spans="6:7" x14ac:dyDescent="0.25">
      <c r="F622" s="28"/>
      <c r="G622" s="28"/>
    </row>
    <row r="623" spans="6:7" x14ac:dyDescent="0.25">
      <c r="F623" s="28"/>
      <c r="G623" s="28"/>
    </row>
    <row r="624" spans="6:7" x14ac:dyDescent="0.25">
      <c r="F624" s="28"/>
      <c r="G624" s="28"/>
    </row>
    <row r="625" spans="6:7" x14ac:dyDescent="0.25">
      <c r="F625" s="28"/>
      <c r="G625" s="28"/>
    </row>
    <row r="626" spans="6:7" x14ac:dyDescent="0.25">
      <c r="F626" s="28"/>
      <c r="G626" s="28"/>
    </row>
    <row r="627" spans="6:7" x14ac:dyDescent="0.25">
      <c r="F627" s="28"/>
      <c r="G627" s="28"/>
    </row>
    <row r="628" spans="6:7" x14ac:dyDescent="0.25">
      <c r="F628" s="28"/>
      <c r="G628" s="28"/>
    </row>
    <row r="629" spans="6:7" x14ac:dyDescent="0.25">
      <c r="F629" s="28"/>
      <c r="G629" s="28"/>
    </row>
    <row r="630" spans="6:7" x14ac:dyDescent="0.25">
      <c r="F630" s="28"/>
      <c r="G630" s="28"/>
    </row>
    <row r="631" spans="6:7" x14ac:dyDescent="0.25">
      <c r="F631" s="28"/>
      <c r="G631" s="28"/>
    </row>
    <row r="632" spans="6:7" x14ac:dyDescent="0.25">
      <c r="F632" s="28"/>
      <c r="G632" s="28"/>
    </row>
    <row r="633" spans="6:7" x14ac:dyDescent="0.25">
      <c r="F633" s="28"/>
      <c r="G633" s="28"/>
    </row>
    <row r="634" spans="6:7" x14ac:dyDescent="0.25">
      <c r="F634" s="28"/>
      <c r="G634" s="28"/>
    </row>
    <row r="635" spans="6:7" x14ac:dyDescent="0.25">
      <c r="F635" s="28"/>
      <c r="G635" s="28"/>
    </row>
    <row r="636" spans="6:7" x14ac:dyDescent="0.25">
      <c r="F636" s="28"/>
      <c r="G636" s="28"/>
    </row>
    <row r="637" spans="6:7" x14ac:dyDescent="0.25">
      <c r="F637" s="28"/>
      <c r="G637" s="28"/>
    </row>
    <row r="638" spans="6:7" x14ac:dyDescent="0.25">
      <c r="F638" s="28"/>
      <c r="G638" s="28"/>
    </row>
    <row r="639" spans="6:7" x14ac:dyDescent="0.25">
      <c r="F639" s="28"/>
      <c r="G639" s="28"/>
    </row>
    <row r="640" spans="6:7" x14ac:dyDescent="0.25">
      <c r="F640" s="28"/>
      <c r="G640" s="28"/>
    </row>
    <row r="641" spans="6:7" x14ac:dyDescent="0.25">
      <c r="F641" s="28"/>
      <c r="G641" s="28"/>
    </row>
    <row r="642" spans="6:7" x14ac:dyDescent="0.25">
      <c r="F642" s="28"/>
      <c r="G642" s="28"/>
    </row>
    <row r="643" spans="6:7" x14ac:dyDescent="0.25">
      <c r="F643" s="28"/>
      <c r="G643" s="28"/>
    </row>
    <row r="644" spans="6:7" x14ac:dyDescent="0.25">
      <c r="F644" s="28"/>
      <c r="G644" s="28"/>
    </row>
    <row r="645" spans="6:7" x14ac:dyDescent="0.25">
      <c r="F645" s="28"/>
      <c r="G645" s="28"/>
    </row>
    <row r="646" spans="6:7" x14ac:dyDescent="0.25">
      <c r="F646" s="28"/>
      <c r="G646" s="28"/>
    </row>
    <row r="647" spans="6:7" x14ac:dyDescent="0.25">
      <c r="F647" s="28"/>
      <c r="G647" s="28"/>
    </row>
    <row r="648" spans="6:7" x14ac:dyDescent="0.25">
      <c r="F648" s="28"/>
      <c r="G648" s="28"/>
    </row>
    <row r="649" spans="6:7" x14ac:dyDescent="0.25">
      <c r="F649" s="28"/>
      <c r="G649" s="28"/>
    </row>
    <row r="650" spans="6:7" x14ac:dyDescent="0.25">
      <c r="F650" s="28"/>
      <c r="G650" s="28"/>
    </row>
    <row r="651" spans="6:7" x14ac:dyDescent="0.25">
      <c r="F651" s="28"/>
      <c r="G651" s="28"/>
    </row>
    <row r="652" spans="6:7" x14ac:dyDescent="0.25">
      <c r="F652" s="28"/>
      <c r="G652" s="28"/>
    </row>
    <row r="653" spans="6:7" x14ac:dyDescent="0.25">
      <c r="F653" s="28"/>
      <c r="G653" s="28"/>
    </row>
    <row r="654" spans="6:7" x14ac:dyDescent="0.25">
      <c r="F654" s="28"/>
      <c r="G654" s="28"/>
    </row>
    <row r="655" spans="6:7" x14ac:dyDescent="0.25">
      <c r="F655" s="28"/>
      <c r="G655" s="28"/>
    </row>
    <row r="656" spans="6:7" x14ac:dyDescent="0.25">
      <c r="F656" s="28"/>
      <c r="G656" s="28"/>
    </row>
    <row r="657" spans="6:7" x14ac:dyDescent="0.25">
      <c r="F657" s="28"/>
      <c r="G657" s="28"/>
    </row>
    <row r="658" spans="6:7" x14ac:dyDescent="0.25">
      <c r="F658" s="28"/>
      <c r="G658" s="28"/>
    </row>
    <row r="659" spans="6:7" x14ac:dyDescent="0.25">
      <c r="F659" s="28"/>
      <c r="G659" s="28"/>
    </row>
    <row r="660" spans="6:7" x14ac:dyDescent="0.25">
      <c r="F660" s="28"/>
      <c r="G660" s="28"/>
    </row>
    <row r="661" spans="6:7" x14ac:dyDescent="0.25">
      <c r="F661" s="28"/>
      <c r="G661" s="28"/>
    </row>
    <row r="662" spans="6:7" x14ac:dyDescent="0.25">
      <c r="F662" s="28"/>
      <c r="G662" s="28"/>
    </row>
    <row r="663" spans="6:7" x14ac:dyDescent="0.25">
      <c r="F663" s="28"/>
      <c r="G663" s="28"/>
    </row>
    <row r="664" spans="6:7" x14ac:dyDescent="0.25">
      <c r="F664" s="28"/>
      <c r="G664" s="28"/>
    </row>
    <row r="665" spans="6:7" x14ac:dyDescent="0.25">
      <c r="F665" s="28"/>
      <c r="G665" s="28"/>
    </row>
    <row r="666" spans="6:7" x14ac:dyDescent="0.25">
      <c r="F666" s="28"/>
      <c r="G666" s="28"/>
    </row>
    <row r="667" spans="6:7" x14ac:dyDescent="0.25">
      <c r="F667" s="28"/>
      <c r="G667" s="28"/>
    </row>
    <row r="668" spans="6:7" x14ac:dyDescent="0.25">
      <c r="F668" s="28"/>
      <c r="G668" s="28"/>
    </row>
    <row r="669" spans="6:7" x14ac:dyDescent="0.25">
      <c r="F669" s="28"/>
      <c r="G669" s="28"/>
    </row>
    <row r="670" spans="6:7" x14ac:dyDescent="0.25">
      <c r="F670" s="28"/>
      <c r="G670" s="28"/>
    </row>
    <row r="671" spans="6:7" x14ac:dyDescent="0.25">
      <c r="F671" s="28"/>
      <c r="G671" s="28"/>
    </row>
    <row r="672" spans="6:7" x14ac:dyDescent="0.25">
      <c r="F672" s="28"/>
      <c r="G672" s="28"/>
    </row>
    <row r="673" spans="6:7" x14ac:dyDescent="0.25">
      <c r="F673" s="28"/>
      <c r="G673" s="28"/>
    </row>
    <row r="674" spans="6:7" x14ac:dyDescent="0.25">
      <c r="F674" s="28"/>
      <c r="G674" s="28"/>
    </row>
    <row r="675" spans="6:7" x14ac:dyDescent="0.25">
      <c r="F675" s="28"/>
      <c r="G675" s="28"/>
    </row>
    <row r="676" spans="6:7" x14ac:dyDescent="0.25">
      <c r="F676" s="28"/>
      <c r="G676" s="28"/>
    </row>
    <row r="677" spans="6:7" x14ac:dyDescent="0.25">
      <c r="F677" s="28"/>
      <c r="G677" s="28"/>
    </row>
    <row r="678" spans="6:7" x14ac:dyDescent="0.25">
      <c r="F678" s="28"/>
      <c r="G678" s="28"/>
    </row>
    <row r="679" spans="6:7" x14ac:dyDescent="0.25">
      <c r="F679" s="28"/>
      <c r="G679" s="28"/>
    </row>
    <row r="680" spans="6:7" x14ac:dyDescent="0.25">
      <c r="F680" s="28"/>
      <c r="G680" s="28"/>
    </row>
    <row r="681" spans="6:7" x14ac:dyDescent="0.25">
      <c r="F681" s="28"/>
      <c r="G681" s="28"/>
    </row>
    <row r="682" spans="6:7" x14ac:dyDescent="0.25">
      <c r="F682" s="28"/>
      <c r="G682" s="28"/>
    </row>
    <row r="683" spans="6:7" x14ac:dyDescent="0.25">
      <c r="F683" s="28"/>
      <c r="G683" s="28"/>
    </row>
    <row r="684" spans="6:7" x14ac:dyDescent="0.25">
      <c r="F684" s="28"/>
      <c r="G684" s="28"/>
    </row>
    <row r="685" spans="6:7" x14ac:dyDescent="0.25">
      <c r="F685" s="28"/>
      <c r="G685" s="28"/>
    </row>
    <row r="686" spans="6:7" x14ac:dyDescent="0.25">
      <c r="F686" s="28"/>
      <c r="G686" s="28"/>
    </row>
    <row r="687" spans="6:7" x14ac:dyDescent="0.25">
      <c r="F687" s="28"/>
      <c r="G687" s="28"/>
    </row>
    <row r="688" spans="6:7" x14ac:dyDescent="0.25">
      <c r="F688" s="28"/>
      <c r="G688" s="28"/>
    </row>
    <row r="689" spans="6:7" x14ac:dyDescent="0.25">
      <c r="F689" s="28"/>
      <c r="G689" s="28"/>
    </row>
    <row r="690" spans="6:7" x14ac:dyDescent="0.25">
      <c r="F690" s="28"/>
      <c r="G690" s="28"/>
    </row>
    <row r="691" spans="6:7" x14ac:dyDescent="0.25">
      <c r="F691" s="28"/>
      <c r="G691" s="28"/>
    </row>
    <row r="692" spans="6:7" x14ac:dyDescent="0.25">
      <c r="F692" s="28"/>
      <c r="G692" s="28"/>
    </row>
    <row r="693" spans="6:7" x14ac:dyDescent="0.25">
      <c r="F693" s="28"/>
      <c r="G693" s="28"/>
    </row>
    <row r="694" spans="6:7" x14ac:dyDescent="0.25">
      <c r="F694" s="28"/>
      <c r="G694" s="28"/>
    </row>
    <row r="695" spans="6:7" x14ac:dyDescent="0.25">
      <c r="F695" s="28"/>
      <c r="G695" s="28"/>
    </row>
    <row r="696" spans="6:7" x14ac:dyDescent="0.25">
      <c r="F696" s="28"/>
      <c r="G696" s="28"/>
    </row>
    <row r="697" spans="6:7" x14ac:dyDescent="0.25">
      <c r="F697" s="28"/>
      <c r="G697" s="28"/>
    </row>
    <row r="698" spans="6:7" x14ac:dyDescent="0.25">
      <c r="F698" s="28"/>
      <c r="G698" s="28"/>
    </row>
    <row r="699" spans="6:7" x14ac:dyDescent="0.25">
      <c r="F699" s="28"/>
      <c r="G699" s="28"/>
    </row>
    <row r="700" spans="6:7" x14ac:dyDescent="0.25">
      <c r="F700" s="28"/>
      <c r="G700" s="28"/>
    </row>
    <row r="701" spans="6:7" x14ac:dyDescent="0.25">
      <c r="F701" s="28"/>
      <c r="G701" s="28"/>
    </row>
    <row r="702" spans="6:7" x14ac:dyDescent="0.25">
      <c r="F702" s="28"/>
      <c r="G702" s="28"/>
    </row>
    <row r="703" spans="6:7" x14ac:dyDescent="0.25">
      <c r="F703" s="28"/>
      <c r="G703" s="28"/>
    </row>
    <row r="704" spans="6:7" x14ac:dyDescent="0.25">
      <c r="F704" s="28"/>
      <c r="G704" s="28"/>
    </row>
    <row r="705" spans="6:7" x14ac:dyDescent="0.25">
      <c r="F705" s="28"/>
      <c r="G705" s="28"/>
    </row>
    <row r="706" spans="6:7" x14ac:dyDescent="0.25">
      <c r="F706" s="28"/>
      <c r="G706" s="28"/>
    </row>
    <row r="707" spans="6:7" x14ac:dyDescent="0.25">
      <c r="F707" s="28"/>
      <c r="G707" s="28"/>
    </row>
    <row r="708" spans="6:7" x14ac:dyDescent="0.25">
      <c r="F708" s="28"/>
      <c r="G708" s="28"/>
    </row>
    <row r="709" spans="6:7" x14ac:dyDescent="0.25">
      <c r="F709" s="28"/>
      <c r="G709" s="28"/>
    </row>
    <row r="710" spans="6:7" x14ac:dyDescent="0.25">
      <c r="F710" s="28"/>
      <c r="G710" s="28"/>
    </row>
    <row r="711" spans="6:7" x14ac:dyDescent="0.25">
      <c r="F711" s="28"/>
      <c r="G711" s="28"/>
    </row>
    <row r="712" spans="6:7" x14ac:dyDescent="0.25">
      <c r="F712" s="28"/>
      <c r="G712" s="28"/>
    </row>
    <row r="713" spans="6:7" x14ac:dyDescent="0.25">
      <c r="F713" s="28"/>
      <c r="G713" s="28"/>
    </row>
    <row r="714" spans="6:7" x14ac:dyDescent="0.25">
      <c r="F714" s="28"/>
      <c r="G714" s="28"/>
    </row>
    <row r="715" spans="6:7" x14ac:dyDescent="0.25">
      <c r="F715" s="28"/>
      <c r="G715" s="28"/>
    </row>
    <row r="716" spans="6:7" x14ac:dyDescent="0.25">
      <c r="F716" s="28"/>
      <c r="G716" s="28"/>
    </row>
    <row r="717" spans="6:7" x14ac:dyDescent="0.25">
      <c r="F717" s="28"/>
      <c r="G717" s="28"/>
    </row>
    <row r="718" spans="6:7" x14ac:dyDescent="0.25">
      <c r="F718" s="28"/>
      <c r="G718" s="28"/>
    </row>
    <row r="719" spans="6:7" x14ac:dyDescent="0.25">
      <c r="F719" s="28"/>
      <c r="G719" s="28"/>
    </row>
    <row r="720" spans="6:7" x14ac:dyDescent="0.25">
      <c r="F720" s="28"/>
      <c r="G720" s="28"/>
    </row>
    <row r="721" spans="6:7" x14ac:dyDescent="0.25">
      <c r="F721" s="28"/>
      <c r="G721" s="28"/>
    </row>
    <row r="722" spans="6:7" x14ac:dyDescent="0.25">
      <c r="F722" s="28"/>
      <c r="G722" s="28"/>
    </row>
    <row r="723" spans="6:7" x14ac:dyDescent="0.25">
      <c r="F723" s="28"/>
      <c r="G723" s="28"/>
    </row>
    <row r="724" spans="6:7" x14ac:dyDescent="0.25">
      <c r="F724" s="28"/>
      <c r="G724" s="28"/>
    </row>
    <row r="725" spans="6:7" x14ac:dyDescent="0.25">
      <c r="F725" s="28"/>
      <c r="G725" s="28"/>
    </row>
    <row r="726" spans="6:7" x14ac:dyDescent="0.25">
      <c r="F726" s="28"/>
      <c r="G726" s="28"/>
    </row>
    <row r="727" spans="6:7" x14ac:dyDescent="0.25">
      <c r="F727" s="28"/>
      <c r="G727" s="28"/>
    </row>
    <row r="728" spans="6:7" x14ac:dyDescent="0.25">
      <c r="F728" s="28"/>
      <c r="G728" s="28"/>
    </row>
    <row r="729" spans="6:7" x14ac:dyDescent="0.25">
      <c r="F729" s="28"/>
      <c r="G729" s="28"/>
    </row>
    <row r="730" spans="6:7" x14ac:dyDescent="0.25">
      <c r="F730" s="28"/>
      <c r="G730" s="28"/>
    </row>
    <row r="731" spans="6:7" x14ac:dyDescent="0.25">
      <c r="F731" s="28"/>
      <c r="G731" s="28"/>
    </row>
    <row r="732" spans="6:7" x14ac:dyDescent="0.25">
      <c r="F732" s="28"/>
      <c r="G732" s="28"/>
    </row>
    <row r="733" spans="6:7" x14ac:dyDescent="0.25">
      <c r="F733" s="28"/>
      <c r="G733" s="28"/>
    </row>
    <row r="734" spans="6:7" x14ac:dyDescent="0.25">
      <c r="F734" s="28"/>
      <c r="G734" s="28"/>
    </row>
    <row r="735" spans="6:7" x14ac:dyDescent="0.25">
      <c r="F735" s="28"/>
      <c r="G735" s="28"/>
    </row>
    <row r="736" spans="6:7" x14ac:dyDescent="0.25">
      <c r="F736" s="28"/>
      <c r="G736" s="28"/>
    </row>
    <row r="737" spans="6:7" x14ac:dyDescent="0.25">
      <c r="F737" s="28"/>
      <c r="G737" s="28"/>
    </row>
    <row r="738" spans="6:7" x14ac:dyDescent="0.25">
      <c r="F738" s="28"/>
      <c r="G738" s="28"/>
    </row>
    <row r="739" spans="6:7" x14ac:dyDescent="0.25">
      <c r="F739" s="28"/>
      <c r="G739" s="28"/>
    </row>
    <row r="740" spans="6:7" x14ac:dyDescent="0.25">
      <c r="F740" s="28"/>
      <c r="G740" s="28"/>
    </row>
    <row r="741" spans="6:7" x14ac:dyDescent="0.25">
      <c r="F741" s="28"/>
      <c r="G741" s="28"/>
    </row>
    <row r="742" spans="6:7" x14ac:dyDescent="0.25">
      <c r="F742" s="28"/>
      <c r="G742" s="28"/>
    </row>
    <row r="743" spans="6:7" x14ac:dyDescent="0.25">
      <c r="F743" s="28"/>
      <c r="G743" s="28"/>
    </row>
    <row r="744" spans="6:7" x14ac:dyDescent="0.25">
      <c r="F744" s="28"/>
      <c r="G744" s="28"/>
    </row>
    <row r="745" spans="6:7" x14ac:dyDescent="0.25">
      <c r="F745" s="28"/>
      <c r="G745" s="28"/>
    </row>
    <row r="746" spans="6:7" x14ac:dyDescent="0.25">
      <c r="F746" s="28"/>
      <c r="G746" s="28"/>
    </row>
    <row r="747" spans="6:7" x14ac:dyDescent="0.25">
      <c r="F747" s="28"/>
      <c r="G747" s="28"/>
    </row>
    <row r="748" spans="6:7" x14ac:dyDescent="0.25">
      <c r="F748" s="28"/>
      <c r="G748" s="28"/>
    </row>
    <row r="749" spans="6:7" x14ac:dyDescent="0.25">
      <c r="F749" s="28"/>
      <c r="G749" s="28"/>
    </row>
    <row r="750" spans="6:7" x14ac:dyDescent="0.25">
      <c r="F750" s="28"/>
      <c r="G750" s="28"/>
    </row>
    <row r="751" spans="6:7" x14ac:dyDescent="0.25">
      <c r="F751" s="28"/>
      <c r="G751" s="28"/>
    </row>
    <row r="752" spans="6:7" x14ac:dyDescent="0.25">
      <c r="F752" s="28"/>
      <c r="G752" s="28"/>
    </row>
    <row r="753" spans="6:7" x14ac:dyDescent="0.25">
      <c r="F753" s="28"/>
      <c r="G753" s="28"/>
    </row>
    <row r="754" spans="6:7" x14ac:dyDescent="0.25">
      <c r="F754" s="28"/>
      <c r="G754" s="28"/>
    </row>
    <row r="755" spans="6:7" x14ac:dyDescent="0.25">
      <c r="F755" s="28"/>
      <c r="G755" s="28"/>
    </row>
    <row r="756" spans="6:7" x14ac:dyDescent="0.25">
      <c r="F756" s="28"/>
      <c r="G756" s="28"/>
    </row>
    <row r="757" spans="6:7" x14ac:dyDescent="0.25">
      <c r="F757" s="28"/>
      <c r="G757" s="28"/>
    </row>
    <row r="758" spans="6:7" x14ac:dyDescent="0.25">
      <c r="F758" s="28"/>
      <c r="G758" s="28"/>
    </row>
    <row r="759" spans="6:7" x14ac:dyDescent="0.25">
      <c r="F759" s="28"/>
      <c r="G759" s="28"/>
    </row>
    <row r="760" spans="6:7" x14ac:dyDescent="0.25">
      <c r="F760" s="28"/>
      <c r="G760" s="28"/>
    </row>
    <row r="761" spans="6:7" x14ac:dyDescent="0.25">
      <c r="F761" s="28"/>
      <c r="G761" s="28"/>
    </row>
    <row r="762" spans="6:7" x14ac:dyDescent="0.25">
      <c r="F762" s="28"/>
      <c r="G762" s="28"/>
    </row>
    <row r="763" spans="6:7" x14ac:dyDescent="0.25">
      <c r="F763" s="28"/>
      <c r="G763" s="28"/>
    </row>
    <row r="764" spans="6:7" x14ac:dyDescent="0.25">
      <c r="F764" s="28"/>
      <c r="G764" s="28"/>
    </row>
    <row r="765" spans="6:7" x14ac:dyDescent="0.25">
      <c r="F765" s="28"/>
      <c r="G765" s="28"/>
    </row>
    <row r="766" spans="6:7" x14ac:dyDescent="0.25">
      <c r="F766" s="28"/>
      <c r="G766" s="28"/>
    </row>
    <row r="767" spans="6:7" x14ac:dyDescent="0.25">
      <c r="F767" s="28"/>
      <c r="G767" s="28"/>
    </row>
    <row r="768" spans="6:7" x14ac:dyDescent="0.25">
      <c r="F768" s="28"/>
      <c r="G768" s="28"/>
    </row>
    <row r="769" spans="6:7" x14ac:dyDescent="0.25">
      <c r="F769" s="28"/>
      <c r="G769" s="28"/>
    </row>
    <row r="770" spans="6:7" x14ac:dyDescent="0.25">
      <c r="F770" s="28"/>
      <c r="G770" s="28"/>
    </row>
    <row r="771" spans="6:7" x14ac:dyDescent="0.25">
      <c r="F771" s="28"/>
      <c r="G771" s="28"/>
    </row>
    <row r="772" spans="6:7" x14ac:dyDescent="0.25">
      <c r="F772" s="28"/>
      <c r="G772" s="28"/>
    </row>
    <row r="773" spans="6:7" x14ac:dyDescent="0.25">
      <c r="F773" s="28"/>
      <c r="G773" s="28"/>
    </row>
    <row r="774" spans="6:7" x14ac:dyDescent="0.25">
      <c r="F774" s="28"/>
      <c r="G774" s="28"/>
    </row>
    <row r="775" spans="6:7" x14ac:dyDescent="0.25">
      <c r="F775" s="28"/>
      <c r="G775" s="28"/>
    </row>
    <row r="776" spans="6:7" x14ac:dyDescent="0.25">
      <c r="F776" s="28"/>
      <c r="G776" s="28"/>
    </row>
    <row r="777" spans="6:7" x14ac:dyDescent="0.25">
      <c r="F777" s="28"/>
      <c r="G777" s="28"/>
    </row>
    <row r="778" spans="6:7" x14ac:dyDescent="0.25">
      <c r="F778" s="28"/>
      <c r="G778" s="28"/>
    </row>
    <row r="779" spans="6:7" x14ac:dyDescent="0.25">
      <c r="F779" s="28"/>
      <c r="G779" s="28"/>
    </row>
    <row r="780" spans="6:7" x14ac:dyDescent="0.25">
      <c r="F780" s="28"/>
      <c r="G780" s="28"/>
    </row>
    <row r="781" spans="6:7" x14ac:dyDescent="0.25">
      <c r="F781" s="28"/>
      <c r="G781" s="28"/>
    </row>
    <row r="782" spans="6:7" x14ac:dyDescent="0.25">
      <c r="F782" s="28"/>
      <c r="G782" s="28"/>
    </row>
    <row r="783" spans="6:7" x14ac:dyDescent="0.25">
      <c r="F783" s="28"/>
      <c r="G783" s="28"/>
    </row>
    <row r="784" spans="6:7" x14ac:dyDescent="0.25">
      <c r="F784" s="28"/>
      <c r="G784" s="28"/>
    </row>
    <row r="785" spans="6:7" x14ac:dyDescent="0.25">
      <c r="F785" s="28"/>
      <c r="G785" s="28"/>
    </row>
    <row r="786" spans="6:7" x14ac:dyDescent="0.25">
      <c r="F786" s="28"/>
      <c r="G786" s="28"/>
    </row>
    <row r="787" spans="6:7" x14ac:dyDescent="0.25">
      <c r="F787" s="28"/>
      <c r="G787" s="28"/>
    </row>
    <row r="788" spans="6:7" x14ac:dyDescent="0.25">
      <c r="F788" s="28"/>
      <c r="G788" s="28"/>
    </row>
    <row r="789" spans="6:7" x14ac:dyDescent="0.25">
      <c r="F789" s="28"/>
      <c r="G789" s="28"/>
    </row>
    <row r="790" spans="6:7" x14ac:dyDescent="0.25">
      <c r="F790" s="28"/>
      <c r="G790" s="28"/>
    </row>
    <row r="791" spans="6:7" x14ac:dyDescent="0.25">
      <c r="F791" s="28"/>
      <c r="G791" s="28"/>
    </row>
    <row r="792" spans="6:7" x14ac:dyDescent="0.25">
      <c r="F792" s="28"/>
      <c r="G792" s="28"/>
    </row>
    <row r="793" spans="6:7" x14ac:dyDescent="0.25">
      <c r="F793" s="28"/>
      <c r="G793" s="28"/>
    </row>
    <row r="794" spans="6:7" x14ac:dyDescent="0.25">
      <c r="F794" s="28"/>
      <c r="G794" s="28"/>
    </row>
    <row r="795" spans="6:7" x14ac:dyDescent="0.25">
      <c r="F795" s="28"/>
      <c r="G795" s="28"/>
    </row>
    <row r="796" spans="6:7" x14ac:dyDescent="0.25">
      <c r="F796" s="28"/>
      <c r="G796" s="28"/>
    </row>
    <row r="797" spans="6:7" x14ac:dyDescent="0.25">
      <c r="F797" s="28"/>
      <c r="G797" s="28"/>
    </row>
    <row r="798" spans="6:7" x14ac:dyDescent="0.25">
      <c r="F798" s="28"/>
      <c r="G798" s="28"/>
    </row>
    <row r="799" spans="6:7" x14ac:dyDescent="0.25">
      <c r="F799" s="28"/>
      <c r="G799" s="28"/>
    </row>
    <row r="800" spans="6:7" x14ac:dyDescent="0.25">
      <c r="F800" s="28"/>
      <c r="G800" s="28"/>
    </row>
    <row r="801" spans="6:7" x14ac:dyDescent="0.25">
      <c r="F801" s="28"/>
      <c r="G801" s="28"/>
    </row>
    <row r="802" spans="6:7" x14ac:dyDescent="0.25">
      <c r="F802" s="28"/>
      <c r="G802" s="28"/>
    </row>
    <row r="803" spans="6:7" x14ac:dyDescent="0.25">
      <c r="F803" s="28"/>
      <c r="G803" s="28"/>
    </row>
    <row r="804" spans="6:7" x14ac:dyDescent="0.25">
      <c r="F804" s="28"/>
      <c r="G804" s="28"/>
    </row>
    <row r="805" spans="6:7" x14ac:dyDescent="0.25">
      <c r="F805" s="28"/>
      <c r="G805" s="28"/>
    </row>
    <row r="806" spans="6:7" x14ac:dyDescent="0.25">
      <c r="F806" s="28"/>
      <c r="G806" s="28"/>
    </row>
    <row r="807" spans="6:7" x14ac:dyDescent="0.25">
      <c r="F807" s="28"/>
      <c r="G807" s="28"/>
    </row>
    <row r="808" spans="6:7" x14ac:dyDescent="0.25">
      <c r="F808" s="28"/>
      <c r="G808" s="28"/>
    </row>
    <row r="809" spans="6:7" x14ac:dyDescent="0.25">
      <c r="F809" s="28"/>
      <c r="G809" s="28"/>
    </row>
    <row r="810" spans="6:7" x14ac:dyDescent="0.25">
      <c r="F810" s="28"/>
      <c r="G810" s="28"/>
    </row>
    <row r="811" spans="6:7" x14ac:dyDescent="0.25">
      <c r="F811" s="28"/>
      <c r="G811" s="28"/>
    </row>
    <row r="812" spans="6:7" x14ac:dyDescent="0.25">
      <c r="F812" s="28"/>
      <c r="G812" s="28"/>
    </row>
    <row r="813" spans="6:7" x14ac:dyDescent="0.25">
      <c r="F813" s="28"/>
      <c r="G813" s="28"/>
    </row>
    <row r="814" spans="6:7" x14ac:dyDescent="0.25">
      <c r="F814" s="28"/>
      <c r="G814" s="28"/>
    </row>
    <row r="815" spans="6:7" x14ac:dyDescent="0.25">
      <c r="F815" s="28"/>
      <c r="G815" s="28"/>
    </row>
    <row r="816" spans="6:7" x14ac:dyDescent="0.25">
      <c r="F816" s="28"/>
      <c r="G816" s="28"/>
    </row>
    <row r="817" spans="6:7" x14ac:dyDescent="0.25">
      <c r="F817" s="28"/>
      <c r="G817" s="28"/>
    </row>
    <row r="818" spans="6:7" x14ac:dyDescent="0.25">
      <c r="F818" s="28"/>
      <c r="G818" s="28"/>
    </row>
    <row r="819" spans="6:7" x14ac:dyDescent="0.25">
      <c r="F819" s="28"/>
      <c r="G819" s="28"/>
    </row>
    <row r="820" spans="6:7" x14ac:dyDescent="0.25">
      <c r="F820" s="28"/>
      <c r="G820" s="28"/>
    </row>
    <row r="821" spans="6:7" x14ac:dyDescent="0.25">
      <c r="F821" s="28"/>
      <c r="G821" s="28"/>
    </row>
    <row r="822" spans="6:7" x14ac:dyDescent="0.25">
      <c r="F822" s="28"/>
      <c r="G822" s="28"/>
    </row>
    <row r="823" spans="6:7" x14ac:dyDescent="0.25">
      <c r="F823" s="28"/>
      <c r="G823" s="28"/>
    </row>
    <row r="824" spans="6:7" x14ac:dyDescent="0.25">
      <c r="F824" s="28"/>
      <c r="G824" s="28"/>
    </row>
    <row r="825" spans="6:7" x14ac:dyDescent="0.25">
      <c r="F825" s="28"/>
      <c r="G825" s="28"/>
    </row>
    <row r="826" spans="6:7" x14ac:dyDescent="0.25">
      <c r="F826" s="28"/>
      <c r="G826" s="28"/>
    </row>
    <row r="827" spans="6:7" x14ac:dyDescent="0.25">
      <c r="F827" s="28"/>
      <c r="G827" s="28"/>
    </row>
    <row r="828" spans="6:7" x14ac:dyDescent="0.25">
      <c r="F828" s="28"/>
      <c r="G828" s="28"/>
    </row>
    <row r="829" spans="6:7" x14ac:dyDescent="0.25">
      <c r="F829" s="28"/>
      <c r="G829" s="28"/>
    </row>
    <row r="830" spans="6:7" x14ac:dyDescent="0.25">
      <c r="F830" s="28"/>
      <c r="G830" s="28"/>
    </row>
    <row r="831" spans="6:7" x14ac:dyDescent="0.25">
      <c r="F831" s="28"/>
      <c r="G831" s="28"/>
    </row>
    <row r="832" spans="6:7" x14ac:dyDescent="0.25">
      <c r="F832" s="28"/>
      <c r="G832" s="28"/>
    </row>
    <row r="833" spans="6:7" x14ac:dyDescent="0.25">
      <c r="F833" s="28"/>
      <c r="G833" s="28"/>
    </row>
    <row r="834" spans="6:7" x14ac:dyDescent="0.25">
      <c r="F834" s="28"/>
      <c r="G834" s="28"/>
    </row>
    <row r="835" spans="6:7" x14ac:dyDescent="0.25">
      <c r="F835" s="28"/>
      <c r="G835" s="28"/>
    </row>
    <row r="836" spans="6:7" x14ac:dyDescent="0.25">
      <c r="F836" s="28"/>
      <c r="G836" s="28"/>
    </row>
    <row r="837" spans="6:7" x14ac:dyDescent="0.25">
      <c r="F837" s="28"/>
      <c r="G837" s="28"/>
    </row>
    <row r="838" spans="6:7" x14ac:dyDescent="0.25">
      <c r="F838" s="28"/>
      <c r="G838" s="28"/>
    </row>
    <row r="839" spans="6:7" x14ac:dyDescent="0.25">
      <c r="F839" s="28"/>
      <c r="G839" s="28"/>
    </row>
    <row r="840" spans="6:7" x14ac:dyDescent="0.25">
      <c r="F840" s="28"/>
      <c r="G840" s="28"/>
    </row>
    <row r="841" spans="6:7" x14ac:dyDescent="0.25">
      <c r="F841" s="28"/>
      <c r="G841" s="28"/>
    </row>
    <row r="842" spans="6:7" x14ac:dyDescent="0.25">
      <c r="F842" s="28"/>
      <c r="G842" s="28"/>
    </row>
    <row r="843" spans="6:7" x14ac:dyDescent="0.25">
      <c r="F843" s="28"/>
      <c r="G843" s="28"/>
    </row>
    <row r="844" spans="6:7" x14ac:dyDescent="0.25">
      <c r="F844" s="28"/>
      <c r="G844" s="28"/>
    </row>
    <row r="845" spans="6:7" x14ac:dyDescent="0.25">
      <c r="F845" s="28"/>
      <c r="G845" s="28"/>
    </row>
    <row r="846" spans="6:7" x14ac:dyDescent="0.25">
      <c r="F846" s="28"/>
      <c r="G846" s="28"/>
    </row>
    <row r="847" spans="6:7" x14ac:dyDescent="0.25">
      <c r="F847" s="28"/>
      <c r="G847" s="28"/>
    </row>
    <row r="848" spans="6:7" x14ac:dyDescent="0.25">
      <c r="F848" s="28"/>
      <c r="G848" s="28"/>
    </row>
    <row r="849" spans="6:7" x14ac:dyDescent="0.25">
      <c r="F849" s="28"/>
      <c r="G849" s="28"/>
    </row>
    <row r="850" spans="6:7" x14ac:dyDescent="0.25">
      <c r="F850" s="28"/>
      <c r="G850" s="28"/>
    </row>
    <row r="851" spans="6:7" x14ac:dyDescent="0.25">
      <c r="F851" s="28"/>
      <c r="G851" s="28"/>
    </row>
    <row r="852" spans="6:7" x14ac:dyDescent="0.25">
      <c r="F852" s="28"/>
      <c r="G852" s="28"/>
    </row>
    <row r="853" spans="6:7" x14ac:dyDescent="0.25">
      <c r="F853" s="28"/>
      <c r="G853" s="28"/>
    </row>
    <row r="854" spans="6:7" x14ac:dyDescent="0.25">
      <c r="F854" s="28"/>
      <c r="G854" s="28"/>
    </row>
    <row r="855" spans="6:7" x14ac:dyDescent="0.25">
      <c r="F855" s="28"/>
      <c r="G855" s="28"/>
    </row>
    <row r="856" spans="6:7" x14ac:dyDescent="0.25">
      <c r="F856" s="28"/>
      <c r="G856" s="28"/>
    </row>
    <row r="857" spans="6:7" x14ac:dyDescent="0.25">
      <c r="F857" s="28"/>
      <c r="G857" s="28"/>
    </row>
    <row r="858" spans="6:7" x14ac:dyDescent="0.25">
      <c r="F858" s="28"/>
      <c r="G858" s="28"/>
    </row>
    <row r="859" spans="6:7" x14ac:dyDescent="0.25">
      <c r="F859" s="28"/>
      <c r="G859" s="28"/>
    </row>
    <row r="860" spans="6:7" x14ac:dyDescent="0.25">
      <c r="F860" s="28"/>
      <c r="G860" s="28"/>
    </row>
    <row r="861" spans="6:7" x14ac:dyDescent="0.25">
      <c r="F861" s="28"/>
      <c r="G861" s="28"/>
    </row>
    <row r="862" spans="6:7" x14ac:dyDescent="0.25">
      <c r="F862" s="28"/>
      <c r="G862" s="28"/>
    </row>
    <row r="863" spans="6:7" x14ac:dyDescent="0.25">
      <c r="F863" s="28"/>
      <c r="G863" s="28"/>
    </row>
    <row r="864" spans="6:7" x14ac:dyDescent="0.25">
      <c r="F864" s="28"/>
      <c r="G864" s="28"/>
    </row>
    <row r="865" spans="6:7" x14ac:dyDescent="0.25">
      <c r="F865" s="28"/>
      <c r="G865" s="28"/>
    </row>
    <row r="866" spans="6:7" x14ac:dyDescent="0.25">
      <c r="F866" s="28"/>
      <c r="G866" s="28"/>
    </row>
    <row r="867" spans="6:7" x14ac:dyDescent="0.25">
      <c r="F867" s="28"/>
      <c r="G867" s="28"/>
    </row>
    <row r="868" spans="6:7" x14ac:dyDescent="0.25">
      <c r="F868" s="28"/>
      <c r="G868" s="28"/>
    </row>
    <row r="869" spans="6:7" x14ac:dyDescent="0.25">
      <c r="F869" s="28"/>
      <c r="G869" s="28"/>
    </row>
    <row r="870" spans="6:7" x14ac:dyDescent="0.25">
      <c r="F870" s="28"/>
      <c r="G870" s="28"/>
    </row>
    <row r="871" spans="6:7" x14ac:dyDescent="0.25">
      <c r="F871" s="28"/>
      <c r="G871" s="28"/>
    </row>
    <row r="872" spans="6:7" x14ac:dyDescent="0.25">
      <c r="F872" s="28"/>
      <c r="G872" s="28"/>
    </row>
    <row r="873" spans="6:7" x14ac:dyDescent="0.25">
      <c r="F873" s="28"/>
      <c r="G873" s="28"/>
    </row>
    <row r="874" spans="6:7" x14ac:dyDescent="0.25">
      <c r="F874" s="28"/>
      <c r="G874" s="28"/>
    </row>
    <row r="875" spans="6:7" x14ac:dyDescent="0.25">
      <c r="F875" s="28"/>
      <c r="G875" s="28"/>
    </row>
    <row r="876" spans="6:7" x14ac:dyDescent="0.25">
      <c r="F876" s="28"/>
      <c r="G876" s="28"/>
    </row>
    <row r="877" spans="6:7" x14ac:dyDescent="0.25">
      <c r="F877" s="28"/>
      <c r="G877" s="28"/>
    </row>
    <row r="878" spans="6:7" x14ac:dyDescent="0.25">
      <c r="F878" s="28"/>
      <c r="G878" s="28"/>
    </row>
    <row r="879" spans="6:7" x14ac:dyDescent="0.25">
      <c r="F879" s="28"/>
      <c r="G879" s="28"/>
    </row>
    <row r="880" spans="6:7" x14ac:dyDescent="0.25">
      <c r="F880" s="28"/>
      <c r="G880" s="28"/>
    </row>
    <row r="881" spans="6:7" x14ac:dyDescent="0.25">
      <c r="F881" s="28"/>
      <c r="G881" s="28"/>
    </row>
    <row r="882" spans="6:7" x14ac:dyDescent="0.25">
      <c r="F882" s="28"/>
      <c r="G882" s="28"/>
    </row>
    <row r="883" spans="6:7" x14ac:dyDescent="0.25">
      <c r="F883" s="28"/>
      <c r="G883" s="28"/>
    </row>
    <row r="884" spans="6:7" x14ac:dyDescent="0.25">
      <c r="F884" s="28"/>
      <c r="G884" s="28"/>
    </row>
    <row r="885" spans="6:7" x14ac:dyDescent="0.25">
      <c r="F885" s="28"/>
      <c r="G885" s="28"/>
    </row>
    <row r="886" spans="6:7" x14ac:dyDescent="0.25">
      <c r="F886" s="28"/>
      <c r="G886" s="28"/>
    </row>
    <row r="887" spans="6:7" x14ac:dyDescent="0.25">
      <c r="F887" s="28"/>
      <c r="G887" s="28"/>
    </row>
    <row r="888" spans="6:7" x14ac:dyDescent="0.25">
      <c r="F888" s="28"/>
      <c r="G888" s="28"/>
    </row>
    <row r="889" spans="6:7" x14ac:dyDescent="0.25">
      <c r="F889" s="28"/>
      <c r="G889" s="28"/>
    </row>
    <row r="890" spans="6:7" x14ac:dyDescent="0.25">
      <c r="F890" s="28"/>
      <c r="G890" s="28"/>
    </row>
    <row r="891" spans="6:7" x14ac:dyDescent="0.25">
      <c r="F891" s="28"/>
      <c r="G891" s="28"/>
    </row>
    <row r="892" spans="6:7" x14ac:dyDescent="0.25">
      <c r="F892" s="28"/>
      <c r="G892" s="28"/>
    </row>
    <row r="893" spans="6:7" x14ac:dyDescent="0.25">
      <c r="F893" s="28"/>
      <c r="G893" s="28"/>
    </row>
    <row r="894" spans="6:7" x14ac:dyDescent="0.25">
      <c r="F894" s="28"/>
      <c r="G894" s="28"/>
    </row>
    <row r="895" spans="6:7" x14ac:dyDescent="0.25">
      <c r="F895" s="28"/>
      <c r="G895" s="28"/>
    </row>
    <row r="896" spans="6:7" x14ac:dyDescent="0.25">
      <c r="F896" s="28"/>
      <c r="G896" s="28"/>
    </row>
    <row r="897" spans="6:7" x14ac:dyDescent="0.25">
      <c r="F897" s="28"/>
      <c r="G897" s="28"/>
    </row>
    <row r="898" spans="6:7" x14ac:dyDescent="0.25">
      <c r="F898" s="28"/>
      <c r="G898" s="28"/>
    </row>
    <row r="899" spans="6:7" x14ac:dyDescent="0.25">
      <c r="F899" s="28"/>
      <c r="G899" s="28"/>
    </row>
    <row r="900" spans="6:7" x14ac:dyDescent="0.25">
      <c r="F900" s="28"/>
      <c r="G900" s="28"/>
    </row>
    <row r="901" spans="6:7" x14ac:dyDescent="0.25">
      <c r="F901" s="28"/>
      <c r="G901" s="28"/>
    </row>
    <row r="902" spans="6:7" x14ac:dyDescent="0.25">
      <c r="F902" s="28"/>
      <c r="G902" s="28"/>
    </row>
    <row r="903" spans="6:7" x14ac:dyDescent="0.25">
      <c r="F903" s="28"/>
      <c r="G903" s="28"/>
    </row>
    <row r="904" spans="6:7" x14ac:dyDescent="0.25">
      <c r="F904" s="28"/>
      <c r="G904" s="28"/>
    </row>
    <row r="905" spans="6:7" x14ac:dyDescent="0.25">
      <c r="F905" s="28"/>
      <c r="G905" s="28"/>
    </row>
    <row r="906" spans="6:7" x14ac:dyDescent="0.25">
      <c r="F906" s="28"/>
      <c r="G906" s="28"/>
    </row>
    <row r="907" spans="6:7" x14ac:dyDescent="0.25">
      <c r="F907" s="28"/>
      <c r="G907" s="28"/>
    </row>
    <row r="908" spans="6:7" x14ac:dyDescent="0.25">
      <c r="F908" s="28"/>
      <c r="G908" s="28"/>
    </row>
    <row r="909" spans="6:7" x14ac:dyDescent="0.25">
      <c r="F909" s="28"/>
      <c r="G909" s="28"/>
    </row>
    <row r="910" spans="6:7" x14ac:dyDescent="0.25">
      <c r="F910" s="28"/>
      <c r="G910" s="28"/>
    </row>
    <row r="911" spans="6:7" x14ac:dyDescent="0.25">
      <c r="F911" s="28"/>
      <c r="G911" s="28"/>
    </row>
    <row r="912" spans="6:7" x14ac:dyDescent="0.25">
      <c r="F912" s="28"/>
      <c r="G912" s="28"/>
    </row>
    <row r="913" spans="6:7" x14ac:dyDescent="0.25">
      <c r="F913" s="28"/>
      <c r="G913" s="28"/>
    </row>
    <row r="914" spans="6:7" x14ac:dyDescent="0.25">
      <c r="F914" s="28"/>
      <c r="G914" s="28"/>
    </row>
    <row r="915" spans="6:7" x14ac:dyDescent="0.25">
      <c r="F915" s="28"/>
      <c r="G915" s="28"/>
    </row>
    <row r="916" spans="6:7" x14ac:dyDescent="0.25">
      <c r="F916" s="28"/>
      <c r="G916" s="28"/>
    </row>
    <row r="917" spans="6:7" x14ac:dyDescent="0.25">
      <c r="F917" s="28"/>
      <c r="G917" s="28"/>
    </row>
    <row r="918" spans="6:7" x14ac:dyDescent="0.25">
      <c r="F918" s="28"/>
      <c r="G918" s="28"/>
    </row>
    <row r="919" spans="6:7" x14ac:dyDescent="0.25">
      <c r="F919" s="28"/>
      <c r="G919" s="28"/>
    </row>
    <row r="920" spans="6:7" x14ac:dyDescent="0.25">
      <c r="F920" s="28"/>
      <c r="G920" s="28"/>
    </row>
    <row r="921" spans="6:7" x14ac:dyDescent="0.25">
      <c r="F921" s="28"/>
      <c r="G921" s="28"/>
    </row>
    <row r="922" spans="6:7" x14ac:dyDescent="0.25">
      <c r="F922" s="28"/>
      <c r="G922" s="28"/>
    </row>
    <row r="923" spans="6:7" x14ac:dyDescent="0.25">
      <c r="F923" s="28"/>
      <c r="G923" s="28"/>
    </row>
    <row r="924" spans="6:7" x14ac:dyDescent="0.25">
      <c r="F924" s="28"/>
      <c r="G924" s="28"/>
    </row>
    <row r="925" spans="6:7" x14ac:dyDescent="0.25">
      <c r="F925" s="28"/>
      <c r="G925" s="28"/>
    </row>
    <row r="926" spans="6:7" x14ac:dyDescent="0.25">
      <c r="F926" s="28"/>
      <c r="G926" s="28"/>
    </row>
    <row r="927" spans="6:7" x14ac:dyDescent="0.25">
      <c r="F927" s="28"/>
      <c r="G927" s="28"/>
    </row>
    <row r="928" spans="6:7" x14ac:dyDescent="0.25">
      <c r="F928" s="28"/>
      <c r="G928" s="28"/>
    </row>
    <row r="929" spans="6:7" x14ac:dyDescent="0.25">
      <c r="F929" s="28"/>
      <c r="G929" s="28"/>
    </row>
    <row r="930" spans="6:7" x14ac:dyDescent="0.25">
      <c r="F930" s="28"/>
      <c r="G930" s="28"/>
    </row>
    <row r="931" spans="6:7" x14ac:dyDescent="0.25">
      <c r="F931" s="28"/>
      <c r="G931" s="28"/>
    </row>
    <row r="932" spans="6:7" x14ac:dyDescent="0.25">
      <c r="F932" s="28"/>
      <c r="G932" s="28"/>
    </row>
    <row r="933" spans="6:7" x14ac:dyDescent="0.25">
      <c r="F933" s="28"/>
      <c r="G933" s="28"/>
    </row>
    <row r="934" spans="6:7" x14ac:dyDescent="0.25">
      <c r="F934" s="28"/>
      <c r="G934" s="28"/>
    </row>
    <row r="935" spans="6:7" x14ac:dyDescent="0.25">
      <c r="F935" s="28"/>
      <c r="G935" s="28"/>
    </row>
    <row r="936" spans="6:7" x14ac:dyDescent="0.25">
      <c r="F936" s="28"/>
      <c r="G936" s="28"/>
    </row>
    <row r="937" spans="6:7" x14ac:dyDescent="0.25">
      <c r="F937" s="28"/>
      <c r="G937" s="28"/>
    </row>
    <row r="938" spans="6:7" x14ac:dyDescent="0.25">
      <c r="F938" s="28"/>
      <c r="G938" s="28"/>
    </row>
    <row r="939" spans="6:7" x14ac:dyDescent="0.25">
      <c r="F939" s="28"/>
      <c r="G939" s="28"/>
    </row>
    <row r="940" spans="6:7" x14ac:dyDescent="0.25">
      <c r="F940" s="28"/>
      <c r="G940" s="28"/>
    </row>
    <row r="941" spans="6:7" x14ac:dyDescent="0.25">
      <c r="F941" s="28"/>
      <c r="G941" s="28"/>
    </row>
    <row r="942" spans="6:7" x14ac:dyDescent="0.25">
      <c r="F942" s="28"/>
      <c r="G942" s="28"/>
    </row>
    <row r="943" spans="6:7" x14ac:dyDescent="0.25">
      <c r="F943" s="28"/>
      <c r="G943" s="28"/>
    </row>
    <row r="944" spans="6:7" x14ac:dyDescent="0.25">
      <c r="F944" s="28"/>
      <c r="G944" s="28"/>
    </row>
    <row r="945" spans="6:7" x14ac:dyDescent="0.25">
      <c r="F945" s="28"/>
      <c r="G945" s="28"/>
    </row>
    <row r="946" spans="6:7" x14ac:dyDescent="0.25">
      <c r="F946" s="28"/>
      <c r="G946" s="28"/>
    </row>
    <row r="947" spans="6:7" x14ac:dyDescent="0.25">
      <c r="F947" s="28"/>
      <c r="G947" s="28"/>
    </row>
    <row r="948" spans="6:7" x14ac:dyDescent="0.25">
      <c r="F948" s="28"/>
      <c r="G948" s="28"/>
    </row>
    <row r="949" spans="6:7" x14ac:dyDescent="0.25">
      <c r="F949" s="28"/>
      <c r="G949" s="28"/>
    </row>
    <row r="950" spans="6:7" x14ac:dyDescent="0.25">
      <c r="F950" s="28"/>
      <c r="G950" s="28"/>
    </row>
    <row r="951" spans="6:7" x14ac:dyDescent="0.25">
      <c r="F951" s="28"/>
      <c r="G951" s="28"/>
    </row>
    <row r="952" spans="6:7" x14ac:dyDescent="0.25">
      <c r="F952" s="28"/>
      <c r="G952" s="28"/>
    </row>
    <row r="953" spans="6:7" x14ac:dyDescent="0.25">
      <c r="F953" s="28"/>
      <c r="G953" s="28"/>
    </row>
    <row r="954" spans="6:7" x14ac:dyDescent="0.25">
      <c r="F954" s="28"/>
      <c r="G954" s="28"/>
    </row>
    <row r="955" spans="6:7" x14ac:dyDescent="0.25">
      <c r="F955" s="28"/>
      <c r="G955" s="28"/>
    </row>
    <row r="956" spans="6:7" x14ac:dyDescent="0.25">
      <c r="F956" s="28"/>
      <c r="G956" s="28"/>
    </row>
    <row r="957" spans="6:7" x14ac:dyDescent="0.25">
      <c r="F957" s="28"/>
      <c r="G957" s="28"/>
    </row>
    <row r="958" spans="6:7" x14ac:dyDescent="0.25">
      <c r="F958" s="28"/>
      <c r="G958" s="28"/>
    </row>
    <row r="959" spans="6:7" x14ac:dyDescent="0.25">
      <c r="F959" s="28"/>
      <c r="G959" s="28"/>
    </row>
    <row r="960" spans="6:7" x14ac:dyDescent="0.25">
      <c r="F960" s="28"/>
      <c r="G960" s="28"/>
    </row>
    <row r="961" spans="6:7" x14ac:dyDescent="0.25">
      <c r="F961" s="28"/>
      <c r="G961" s="28"/>
    </row>
    <row r="962" spans="6:7" x14ac:dyDescent="0.25">
      <c r="F962" s="28"/>
      <c r="G962" s="28"/>
    </row>
    <row r="963" spans="6:7" x14ac:dyDescent="0.25">
      <c r="F963" s="28"/>
      <c r="G963" s="28"/>
    </row>
    <row r="964" spans="6:7" x14ac:dyDescent="0.25">
      <c r="F964" s="28"/>
      <c r="G964" s="28"/>
    </row>
    <row r="965" spans="6:7" x14ac:dyDescent="0.25">
      <c r="F965" s="28"/>
      <c r="G965" s="28"/>
    </row>
    <row r="966" spans="6:7" x14ac:dyDescent="0.25">
      <c r="F966" s="28"/>
      <c r="G966" s="28"/>
    </row>
    <row r="967" spans="6:7" x14ac:dyDescent="0.25">
      <c r="F967" s="28"/>
      <c r="G967" s="28"/>
    </row>
    <row r="968" spans="6:7" x14ac:dyDescent="0.25">
      <c r="F968" s="28"/>
      <c r="G968" s="28"/>
    </row>
    <row r="969" spans="6:7" x14ac:dyDescent="0.25">
      <c r="F969" s="28"/>
      <c r="G969" s="28"/>
    </row>
    <row r="970" spans="6:7" x14ac:dyDescent="0.25">
      <c r="F970" s="28"/>
      <c r="G970" s="28"/>
    </row>
    <row r="971" spans="6:7" x14ac:dyDescent="0.25">
      <c r="F971" s="28"/>
      <c r="G971" s="28"/>
    </row>
    <row r="972" spans="6:7" x14ac:dyDescent="0.25">
      <c r="F972" s="28"/>
      <c r="G972" s="28"/>
    </row>
    <row r="973" spans="6:7" x14ac:dyDescent="0.25">
      <c r="F973" s="28"/>
      <c r="G973" s="28"/>
    </row>
    <row r="974" spans="6:7" x14ac:dyDescent="0.25">
      <c r="F974" s="28"/>
      <c r="G974" s="28"/>
    </row>
    <row r="975" spans="6:7" x14ac:dyDescent="0.25">
      <c r="F975" s="28"/>
      <c r="G975" s="28"/>
    </row>
    <row r="976" spans="6:7" x14ac:dyDescent="0.25">
      <c r="F976" s="28"/>
      <c r="G976" s="28"/>
    </row>
    <row r="977" spans="6:7" x14ac:dyDescent="0.25">
      <c r="F977" s="28"/>
      <c r="G977" s="28"/>
    </row>
    <row r="978" spans="6:7" x14ac:dyDescent="0.25">
      <c r="F978" s="28"/>
      <c r="G978" s="28"/>
    </row>
    <row r="979" spans="6:7" x14ac:dyDescent="0.25">
      <c r="F979" s="28"/>
      <c r="G979" s="28"/>
    </row>
    <row r="980" spans="6:7" x14ac:dyDescent="0.25">
      <c r="F980" s="28"/>
      <c r="G980" s="28"/>
    </row>
    <row r="981" spans="6:7" x14ac:dyDescent="0.25">
      <c r="F981" s="28"/>
      <c r="G981" s="28"/>
    </row>
    <row r="982" spans="6:7" x14ac:dyDescent="0.25">
      <c r="F982" s="28"/>
      <c r="G982" s="28"/>
    </row>
    <row r="983" spans="6:7" x14ac:dyDescent="0.25">
      <c r="F983" s="28"/>
      <c r="G983" s="28"/>
    </row>
    <row r="984" spans="6:7" x14ac:dyDescent="0.25">
      <c r="F984" s="28"/>
      <c r="G984" s="28"/>
    </row>
    <row r="985" spans="6:7" x14ac:dyDescent="0.25">
      <c r="F985" s="28"/>
      <c r="G985" s="28"/>
    </row>
    <row r="986" spans="6:7" x14ac:dyDescent="0.25">
      <c r="F986" s="28"/>
      <c r="G986" s="28"/>
    </row>
    <row r="987" spans="6:7" x14ac:dyDescent="0.25">
      <c r="F987" s="28"/>
      <c r="G987" s="28"/>
    </row>
    <row r="988" spans="6:7" x14ac:dyDescent="0.25">
      <c r="F988" s="28"/>
      <c r="G988" s="28"/>
    </row>
    <row r="989" spans="6:7" x14ac:dyDescent="0.25">
      <c r="F989" s="28"/>
      <c r="G989" s="28"/>
    </row>
    <row r="990" spans="6:7" x14ac:dyDescent="0.25">
      <c r="F990" s="28"/>
      <c r="G990" s="28"/>
    </row>
    <row r="991" spans="6:7" x14ac:dyDescent="0.25">
      <c r="F991" s="28"/>
      <c r="G991" s="28"/>
    </row>
    <row r="992" spans="6:7" x14ac:dyDescent="0.25">
      <c r="F992" s="28"/>
      <c r="G992" s="28"/>
    </row>
    <row r="993" spans="6:7" x14ac:dyDescent="0.25">
      <c r="F993" s="28"/>
      <c r="G993" s="28"/>
    </row>
    <row r="994" spans="6:7" x14ac:dyDescent="0.25">
      <c r="F994" s="28"/>
      <c r="G994" s="28"/>
    </row>
    <row r="995" spans="6:7" x14ac:dyDescent="0.25">
      <c r="F995" s="28"/>
      <c r="G995" s="28"/>
    </row>
    <row r="996" spans="6:7" x14ac:dyDescent="0.25">
      <c r="F996" s="28"/>
      <c r="G996" s="28"/>
    </row>
    <row r="997" spans="6:7" x14ac:dyDescent="0.25">
      <c r="F997" s="28"/>
      <c r="G997" s="28"/>
    </row>
    <row r="998" spans="6:7" x14ac:dyDescent="0.25">
      <c r="F998" s="28"/>
      <c r="G998" s="28"/>
    </row>
    <row r="999" spans="6:7" x14ac:dyDescent="0.25">
      <c r="F999" s="28"/>
      <c r="G999" s="28"/>
    </row>
    <row r="1000" spans="6:7" x14ac:dyDescent="0.25">
      <c r="F1000" s="28"/>
      <c r="G1000" s="28"/>
    </row>
    <row r="1001" spans="6:7" x14ac:dyDescent="0.25">
      <c r="F1001" s="28"/>
      <c r="G1001" s="28"/>
    </row>
    <row r="1002" spans="6:7" x14ac:dyDescent="0.25">
      <c r="F1002" s="28"/>
      <c r="G1002" s="28"/>
    </row>
    <row r="1003" spans="6:7" x14ac:dyDescent="0.25">
      <c r="F1003" s="28"/>
      <c r="G1003" s="28"/>
    </row>
    <row r="1004" spans="6:7" x14ac:dyDescent="0.25">
      <c r="F1004" s="28"/>
      <c r="G1004" s="28"/>
    </row>
    <row r="1005" spans="6:7" x14ac:dyDescent="0.25">
      <c r="F1005" s="28"/>
      <c r="G1005" s="28"/>
    </row>
    <row r="1006" spans="6:7" x14ac:dyDescent="0.25">
      <c r="F1006" s="28"/>
      <c r="G1006" s="28"/>
    </row>
    <row r="1007" spans="6:7" x14ac:dyDescent="0.25">
      <c r="F1007" s="28"/>
      <c r="G1007" s="28"/>
    </row>
    <row r="1008" spans="6:7" x14ac:dyDescent="0.25">
      <c r="F1008" s="28"/>
      <c r="G1008" s="28"/>
    </row>
    <row r="1009" spans="6:7" x14ac:dyDescent="0.25">
      <c r="F1009" s="28"/>
      <c r="G1009" s="28"/>
    </row>
    <row r="1010" spans="6:7" x14ac:dyDescent="0.25">
      <c r="F1010" s="28"/>
      <c r="G1010" s="28"/>
    </row>
    <row r="1011" spans="6:7" x14ac:dyDescent="0.25">
      <c r="F1011" s="28"/>
      <c r="G1011" s="28"/>
    </row>
    <row r="1012" spans="6:7" x14ac:dyDescent="0.25">
      <c r="F1012" s="28"/>
      <c r="G1012" s="28"/>
    </row>
    <row r="1013" spans="6:7" x14ac:dyDescent="0.25">
      <c r="F1013" s="28"/>
      <c r="G1013" s="28"/>
    </row>
    <row r="1014" spans="6:7" x14ac:dyDescent="0.25">
      <c r="F1014" s="28"/>
      <c r="G1014" s="28"/>
    </row>
    <row r="1015" spans="6:7" x14ac:dyDescent="0.25">
      <c r="F1015" s="28"/>
      <c r="G1015" s="28"/>
    </row>
    <row r="1016" spans="6:7" x14ac:dyDescent="0.25">
      <c r="F1016" s="28"/>
      <c r="G1016" s="28"/>
    </row>
    <row r="1017" spans="6:7" x14ac:dyDescent="0.25">
      <c r="F1017" s="28"/>
      <c r="G1017" s="28"/>
    </row>
    <row r="1018" spans="6:7" x14ac:dyDescent="0.25">
      <c r="F1018" s="28"/>
      <c r="G1018" s="28"/>
    </row>
    <row r="1019" spans="6:7" x14ac:dyDescent="0.25">
      <c r="F1019" s="28"/>
      <c r="G1019" s="28"/>
    </row>
    <row r="1020" spans="6:7" x14ac:dyDescent="0.25">
      <c r="F1020" s="28"/>
      <c r="G1020" s="28"/>
    </row>
    <row r="1021" spans="6:7" x14ac:dyDescent="0.25">
      <c r="F1021" s="28"/>
      <c r="G1021" s="28"/>
    </row>
    <row r="1022" spans="6:7" x14ac:dyDescent="0.25">
      <c r="F1022" s="28"/>
      <c r="G1022" s="28"/>
    </row>
    <row r="1023" spans="6:7" x14ac:dyDescent="0.25">
      <c r="F1023" s="28"/>
      <c r="G1023" s="28"/>
    </row>
    <row r="1024" spans="6:7" x14ac:dyDescent="0.25">
      <c r="F1024" s="28"/>
      <c r="G1024" s="28"/>
    </row>
    <row r="1025" spans="6:7" x14ac:dyDescent="0.25">
      <c r="F1025" s="28"/>
      <c r="G1025" s="28"/>
    </row>
    <row r="1026" spans="6:7" x14ac:dyDescent="0.25">
      <c r="F1026" s="28"/>
      <c r="G1026" s="28"/>
    </row>
    <row r="1027" spans="6:7" x14ac:dyDescent="0.25">
      <c r="F1027" s="28"/>
      <c r="G1027" s="28"/>
    </row>
    <row r="1028" spans="6:7" x14ac:dyDescent="0.25">
      <c r="F1028" s="28"/>
      <c r="G1028" s="28"/>
    </row>
    <row r="1029" spans="6:7" x14ac:dyDescent="0.25">
      <c r="F1029" s="28"/>
      <c r="G1029" s="28"/>
    </row>
    <row r="1030" spans="6:7" x14ac:dyDescent="0.25">
      <c r="F1030" s="28"/>
      <c r="G1030" s="28"/>
    </row>
    <row r="1031" spans="6:7" x14ac:dyDescent="0.25">
      <c r="F1031" s="28"/>
      <c r="G1031" s="28"/>
    </row>
    <row r="1032" spans="6:7" x14ac:dyDescent="0.25">
      <c r="F1032" s="28"/>
      <c r="G1032" s="28"/>
    </row>
    <row r="1033" spans="6:7" x14ac:dyDescent="0.25">
      <c r="F1033" s="28"/>
      <c r="G1033" s="28"/>
    </row>
    <row r="1034" spans="6:7" x14ac:dyDescent="0.25">
      <c r="F1034" s="28"/>
      <c r="G1034" s="28"/>
    </row>
    <row r="1035" spans="6:7" x14ac:dyDescent="0.25">
      <c r="F1035" s="28"/>
      <c r="G1035" s="28"/>
    </row>
    <row r="1036" spans="6:7" x14ac:dyDescent="0.25">
      <c r="F1036" s="28"/>
      <c r="G1036" s="28"/>
    </row>
    <row r="1037" spans="6:7" x14ac:dyDescent="0.25">
      <c r="F1037" s="28"/>
      <c r="G1037" s="28"/>
    </row>
    <row r="1038" spans="6:7" x14ac:dyDescent="0.25">
      <c r="F1038" s="28"/>
      <c r="G1038" s="28"/>
    </row>
    <row r="1039" spans="6:7" x14ac:dyDescent="0.25">
      <c r="F1039" s="28"/>
      <c r="G1039" s="28"/>
    </row>
    <row r="1040" spans="6:7" x14ac:dyDescent="0.25">
      <c r="F1040" s="28"/>
      <c r="G1040" s="28"/>
    </row>
    <row r="1041" spans="6:7" x14ac:dyDescent="0.25">
      <c r="F1041" s="28"/>
      <c r="G1041" s="28"/>
    </row>
    <row r="1042" spans="6:7" x14ac:dyDescent="0.25">
      <c r="F1042" s="28"/>
      <c r="G1042" s="28"/>
    </row>
    <row r="1043" spans="6:7" x14ac:dyDescent="0.25">
      <c r="F1043" s="28"/>
      <c r="G1043" s="28"/>
    </row>
    <row r="1044" spans="6:7" x14ac:dyDescent="0.25">
      <c r="F1044" s="28"/>
      <c r="G1044" s="28"/>
    </row>
    <row r="1045" spans="6:7" x14ac:dyDescent="0.25">
      <c r="F1045" s="28"/>
      <c r="G1045" s="28"/>
    </row>
    <row r="1046" spans="6:7" x14ac:dyDescent="0.25">
      <c r="F1046" s="28"/>
      <c r="G1046" s="28"/>
    </row>
    <row r="1047" spans="6:7" x14ac:dyDescent="0.25">
      <c r="F1047" s="28"/>
      <c r="G1047" s="28"/>
    </row>
    <row r="1048" spans="6:7" x14ac:dyDescent="0.25">
      <c r="F1048" s="28"/>
      <c r="G1048" s="28"/>
    </row>
    <row r="1049" spans="6:7" x14ac:dyDescent="0.25">
      <c r="F1049" s="28"/>
      <c r="G1049" s="28"/>
    </row>
    <row r="1050" spans="6:7" x14ac:dyDescent="0.25">
      <c r="F1050" s="28"/>
      <c r="G1050" s="28"/>
    </row>
    <row r="1051" spans="6:7" x14ac:dyDescent="0.25">
      <c r="F1051" s="28"/>
      <c r="G1051" s="28"/>
    </row>
    <row r="1052" spans="6:7" x14ac:dyDescent="0.25">
      <c r="F1052" s="28"/>
      <c r="G1052" s="28"/>
    </row>
    <row r="1053" spans="6:7" x14ac:dyDescent="0.25">
      <c r="F1053" s="28"/>
      <c r="G1053" s="28"/>
    </row>
    <row r="1054" spans="6:7" x14ac:dyDescent="0.25">
      <c r="F1054" s="28"/>
      <c r="G1054" s="28"/>
    </row>
    <row r="1055" spans="6:7" x14ac:dyDescent="0.25">
      <c r="F1055" s="28"/>
      <c r="G1055" s="28"/>
    </row>
    <row r="1056" spans="6:7" x14ac:dyDescent="0.25">
      <c r="F1056" s="28"/>
      <c r="G1056" s="28"/>
    </row>
    <row r="1057" spans="6:7" x14ac:dyDescent="0.25">
      <c r="F1057" s="28"/>
      <c r="G1057" s="28"/>
    </row>
    <row r="1058" spans="6:7" x14ac:dyDescent="0.25">
      <c r="F1058" s="28"/>
      <c r="G1058" s="28"/>
    </row>
    <row r="1059" spans="6:7" x14ac:dyDescent="0.25">
      <c r="F1059" s="28"/>
      <c r="G1059" s="28"/>
    </row>
    <row r="1060" spans="6:7" x14ac:dyDescent="0.25">
      <c r="F1060" s="28"/>
      <c r="G1060" s="28"/>
    </row>
    <row r="1061" spans="6:7" x14ac:dyDescent="0.25">
      <c r="F1061" s="28"/>
      <c r="G1061" s="28"/>
    </row>
    <row r="1062" spans="6:7" x14ac:dyDescent="0.25">
      <c r="F1062" s="28"/>
      <c r="G1062" s="28"/>
    </row>
    <row r="1063" spans="6:7" x14ac:dyDescent="0.25">
      <c r="F1063" s="28"/>
      <c r="G1063" s="28"/>
    </row>
    <row r="1064" spans="6:7" x14ac:dyDescent="0.25">
      <c r="F1064" s="28"/>
      <c r="G1064" s="28"/>
    </row>
    <row r="1065" spans="6:7" x14ac:dyDescent="0.25">
      <c r="F1065" s="28"/>
      <c r="G1065" s="28"/>
    </row>
    <row r="1066" spans="6:7" x14ac:dyDescent="0.25">
      <c r="F1066" s="28"/>
      <c r="G1066" s="28"/>
    </row>
    <row r="1067" spans="6:7" x14ac:dyDescent="0.25">
      <c r="F1067" s="28"/>
      <c r="G1067" s="28"/>
    </row>
    <row r="1068" spans="6:7" x14ac:dyDescent="0.25">
      <c r="F1068" s="28"/>
      <c r="G1068" s="28"/>
    </row>
    <row r="1069" spans="6:7" x14ac:dyDescent="0.25">
      <c r="F1069" s="28"/>
      <c r="G1069" s="28"/>
    </row>
    <row r="1070" spans="6:7" x14ac:dyDescent="0.25">
      <c r="F1070" s="28"/>
      <c r="G1070" s="28"/>
    </row>
    <row r="1071" spans="6:7" x14ac:dyDescent="0.25">
      <c r="F1071" s="28"/>
      <c r="G1071" s="28"/>
    </row>
    <row r="1072" spans="6:7" x14ac:dyDescent="0.25">
      <c r="F1072" s="28"/>
      <c r="G1072" s="28"/>
    </row>
    <row r="1073" spans="6:7" x14ac:dyDescent="0.25">
      <c r="F1073" s="28"/>
      <c r="G1073" s="28"/>
    </row>
    <row r="1074" spans="6:7" x14ac:dyDescent="0.25">
      <c r="F1074" s="28"/>
      <c r="G1074" s="28"/>
    </row>
    <row r="1075" spans="6:7" x14ac:dyDescent="0.25">
      <c r="F1075" s="28"/>
      <c r="G1075" s="28"/>
    </row>
    <row r="1076" spans="6:7" x14ac:dyDescent="0.25">
      <c r="F1076" s="28"/>
      <c r="G1076" s="28"/>
    </row>
    <row r="1077" spans="6:7" x14ac:dyDescent="0.25">
      <c r="F1077" s="28"/>
      <c r="G1077" s="28"/>
    </row>
    <row r="1078" spans="6:7" x14ac:dyDescent="0.25">
      <c r="F1078" s="28"/>
      <c r="G1078" s="28"/>
    </row>
    <row r="1079" spans="6:7" x14ac:dyDescent="0.25">
      <c r="F1079" s="28"/>
      <c r="G1079" s="28"/>
    </row>
    <row r="1080" spans="6:7" x14ac:dyDescent="0.25">
      <c r="F1080" s="28"/>
      <c r="G1080" s="28"/>
    </row>
    <row r="1081" spans="6:7" x14ac:dyDescent="0.25">
      <c r="F1081" s="28"/>
      <c r="G1081" s="28"/>
    </row>
    <row r="1082" spans="6:7" x14ac:dyDescent="0.25">
      <c r="F1082" s="28"/>
      <c r="G1082" s="28"/>
    </row>
    <row r="1083" spans="6:7" x14ac:dyDescent="0.25">
      <c r="F1083" s="28"/>
      <c r="G1083" s="28"/>
    </row>
    <row r="1084" spans="6:7" x14ac:dyDescent="0.25">
      <c r="F1084" s="28"/>
      <c r="G1084" s="28"/>
    </row>
    <row r="1085" spans="6:7" x14ac:dyDescent="0.25">
      <c r="F1085" s="28"/>
      <c r="G1085" s="28"/>
    </row>
    <row r="1086" spans="6:7" x14ac:dyDescent="0.25">
      <c r="F1086" s="28"/>
      <c r="G1086" s="28"/>
    </row>
    <row r="1087" spans="6:7" x14ac:dyDescent="0.25">
      <c r="F1087" s="28"/>
      <c r="G1087" s="28"/>
    </row>
    <row r="1088" spans="6:7" x14ac:dyDescent="0.25">
      <c r="F1088" s="28"/>
      <c r="G1088" s="28"/>
    </row>
    <row r="1089" spans="6:7" x14ac:dyDescent="0.25">
      <c r="F1089" s="28"/>
      <c r="G1089" s="28"/>
    </row>
    <row r="1090" spans="6:7" x14ac:dyDescent="0.25">
      <c r="F1090" s="28"/>
      <c r="G1090" s="28"/>
    </row>
    <row r="1091" spans="6:7" x14ac:dyDescent="0.25">
      <c r="F1091" s="28"/>
      <c r="G1091" s="28"/>
    </row>
    <row r="1092" spans="6:7" x14ac:dyDescent="0.25">
      <c r="F1092" s="28"/>
      <c r="G1092" s="28"/>
    </row>
    <row r="1093" spans="6:7" x14ac:dyDescent="0.25">
      <c r="F1093" s="28"/>
      <c r="G1093" s="28"/>
    </row>
    <row r="1094" spans="6:7" x14ac:dyDescent="0.25">
      <c r="F1094" s="28"/>
      <c r="G1094" s="28"/>
    </row>
    <row r="1095" spans="6:7" x14ac:dyDescent="0.25">
      <c r="F1095" s="28"/>
      <c r="G1095" s="28"/>
    </row>
    <row r="1096" spans="6:7" x14ac:dyDescent="0.25">
      <c r="F1096" s="28"/>
      <c r="G1096" s="28"/>
    </row>
    <row r="1097" spans="6:7" x14ac:dyDescent="0.25">
      <c r="F1097" s="28"/>
      <c r="G1097" s="28"/>
    </row>
    <row r="1098" spans="6:7" x14ac:dyDescent="0.25">
      <c r="F1098" s="28"/>
      <c r="G1098" s="28"/>
    </row>
    <row r="1099" spans="6:7" x14ac:dyDescent="0.25">
      <c r="F1099" s="28"/>
      <c r="G1099" s="28"/>
    </row>
    <row r="1100" spans="6:7" x14ac:dyDescent="0.25">
      <c r="F1100" s="28"/>
      <c r="G1100" s="28"/>
    </row>
    <row r="1101" spans="6:7" x14ac:dyDescent="0.25">
      <c r="F1101" s="28"/>
      <c r="G1101" s="28"/>
    </row>
    <row r="1102" spans="6:7" x14ac:dyDescent="0.25">
      <c r="F1102" s="28"/>
      <c r="G1102" s="28"/>
    </row>
    <row r="1103" spans="6:7" x14ac:dyDescent="0.25">
      <c r="F1103" s="28"/>
      <c r="G1103" s="28"/>
    </row>
    <row r="1104" spans="6:7" x14ac:dyDescent="0.25">
      <c r="F1104" s="28"/>
      <c r="G1104" s="28"/>
    </row>
    <row r="1105" spans="6:7" x14ac:dyDescent="0.25">
      <c r="F1105" s="28"/>
      <c r="G1105" s="28"/>
    </row>
    <row r="1106" spans="6:7" x14ac:dyDescent="0.25">
      <c r="F1106" s="28"/>
      <c r="G1106" s="28"/>
    </row>
    <row r="1107" spans="6:7" x14ac:dyDescent="0.25">
      <c r="F1107" s="28"/>
      <c r="G1107" s="28"/>
    </row>
    <row r="1108" spans="6:7" x14ac:dyDescent="0.25">
      <c r="F1108" s="28"/>
      <c r="G1108" s="28"/>
    </row>
    <row r="1109" spans="6:7" x14ac:dyDescent="0.25">
      <c r="F1109" s="28"/>
      <c r="G1109" s="28"/>
    </row>
    <row r="1110" spans="6:7" x14ac:dyDescent="0.25">
      <c r="F1110" s="28"/>
      <c r="G1110" s="28"/>
    </row>
    <row r="1111" spans="6:7" x14ac:dyDescent="0.25">
      <c r="F1111" s="28"/>
      <c r="G1111" s="28"/>
    </row>
    <row r="1112" spans="6:7" x14ac:dyDescent="0.25">
      <c r="F1112" s="28"/>
      <c r="G1112" s="28"/>
    </row>
    <row r="1113" spans="6:7" x14ac:dyDescent="0.25">
      <c r="F1113" s="28"/>
      <c r="G1113" s="28"/>
    </row>
    <row r="1114" spans="6:7" x14ac:dyDescent="0.25">
      <c r="F1114" s="28"/>
      <c r="G1114" s="28"/>
    </row>
    <row r="1115" spans="6:7" x14ac:dyDescent="0.25">
      <c r="F1115" s="28"/>
      <c r="G1115" s="28"/>
    </row>
    <row r="1116" spans="6:7" x14ac:dyDescent="0.25">
      <c r="F1116" s="28"/>
      <c r="G1116" s="28"/>
    </row>
    <row r="1117" spans="6:7" x14ac:dyDescent="0.25">
      <c r="F1117" s="28"/>
      <c r="G1117" s="28"/>
    </row>
    <row r="1118" spans="6:7" x14ac:dyDescent="0.25">
      <c r="F1118" s="28"/>
      <c r="G1118" s="28"/>
    </row>
    <row r="1119" spans="6:7" x14ac:dyDescent="0.25">
      <c r="F1119" s="28"/>
      <c r="G1119" s="28"/>
    </row>
    <row r="1120" spans="6:7" x14ac:dyDescent="0.25">
      <c r="F1120" s="28"/>
      <c r="G1120" s="28"/>
    </row>
    <row r="1121" spans="6:7" x14ac:dyDescent="0.25">
      <c r="F1121" s="28"/>
      <c r="G1121" s="28"/>
    </row>
    <row r="1122" spans="6:7" x14ac:dyDescent="0.25">
      <c r="F1122" s="28"/>
      <c r="G1122" s="28"/>
    </row>
    <row r="1123" spans="6:7" x14ac:dyDescent="0.25">
      <c r="F1123" s="28"/>
      <c r="G1123" s="28"/>
    </row>
    <row r="1124" spans="6:7" x14ac:dyDescent="0.25">
      <c r="F1124" s="28"/>
      <c r="G1124" s="28"/>
    </row>
    <row r="1125" spans="6:7" x14ac:dyDescent="0.25">
      <c r="F1125" s="28"/>
      <c r="G1125" s="28"/>
    </row>
    <row r="1126" spans="6:7" x14ac:dyDescent="0.25">
      <c r="F1126" s="28"/>
      <c r="G1126" s="28"/>
    </row>
    <row r="1127" spans="6:7" x14ac:dyDescent="0.25">
      <c r="F1127" s="28"/>
      <c r="G1127" s="28"/>
    </row>
    <row r="1128" spans="6:7" x14ac:dyDescent="0.25">
      <c r="F1128" s="28"/>
      <c r="G1128" s="28"/>
    </row>
    <row r="1129" spans="6:7" x14ac:dyDescent="0.25">
      <c r="F1129" s="28"/>
      <c r="G1129" s="28"/>
    </row>
    <row r="1130" spans="6:7" x14ac:dyDescent="0.25">
      <c r="F1130" s="28"/>
      <c r="G1130" s="28"/>
    </row>
    <row r="1131" spans="6:7" x14ac:dyDescent="0.25">
      <c r="F1131" s="28"/>
      <c r="G1131" s="28"/>
    </row>
    <row r="1132" spans="6:7" x14ac:dyDescent="0.25">
      <c r="F1132" s="28"/>
      <c r="G1132" s="28"/>
    </row>
    <row r="1133" spans="6:7" x14ac:dyDescent="0.25">
      <c r="F1133" s="28"/>
      <c r="G1133" s="28"/>
    </row>
    <row r="1134" spans="6:7" x14ac:dyDescent="0.25">
      <c r="F1134" s="28"/>
      <c r="G1134" s="28"/>
    </row>
    <row r="1135" spans="6:7" x14ac:dyDescent="0.25">
      <c r="F1135" s="28"/>
      <c r="G1135" s="28"/>
    </row>
    <row r="1136" spans="6:7" x14ac:dyDescent="0.25">
      <c r="F1136" s="28"/>
      <c r="G1136" s="28"/>
    </row>
    <row r="1137" spans="6:7" x14ac:dyDescent="0.25">
      <c r="F1137" s="28"/>
      <c r="G1137" s="28"/>
    </row>
    <row r="1138" spans="6:7" x14ac:dyDescent="0.25">
      <c r="F1138" s="28"/>
      <c r="G1138" s="28"/>
    </row>
    <row r="1139" spans="6:7" x14ac:dyDescent="0.25">
      <c r="F1139" s="28"/>
      <c r="G1139" s="28"/>
    </row>
    <row r="1140" spans="6:7" x14ac:dyDescent="0.25">
      <c r="F1140" s="28"/>
      <c r="G1140" s="28"/>
    </row>
    <row r="1141" spans="6:7" x14ac:dyDescent="0.25">
      <c r="F1141" s="28"/>
      <c r="G1141" s="28"/>
    </row>
    <row r="1142" spans="6:7" x14ac:dyDescent="0.25">
      <c r="F1142" s="28"/>
      <c r="G1142" s="28"/>
    </row>
    <row r="1143" spans="6:7" x14ac:dyDescent="0.25">
      <c r="F1143" s="28"/>
      <c r="G1143" s="28"/>
    </row>
    <row r="1144" spans="6:7" x14ac:dyDescent="0.25">
      <c r="F1144" s="28"/>
      <c r="G1144" s="28"/>
    </row>
    <row r="1145" spans="6:7" x14ac:dyDescent="0.25">
      <c r="F1145" s="28"/>
      <c r="G1145" s="28"/>
    </row>
    <row r="1146" spans="6:7" x14ac:dyDescent="0.25">
      <c r="F1146" s="28"/>
      <c r="G1146" s="28"/>
    </row>
    <row r="1147" spans="6:7" x14ac:dyDescent="0.25">
      <c r="F1147" s="28"/>
      <c r="G1147" s="28"/>
    </row>
    <row r="1148" spans="6:7" x14ac:dyDescent="0.25">
      <c r="F1148" s="28"/>
      <c r="G1148" s="28"/>
    </row>
    <row r="1149" spans="6:7" x14ac:dyDescent="0.25">
      <c r="F1149" s="28"/>
      <c r="G1149" s="28"/>
    </row>
    <row r="1150" spans="6:7" x14ac:dyDescent="0.25">
      <c r="F1150" s="28"/>
      <c r="G1150" s="28"/>
    </row>
    <row r="1151" spans="6:7" x14ac:dyDescent="0.25">
      <c r="F1151" s="28"/>
      <c r="G1151" s="28"/>
    </row>
    <row r="1152" spans="6:7" x14ac:dyDescent="0.25">
      <c r="F1152" s="28"/>
      <c r="G1152" s="28"/>
    </row>
    <row r="1153" spans="6:7" x14ac:dyDescent="0.25">
      <c r="F1153" s="28"/>
      <c r="G1153" s="28"/>
    </row>
    <row r="1154" spans="6:7" x14ac:dyDescent="0.25">
      <c r="F1154" s="28"/>
      <c r="G1154" s="28"/>
    </row>
    <row r="1155" spans="6:7" x14ac:dyDescent="0.25">
      <c r="F1155" s="28"/>
      <c r="G1155" s="28"/>
    </row>
    <row r="1156" spans="6:7" x14ac:dyDescent="0.25">
      <c r="F1156" s="28"/>
      <c r="G1156" s="28"/>
    </row>
    <row r="1157" spans="6:7" x14ac:dyDescent="0.25">
      <c r="F1157" s="28"/>
      <c r="G1157" s="28"/>
    </row>
    <row r="1158" spans="6:7" x14ac:dyDescent="0.25">
      <c r="F1158" s="28"/>
      <c r="G1158" s="28"/>
    </row>
    <row r="1159" spans="6:7" x14ac:dyDescent="0.25">
      <c r="F1159" s="28"/>
      <c r="G1159" s="28"/>
    </row>
    <row r="1160" spans="6:7" x14ac:dyDescent="0.25">
      <c r="F1160" s="28"/>
      <c r="G1160" s="28"/>
    </row>
    <row r="1161" spans="6:7" x14ac:dyDescent="0.25">
      <c r="F1161" s="28"/>
      <c r="G1161" s="28"/>
    </row>
    <row r="1162" spans="6:7" x14ac:dyDescent="0.25">
      <c r="F1162" s="28"/>
      <c r="G1162" s="28"/>
    </row>
    <row r="1163" spans="6:7" x14ac:dyDescent="0.25">
      <c r="F1163" s="28"/>
      <c r="G1163" s="28"/>
    </row>
    <row r="1164" spans="6:7" x14ac:dyDescent="0.25">
      <c r="F1164" s="28"/>
      <c r="G1164" s="28"/>
    </row>
    <row r="1165" spans="6:7" x14ac:dyDescent="0.25">
      <c r="F1165" s="28"/>
      <c r="G1165" s="28"/>
    </row>
    <row r="1166" spans="6:7" x14ac:dyDescent="0.25">
      <c r="F1166" s="28"/>
      <c r="G1166" s="28"/>
    </row>
    <row r="1167" spans="6:7" x14ac:dyDescent="0.25">
      <c r="F1167" s="28"/>
      <c r="G1167" s="28"/>
    </row>
    <row r="1168" spans="6:7" x14ac:dyDescent="0.25">
      <c r="F1168" s="28"/>
      <c r="G1168" s="28"/>
    </row>
    <row r="1169" spans="6:7" x14ac:dyDescent="0.25">
      <c r="F1169" s="28"/>
      <c r="G1169" s="28"/>
    </row>
    <row r="1170" spans="6:7" x14ac:dyDescent="0.25">
      <c r="F1170" s="28"/>
      <c r="G1170" s="28"/>
    </row>
    <row r="1171" spans="6:7" x14ac:dyDescent="0.25">
      <c r="F1171" s="28"/>
      <c r="G1171" s="28"/>
    </row>
    <row r="1172" spans="6:7" x14ac:dyDescent="0.25">
      <c r="F1172" s="28"/>
      <c r="G1172" s="28"/>
    </row>
    <row r="1173" spans="6:7" x14ac:dyDescent="0.25">
      <c r="F1173" s="28"/>
      <c r="G1173" s="28"/>
    </row>
    <row r="1174" spans="6:7" x14ac:dyDescent="0.25">
      <c r="F1174" s="28"/>
      <c r="G1174" s="28"/>
    </row>
    <row r="1175" spans="6:7" x14ac:dyDescent="0.25">
      <c r="F1175" s="28"/>
      <c r="G1175" s="28"/>
    </row>
    <row r="1176" spans="6:7" x14ac:dyDescent="0.25">
      <c r="F1176" s="28"/>
      <c r="G1176" s="28"/>
    </row>
    <row r="1177" spans="6:7" x14ac:dyDescent="0.25">
      <c r="F1177" s="28"/>
      <c r="G1177" s="28"/>
    </row>
    <row r="1178" spans="6:7" x14ac:dyDescent="0.25">
      <c r="F1178" s="28"/>
      <c r="G1178" s="28"/>
    </row>
    <row r="1179" spans="6:7" x14ac:dyDescent="0.25">
      <c r="F1179" s="28"/>
      <c r="G1179" s="28"/>
    </row>
    <row r="1180" spans="6:7" x14ac:dyDescent="0.25">
      <c r="F1180" s="28"/>
      <c r="G1180" s="28"/>
    </row>
    <row r="1181" spans="6:7" x14ac:dyDescent="0.25">
      <c r="F1181" s="28"/>
      <c r="G1181" s="28"/>
    </row>
    <row r="1182" spans="6:7" x14ac:dyDescent="0.25">
      <c r="F1182" s="28"/>
      <c r="G1182" s="28"/>
    </row>
    <row r="1183" spans="6:7" x14ac:dyDescent="0.25">
      <c r="F1183" s="28"/>
      <c r="G1183" s="28"/>
    </row>
    <row r="1184" spans="6:7" x14ac:dyDescent="0.25">
      <c r="F1184" s="28"/>
      <c r="G1184" s="28"/>
    </row>
    <row r="1185" spans="6:7" x14ac:dyDescent="0.25">
      <c r="F1185" s="28"/>
      <c r="G1185" s="28"/>
    </row>
    <row r="1186" spans="6:7" x14ac:dyDescent="0.25">
      <c r="F1186" s="28"/>
      <c r="G1186" s="28"/>
    </row>
    <row r="1187" spans="6:7" x14ac:dyDescent="0.25">
      <c r="F1187" s="28"/>
      <c r="G1187" s="28"/>
    </row>
    <row r="1188" spans="6:7" x14ac:dyDescent="0.25">
      <c r="F1188" s="28"/>
      <c r="G1188" s="28"/>
    </row>
    <row r="1189" spans="6:7" x14ac:dyDescent="0.25">
      <c r="F1189" s="28"/>
      <c r="G1189" s="28"/>
    </row>
    <row r="1190" spans="6:7" x14ac:dyDescent="0.25">
      <c r="F1190" s="28"/>
      <c r="G1190" s="28"/>
    </row>
    <row r="1191" spans="6:7" x14ac:dyDescent="0.25">
      <c r="F1191" s="28"/>
      <c r="G1191" s="28"/>
    </row>
    <row r="1192" spans="6:7" x14ac:dyDescent="0.25">
      <c r="F1192" s="28"/>
      <c r="G1192" s="28"/>
    </row>
    <row r="1193" spans="6:7" x14ac:dyDescent="0.25">
      <c r="F1193" s="28"/>
      <c r="G1193" s="28"/>
    </row>
    <row r="1194" spans="6:7" x14ac:dyDescent="0.25">
      <c r="F1194" s="28"/>
      <c r="G1194" s="28"/>
    </row>
    <row r="1195" spans="6:7" x14ac:dyDescent="0.25">
      <c r="F1195" s="28"/>
      <c r="G1195" s="28"/>
    </row>
    <row r="1196" spans="6:7" x14ac:dyDescent="0.25">
      <c r="F1196" s="28"/>
      <c r="G1196" s="28"/>
    </row>
    <row r="1197" spans="6:7" x14ac:dyDescent="0.25">
      <c r="F1197" s="28"/>
      <c r="G1197" s="28"/>
    </row>
    <row r="1198" spans="6:7" x14ac:dyDescent="0.25">
      <c r="F1198" s="28"/>
      <c r="G1198" s="28"/>
    </row>
    <row r="1199" spans="6:7" x14ac:dyDescent="0.25">
      <c r="F1199" s="28"/>
      <c r="G1199" s="28"/>
    </row>
    <row r="1200" spans="6:7" x14ac:dyDescent="0.25">
      <c r="F1200" s="28"/>
      <c r="G1200" s="28"/>
    </row>
    <row r="1201" spans="6:7" x14ac:dyDescent="0.25">
      <c r="F1201" s="28"/>
      <c r="G1201" s="28"/>
    </row>
    <row r="1202" spans="6:7" x14ac:dyDescent="0.25">
      <c r="F1202" s="28"/>
      <c r="G1202" s="28"/>
    </row>
    <row r="1203" spans="6:7" x14ac:dyDescent="0.25">
      <c r="F1203" s="28"/>
      <c r="G1203" s="28"/>
    </row>
    <row r="1204" spans="6:7" x14ac:dyDescent="0.25">
      <c r="F1204" s="28"/>
      <c r="G1204" s="28"/>
    </row>
    <row r="1205" spans="6:7" x14ac:dyDescent="0.25">
      <c r="F1205" s="28"/>
      <c r="G1205" s="28"/>
    </row>
    <row r="1206" spans="6:7" x14ac:dyDescent="0.25">
      <c r="F1206" s="28"/>
      <c r="G1206" s="28"/>
    </row>
    <row r="1207" spans="6:7" x14ac:dyDescent="0.25">
      <c r="F1207" s="28"/>
      <c r="G1207" s="28"/>
    </row>
    <row r="1208" spans="6:7" x14ac:dyDescent="0.25">
      <c r="F1208" s="28"/>
      <c r="G1208" s="28"/>
    </row>
    <row r="1209" spans="6:7" x14ac:dyDescent="0.25">
      <c r="F1209" s="28"/>
      <c r="G1209" s="28"/>
    </row>
    <row r="1210" spans="6:7" x14ac:dyDescent="0.25">
      <c r="F1210" s="28"/>
      <c r="G1210" s="28"/>
    </row>
    <row r="1211" spans="6:7" x14ac:dyDescent="0.25">
      <c r="F1211" s="28"/>
      <c r="G1211" s="28"/>
    </row>
    <row r="1212" spans="6:7" x14ac:dyDescent="0.25">
      <c r="F1212" s="28"/>
      <c r="G1212" s="28"/>
    </row>
    <row r="1213" spans="6:7" x14ac:dyDescent="0.25">
      <c r="F1213" s="28"/>
      <c r="G1213" s="28"/>
    </row>
    <row r="1214" spans="6:7" x14ac:dyDescent="0.25">
      <c r="F1214" s="28"/>
      <c r="G1214" s="28"/>
    </row>
    <row r="1215" spans="6:7" x14ac:dyDescent="0.25">
      <c r="F1215" s="28"/>
      <c r="G1215" s="28"/>
    </row>
    <row r="1216" spans="6:7" x14ac:dyDescent="0.25">
      <c r="F1216" s="28"/>
      <c r="G1216" s="28"/>
    </row>
    <row r="1217" spans="6:7" x14ac:dyDescent="0.25">
      <c r="F1217" s="28"/>
      <c r="G1217" s="28"/>
    </row>
    <row r="1218" spans="6:7" x14ac:dyDescent="0.25">
      <c r="F1218" s="28"/>
      <c r="G1218" s="28"/>
    </row>
    <row r="1219" spans="6:7" x14ac:dyDescent="0.25">
      <c r="F1219" s="28"/>
      <c r="G1219" s="28"/>
    </row>
    <row r="1220" spans="6:7" x14ac:dyDescent="0.25">
      <c r="F1220" s="28"/>
      <c r="G1220" s="28"/>
    </row>
    <row r="1221" spans="6:7" x14ac:dyDescent="0.25">
      <c r="F1221" s="28"/>
      <c r="G1221" s="28"/>
    </row>
    <row r="1222" spans="6:7" x14ac:dyDescent="0.25">
      <c r="F1222" s="28"/>
      <c r="G1222" s="28"/>
    </row>
    <row r="1223" spans="6:7" x14ac:dyDescent="0.25">
      <c r="F1223" s="28"/>
      <c r="G1223" s="28"/>
    </row>
    <row r="1224" spans="6:7" x14ac:dyDescent="0.25">
      <c r="F1224" s="28"/>
      <c r="G1224" s="28"/>
    </row>
    <row r="1225" spans="6:7" x14ac:dyDescent="0.25">
      <c r="F1225" s="28"/>
      <c r="G1225" s="28"/>
    </row>
    <row r="1226" spans="6:7" x14ac:dyDescent="0.25">
      <c r="F1226" s="28"/>
      <c r="G1226" s="28"/>
    </row>
    <row r="1227" spans="6:7" x14ac:dyDescent="0.25">
      <c r="F1227" s="28"/>
      <c r="G1227" s="28"/>
    </row>
    <row r="1228" spans="6:7" x14ac:dyDescent="0.25">
      <c r="F1228" s="28"/>
      <c r="G1228" s="28"/>
    </row>
    <row r="1229" spans="6:7" x14ac:dyDescent="0.25">
      <c r="F1229" s="28"/>
      <c r="G1229" s="28"/>
    </row>
    <row r="1230" spans="6:7" x14ac:dyDescent="0.25">
      <c r="F1230" s="28"/>
      <c r="G1230" s="28"/>
    </row>
    <row r="1231" spans="6:7" x14ac:dyDescent="0.25">
      <c r="F1231" s="28"/>
      <c r="G1231" s="28"/>
    </row>
    <row r="1232" spans="6:7" x14ac:dyDescent="0.25">
      <c r="F1232" s="28"/>
      <c r="G1232" s="28"/>
    </row>
    <row r="1233" spans="6:7" x14ac:dyDescent="0.25">
      <c r="F1233" s="28"/>
      <c r="G1233" s="28"/>
    </row>
    <row r="1234" spans="6:7" x14ac:dyDescent="0.25">
      <c r="F1234" s="28"/>
      <c r="G1234" s="28"/>
    </row>
    <row r="1235" spans="6:7" x14ac:dyDescent="0.25">
      <c r="F1235" s="28"/>
      <c r="G1235" s="28"/>
    </row>
    <row r="1236" spans="6:7" x14ac:dyDescent="0.25">
      <c r="F1236" s="28"/>
      <c r="G1236" s="28"/>
    </row>
    <row r="1237" spans="6:7" x14ac:dyDescent="0.25">
      <c r="F1237" s="28"/>
      <c r="G1237" s="28"/>
    </row>
    <row r="1238" spans="6:7" x14ac:dyDescent="0.25">
      <c r="F1238" s="28"/>
      <c r="G1238" s="28"/>
    </row>
    <row r="1239" spans="6:7" x14ac:dyDescent="0.25">
      <c r="F1239" s="28"/>
      <c r="G1239" s="28"/>
    </row>
    <row r="1240" spans="6:7" x14ac:dyDescent="0.25">
      <c r="F1240" s="28"/>
      <c r="G1240" s="28"/>
    </row>
    <row r="1241" spans="6:7" x14ac:dyDescent="0.25">
      <c r="F1241" s="28"/>
      <c r="G1241" s="28"/>
    </row>
    <row r="1242" spans="6:7" x14ac:dyDescent="0.25">
      <c r="F1242" s="28"/>
      <c r="G1242" s="28"/>
    </row>
    <row r="1243" spans="6:7" x14ac:dyDescent="0.25">
      <c r="F1243" s="28"/>
      <c r="G1243" s="28"/>
    </row>
    <row r="1244" spans="6:7" x14ac:dyDescent="0.25">
      <c r="F1244" s="28"/>
      <c r="G1244" s="28"/>
    </row>
    <row r="1245" spans="6:7" x14ac:dyDescent="0.25">
      <c r="F1245" s="28"/>
      <c r="G1245" s="28"/>
    </row>
    <row r="1246" spans="6:7" x14ac:dyDescent="0.25">
      <c r="F1246" s="28"/>
      <c r="G1246" s="28"/>
    </row>
    <row r="1247" spans="6:7" x14ac:dyDescent="0.25">
      <c r="F1247" s="28"/>
      <c r="G1247" s="28"/>
    </row>
    <row r="1248" spans="6:7" x14ac:dyDescent="0.25">
      <c r="F1248" s="28"/>
      <c r="G1248" s="28"/>
    </row>
    <row r="1249" spans="6:7" x14ac:dyDescent="0.25">
      <c r="F1249" s="28"/>
      <c r="G1249" s="28"/>
    </row>
    <row r="1250" spans="6:7" x14ac:dyDescent="0.25">
      <c r="F1250" s="28"/>
      <c r="G1250" s="28"/>
    </row>
    <row r="1251" spans="6:7" x14ac:dyDescent="0.25">
      <c r="F1251" s="28"/>
      <c r="G1251" s="28"/>
    </row>
    <row r="1252" spans="6:7" x14ac:dyDescent="0.25">
      <c r="F1252" s="28"/>
      <c r="G1252" s="28"/>
    </row>
    <row r="1253" spans="6:7" x14ac:dyDescent="0.25">
      <c r="F1253" s="28"/>
      <c r="G1253" s="28"/>
    </row>
    <row r="1254" spans="6:7" x14ac:dyDescent="0.25">
      <c r="F1254" s="28"/>
      <c r="G1254" s="28"/>
    </row>
    <row r="1255" spans="6:7" x14ac:dyDescent="0.25">
      <c r="F1255" s="28"/>
      <c r="G1255" s="28"/>
    </row>
    <row r="1256" spans="6:7" x14ac:dyDescent="0.25">
      <c r="F1256" s="28"/>
      <c r="G1256" s="28"/>
    </row>
    <row r="1257" spans="6:7" x14ac:dyDescent="0.25">
      <c r="F1257" s="28"/>
      <c r="G1257" s="28"/>
    </row>
    <row r="1258" spans="6:7" x14ac:dyDescent="0.25">
      <c r="F1258" s="28"/>
      <c r="G1258" s="28"/>
    </row>
    <row r="1259" spans="6:7" x14ac:dyDescent="0.25">
      <c r="F1259" s="28"/>
      <c r="G1259" s="28"/>
    </row>
    <row r="1260" spans="6:7" x14ac:dyDescent="0.25">
      <c r="F1260" s="28"/>
      <c r="G1260" s="28"/>
    </row>
    <row r="1261" spans="6:7" x14ac:dyDescent="0.25">
      <c r="F1261" s="28"/>
      <c r="G1261" s="28"/>
    </row>
    <row r="1262" spans="6:7" x14ac:dyDescent="0.25">
      <c r="F1262" s="28"/>
      <c r="G1262" s="28"/>
    </row>
    <row r="1263" spans="6:7" x14ac:dyDescent="0.25">
      <c r="F1263" s="28"/>
      <c r="G1263" s="28"/>
    </row>
    <row r="1264" spans="6:7" x14ac:dyDescent="0.25">
      <c r="F1264" s="28"/>
      <c r="G1264" s="28"/>
    </row>
    <row r="1265" spans="6:7" x14ac:dyDescent="0.25">
      <c r="F1265" s="28"/>
      <c r="G1265" s="28"/>
    </row>
    <row r="1266" spans="6:7" x14ac:dyDescent="0.25">
      <c r="F1266" s="28"/>
      <c r="G1266" s="28"/>
    </row>
    <row r="1267" spans="6:7" x14ac:dyDescent="0.25">
      <c r="F1267" s="28"/>
      <c r="G1267" s="28"/>
    </row>
    <row r="1268" spans="6:7" x14ac:dyDescent="0.25">
      <c r="F1268" s="28"/>
      <c r="G1268" s="28"/>
    </row>
    <row r="1269" spans="6:7" x14ac:dyDescent="0.25">
      <c r="F1269" s="28"/>
      <c r="G1269" s="28"/>
    </row>
    <row r="1270" spans="6:7" x14ac:dyDescent="0.25">
      <c r="F1270" s="28"/>
      <c r="G1270" s="28"/>
    </row>
    <row r="1271" spans="6:7" x14ac:dyDescent="0.25">
      <c r="F1271" s="28"/>
      <c r="G1271" s="28"/>
    </row>
    <row r="1272" spans="6:7" x14ac:dyDescent="0.25">
      <c r="F1272" s="28"/>
      <c r="G1272" s="28"/>
    </row>
    <row r="1273" spans="6:7" x14ac:dyDescent="0.25">
      <c r="F1273" s="28"/>
      <c r="G1273" s="28"/>
    </row>
    <row r="1274" spans="6:7" x14ac:dyDescent="0.25">
      <c r="F1274" s="28"/>
      <c r="G1274" s="28"/>
    </row>
    <row r="1275" spans="6:7" x14ac:dyDescent="0.25">
      <c r="F1275" s="28"/>
      <c r="G1275" s="28"/>
    </row>
    <row r="1276" spans="6:7" x14ac:dyDescent="0.25">
      <c r="F1276" s="28"/>
      <c r="G1276" s="28"/>
    </row>
    <row r="1277" spans="6:7" x14ac:dyDescent="0.25">
      <c r="F1277" s="28"/>
      <c r="G1277" s="28"/>
    </row>
    <row r="1278" spans="6:7" x14ac:dyDescent="0.25">
      <c r="F1278" s="28"/>
      <c r="G1278" s="28"/>
    </row>
    <row r="1279" spans="6:7" x14ac:dyDescent="0.25">
      <c r="F1279" s="28"/>
      <c r="G1279" s="28"/>
    </row>
    <row r="1280" spans="6:7" x14ac:dyDescent="0.25">
      <c r="F1280" s="28"/>
      <c r="G1280" s="28"/>
    </row>
    <row r="1281" spans="6:7" x14ac:dyDescent="0.25">
      <c r="F1281" s="28"/>
      <c r="G1281" s="28"/>
    </row>
    <row r="1282" spans="6:7" x14ac:dyDescent="0.25">
      <c r="F1282" s="28"/>
      <c r="G1282" s="28"/>
    </row>
    <row r="1283" spans="6:7" x14ac:dyDescent="0.25">
      <c r="F1283" s="28"/>
      <c r="G1283" s="28"/>
    </row>
    <row r="1284" spans="6:7" x14ac:dyDescent="0.25">
      <c r="F1284" s="28"/>
      <c r="G1284" s="28"/>
    </row>
    <row r="1285" spans="6:7" x14ac:dyDescent="0.25">
      <c r="F1285" s="28"/>
      <c r="G1285" s="28"/>
    </row>
    <row r="1286" spans="6:7" x14ac:dyDescent="0.25">
      <c r="F1286" s="28"/>
      <c r="G1286" s="28"/>
    </row>
    <row r="1287" spans="6:7" x14ac:dyDescent="0.25">
      <c r="F1287" s="28"/>
      <c r="G1287" s="28"/>
    </row>
    <row r="1288" spans="6:7" x14ac:dyDescent="0.25">
      <c r="F1288" s="28"/>
      <c r="G1288" s="28"/>
    </row>
    <row r="1289" spans="6:7" x14ac:dyDescent="0.25">
      <c r="F1289" s="28"/>
      <c r="G1289" s="28"/>
    </row>
    <row r="1290" spans="6:7" x14ac:dyDescent="0.25">
      <c r="F1290" s="28"/>
      <c r="G1290" s="28"/>
    </row>
    <row r="1291" spans="6:7" x14ac:dyDescent="0.25">
      <c r="F1291" s="28"/>
      <c r="G1291" s="28"/>
    </row>
    <row r="1292" spans="6:7" x14ac:dyDescent="0.25">
      <c r="F1292" s="28"/>
      <c r="G1292" s="28"/>
    </row>
    <row r="1293" spans="6:7" x14ac:dyDescent="0.25">
      <c r="F1293" s="28"/>
      <c r="G1293" s="28"/>
    </row>
    <row r="1294" spans="6:7" x14ac:dyDescent="0.25">
      <c r="F1294" s="28"/>
      <c r="G1294" s="28"/>
    </row>
    <row r="1295" spans="6:7" x14ac:dyDescent="0.25">
      <c r="F1295" s="28"/>
      <c r="G1295" s="28"/>
    </row>
    <row r="1296" spans="6:7" x14ac:dyDescent="0.25">
      <c r="F1296" s="28"/>
      <c r="G1296" s="28"/>
    </row>
    <row r="1297" spans="6:7" x14ac:dyDescent="0.25">
      <c r="F1297" s="28"/>
      <c r="G1297" s="28"/>
    </row>
    <row r="1298" spans="6:7" x14ac:dyDescent="0.25">
      <c r="F1298" s="28"/>
      <c r="G1298" s="28"/>
    </row>
    <row r="1299" spans="6:7" x14ac:dyDescent="0.25">
      <c r="F1299" s="28"/>
      <c r="G1299" s="28"/>
    </row>
    <row r="1300" spans="6:7" x14ac:dyDescent="0.25">
      <c r="F1300" s="28"/>
      <c r="G1300" s="28"/>
    </row>
    <row r="1301" spans="6:7" x14ac:dyDescent="0.25">
      <c r="F1301" s="28"/>
      <c r="G1301" s="28"/>
    </row>
    <row r="1302" spans="6:7" x14ac:dyDescent="0.25">
      <c r="F1302" s="28"/>
      <c r="G1302" s="28"/>
    </row>
    <row r="1303" spans="6:7" x14ac:dyDescent="0.25">
      <c r="F1303" s="28"/>
      <c r="G1303" s="28"/>
    </row>
    <row r="1304" spans="6:7" x14ac:dyDescent="0.25">
      <c r="F1304" s="28"/>
      <c r="G1304" s="28"/>
    </row>
    <row r="1305" spans="6:7" x14ac:dyDescent="0.25">
      <c r="F1305" s="28"/>
      <c r="G1305" s="28"/>
    </row>
    <row r="1306" spans="6:7" x14ac:dyDescent="0.25">
      <c r="F1306" s="28"/>
      <c r="G1306" s="28"/>
    </row>
    <row r="1307" spans="6:7" x14ac:dyDescent="0.25">
      <c r="F1307" s="28"/>
      <c r="G1307" s="28"/>
    </row>
    <row r="1308" spans="6:7" x14ac:dyDescent="0.25">
      <c r="F1308" s="28"/>
      <c r="G1308" s="28"/>
    </row>
    <row r="1309" spans="6:7" x14ac:dyDescent="0.25">
      <c r="F1309" s="28"/>
      <c r="G1309" s="28"/>
    </row>
    <row r="1310" spans="6:7" x14ac:dyDescent="0.25">
      <c r="F1310" s="28"/>
      <c r="G1310" s="28"/>
    </row>
    <row r="1311" spans="6:7" x14ac:dyDescent="0.25">
      <c r="F1311" s="28"/>
      <c r="G1311" s="28"/>
    </row>
    <row r="1312" spans="6:7" x14ac:dyDescent="0.25">
      <c r="F1312" s="28"/>
      <c r="G1312" s="28"/>
    </row>
    <row r="1313" spans="6:7" x14ac:dyDescent="0.25">
      <c r="F1313" s="28"/>
      <c r="G1313" s="28"/>
    </row>
    <row r="1314" spans="6:7" x14ac:dyDescent="0.25">
      <c r="F1314" s="28"/>
      <c r="G1314" s="28"/>
    </row>
    <row r="1315" spans="6:7" x14ac:dyDescent="0.25">
      <c r="F1315" s="28"/>
      <c r="G1315" s="28"/>
    </row>
    <row r="1316" spans="6:7" x14ac:dyDescent="0.25">
      <c r="F1316" s="28"/>
      <c r="G1316" s="28"/>
    </row>
    <row r="1317" spans="6:7" x14ac:dyDescent="0.25">
      <c r="F1317" s="28"/>
      <c r="G1317" s="28"/>
    </row>
    <row r="1318" spans="6:7" x14ac:dyDescent="0.25">
      <c r="F1318" s="28"/>
      <c r="G1318" s="28"/>
    </row>
    <row r="1319" spans="6:7" x14ac:dyDescent="0.25">
      <c r="F1319" s="28"/>
      <c r="G1319" s="28"/>
    </row>
    <row r="1320" spans="6:7" x14ac:dyDescent="0.25">
      <c r="F1320" s="28"/>
      <c r="G1320" s="28"/>
    </row>
    <row r="1321" spans="6:7" x14ac:dyDescent="0.25">
      <c r="F1321" s="28"/>
      <c r="G1321" s="28"/>
    </row>
    <row r="1322" spans="6:7" x14ac:dyDescent="0.25">
      <c r="F1322" s="28"/>
      <c r="G1322" s="28"/>
    </row>
    <row r="1323" spans="6:7" x14ac:dyDescent="0.25">
      <c r="F1323" s="28"/>
      <c r="G1323" s="28"/>
    </row>
    <row r="1324" spans="6:7" x14ac:dyDescent="0.25">
      <c r="F1324" s="28"/>
      <c r="G1324" s="28"/>
    </row>
    <row r="1325" spans="6:7" x14ac:dyDescent="0.25">
      <c r="F1325" s="28"/>
      <c r="G1325" s="28"/>
    </row>
    <row r="1326" spans="6:7" x14ac:dyDescent="0.25">
      <c r="F1326" s="28"/>
      <c r="G1326" s="28"/>
    </row>
    <row r="1327" spans="6:7" x14ac:dyDescent="0.25">
      <c r="F1327" s="28"/>
      <c r="G1327" s="28"/>
    </row>
    <row r="1328" spans="6:7" x14ac:dyDescent="0.25">
      <c r="F1328" s="28"/>
      <c r="G1328" s="28"/>
    </row>
    <row r="1329" spans="6:7" x14ac:dyDescent="0.25">
      <c r="F1329" s="28"/>
      <c r="G1329" s="28"/>
    </row>
    <row r="1330" spans="6:7" x14ac:dyDescent="0.25">
      <c r="F1330" s="28"/>
      <c r="G1330" s="28"/>
    </row>
    <row r="1331" spans="6:7" x14ac:dyDescent="0.25">
      <c r="F1331" s="28"/>
      <c r="G1331" s="28"/>
    </row>
    <row r="1332" spans="6:7" x14ac:dyDescent="0.25">
      <c r="F1332" s="28"/>
      <c r="G1332" s="28"/>
    </row>
    <row r="1333" spans="6:7" x14ac:dyDescent="0.25">
      <c r="F1333" s="28"/>
      <c r="G1333" s="28"/>
    </row>
    <row r="1334" spans="6:7" x14ac:dyDescent="0.25">
      <c r="F1334" s="28"/>
      <c r="G1334" s="28"/>
    </row>
    <row r="1335" spans="6:7" x14ac:dyDescent="0.25">
      <c r="F1335" s="28"/>
      <c r="G1335" s="28"/>
    </row>
    <row r="1336" spans="6:7" x14ac:dyDescent="0.25">
      <c r="F1336" s="28"/>
      <c r="G1336" s="28"/>
    </row>
    <row r="1337" spans="6:7" x14ac:dyDescent="0.25">
      <c r="F1337" s="28"/>
      <c r="G1337" s="28"/>
    </row>
    <row r="1338" spans="6:7" x14ac:dyDescent="0.25">
      <c r="F1338" s="28"/>
      <c r="G1338" s="28"/>
    </row>
    <row r="1339" spans="6:7" x14ac:dyDescent="0.25">
      <c r="F1339" s="28"/>
      <c r="G1339" s="28"/>
    </row>
    <row r="1340" spans="6:7" x14ac:dyDescent="0.25">
      <c r="F1340" s="28"/>
      <c r="G1340" s="28"/>
    </row>
    <row r="1341" spans="6:7" x14ac:dyDescent="0.25">
      <c r="F1341" s="28"/>
      <c r="G1341" s="28"/>
    </row>
    <row r="1342" spans="6:7" x14ac:dyDescent="0.25">
      <c r="F1342" s="28"/>
      <c r="G1342" s="28"/>
    </row>
    <row r="1343" spans="6:7" x14ac:dyDescent="0.25">
      <c r="F1343" s="28"/>
      <c r="G1343" s="28"/>
    </row>
    <row r="1344" spans="6:7" x14ac:dyDescent="0.25">
      <c r="F1344" s="28"/>
      <c r="G1344" s="28"/>
    </row>
    <row r="1345" spans="6:7" x14ac:dyDescent="0.25">
      <c r="F1345" s="28"/>
      <c r="G1345" s="28"/>
    </row>
    <row r="1346" spans="6:7" x14ac:dyDescent="0.25">
      <c r="F1346" s="28"/>
      <c r="G1346" s="28"/>
    </row>
    <row r="1347" spans="6:7" x14ac:dyDescent="0.25">
      <c r="F1347" s="28"/>
      <c r="G1347" s="28"/>
    </row>
    <row r="1348" spans="6:7" x14ac:dyDescent="0.25">
      <c r="F1348" s="28"/>
      <c r="G1348" s="28"/>
    </row>
    <row r="1349" spans="6:7" x14ac:dyDescent="0.25">
      <c r="F1349" s="28"/>
      <c r="G1349" s="28"/>
    </row>
    <row r="1350" spans="6:7" x14ac:dyDescent="0.25">
      <c r="F1350" s="28"/>
      <c r="G1350" s="28"/>
    </row>
    <row r="1351" spans="6:7" x14ac:dyDescent="0.25">
      <c r="F1351" s="28"/>
      <c r="G1351" s="28"/>
    </row>
    <row r="1352" spans="6:7" x14ac:dyDescent="0.25">
      <c r="F1352" s="28"/>
      <c r="G1352" s="28"/>
    </row>
    <row r="1353" spans="6:7" x14ac:dyDescent="0.25">
      <c r="F1353" s="28"/>
      <c r="G1353" s="28"/>
    </row>
    <row r="1354" spans="6:7" x14ac:dyDescent="0.25">
      <c r="F1354" s="28"/>
      <c r="G1354" s="28"/>
    </row>
    <row r="1355" spans="6:7" x14ac:dyDescent="0.25">
      <c r="F1355" s="28"/>
      <c r="G1355" s="28"/>
    </row>
    <row r="1356" spans="6:7" x14ac:dyDescent="0.25">
      <c r="F1356" s="28"/>
      <c r="G1356" s="28"/>
    </row>
    <row r="1357" spans="6:7" x14ac:dyDescent="0.25">
      <c r="F1357" s="28"/>
      <c r="G1357" s="28"/>
    </row>
    <row r="1358" spans="6:7" x14ac:dyDescent="0.25">
      <c r="F1358" s="28"/>
      <c r="G1358" s="28"/>
    </row>
    <row r="1359" spans="6:7" x14ac:dyDescent="0.25">
      <c r="F1359" s="28"/>
      <c r="G1359" s="28"/>
    </row>
    <row r="1360" spans="6:7" x14ac:dyDescent="0.25">
      <c r="F1360" s="28"/>
      <c r="G1360" s="28"/>
    </row>
    <row r="1361" spans="6:7" x14ac:dyDescent="0.25">
      <c r="F1361" s="28"/>
      <c r="G1361" s="28"/>
    </row>
    <row r="1362" spans="6:7" x14ac:dyDescent="0.25">
      <c r="F1362" s="28"/>
      <c r="G1362" s="28"/>
    </row>
    <row r="1363" spans="6:7" x14ac:dyDescent="0.25">
      <c r="F1363" s="28"/>
      <c r="G1363" s="28"/>
    </row>
    <row r="1364" spans="6:7" x14ac:dyDescent="0.25">
      <c r="F1364" s="28"/>
      <c r="G1364" s="28"/>
    </row>
    <row r="1365" spans="6:7" x14ac:dyDescent="0.25">
      <c r="F1365" s="28"/>
      <c r="G1365" s="28"/>
    </row>
    <row r="1366" spans="6:7" x14ac:dyDescent="0.25">
      <c r="F1366" s="28"/>
      <c r="G1366" s="28"/>
    </row>
    <row r="1367" spans="6:7" x14ac:dyDescent="0.25">
      <c r="F1367" s="28"/>
      <c r="G1367" s="28"/>
    </row>
    <row r="1368" spans="6:7" x14ac:dyDescent="0.25">
      <c r="F1368" s="28"/>
      <c r="G1368" s="28"/>
    </row>
    <row r="1369" spans="6:7" x14ac:dyDescent="0.25">
      <c r="F1369" s="28"/>
      <c r="G1369" s="28"/>
    </row>
    <row r="1370" spans="6:7" x14ac:dyDescent="0.25">
      <c r="F1370" s="28"/>
      <c r="G1370" s="28"/>
    </row>
    <row r="1371" spans="6:7" x14ac:dyDescent="0.25">
      <c r="F1371" s="28"/>
      <c r="G1371" s="28"/>
    </row>
    <row r="1372" spans="6:7" x14ac:dyDescent="0.25">
      <c r="F1372" s="28"/>
      <c r="G1372" s="28"/>
    </row>
    <row r="1373" spans="6:7" x14ac:dyDescent="0.25">
      <c r="F1373" s="28"/>
      <c r="G1373" s="28"/>
    </row>
    <row r="1374" spans="6:7" x14ac:dyDescent="0.25">
      <c r="F1374" s="28"/>
      <c r="G1374" s="28"/>
    </row>
    <row r="1375" spans="6:7" x14ac:dyDescent="0.25">
      <c r="F1375" s="28"/>
      <c r="G1375" s="28"/>
    </row>
    <row r="1376" spans="6:7" x14ac:dyDescent="0.25">
      <c r="F1376" s="28"/>
      <c r="G1376" s="28"/>
    </row>
    <row r="1377" spans="6:7" x14ac:dyDescent="0.25">
      <c r="F1377" s="28"/>
      <c r="G1377" s="28"/>
    </row>
    <row r="1378" spans="6:7" x14ac:dyDescent="0.25">
      <c r="F1378" s="28"/>
      <c r="G1378" s="28"/>
    </row>
    <row r="1379" spans="6:7" x14ac:dyDescent="0.25">
      <c r="F1379" s="28"/>
      <c r="G1379" s="28"/>
    </row>
    <row r="1380" spans="6:7" x14ac:dyDescent="0.25">
      <c r="F1380" s="28"/>
      <c r="G1380" s="28"/>
    </row>
    <row r="1381" spans="6:7" x14ac:dyDescent="0.25">
      <c r="F1381" s="28"/>
      <c r="G1381" s="28"/>
    </row>
    <row r="1382" spans="6:7" x14ac:dyDescent="0.25">
      <c r="F1382" s="28"/>
      <c r="G1382" s="28"/>
    </row>
    <row r="1383" spans="6:7" x14ac:dyDescent="0.25">
      <c r="F1383" s="28"/>
      <c r="G1383" s="28"/>
    </row>
    <row r="1384" spans="6:7" x14ac:dyDescent="0.25">
      <c r="F1384" s="28"/>
      <c r="G1384" s="28"/>
    </row>
    <row r="1385" spans="6:7" x14ac:dyDescent="0.25">
      <c r="F1385" s="28"/>
      <c r="G1385" s="28"/>
    </row>
    <row r="1386" spans="6:7" x14ac:dyDescent="0.25">
      <c r="F1386" s="28"/>
      <c r="G1386" s="28"/>
    </row>
    <row r="1387" spans="6:7" x14ac:dyDescent="0.25">
      <c r="F1387" s="28"/>
      <c r="G1387" s="28"/>
    </row>
    <row r="1388" spans="6:7" x14ac:dyDescent="0.25">
      <c r="F1388" s="28"/>
      <c r="G1388" s="28"/>
    </row>
    <row r="1389" spans="6:7" x14ac:dyDescent="0.25">
      <c r="F1389" s="28"/>
      <c r="G1389" s="28"/>
    </row>
    <row r="1390" spans="6:7" x14ac:dyDescent="0.25">
      <c r="F1390" s="28"/>
      <c r="G1390" s="28"/>
    </row>
    <row r="1391" spans="6:7" x14ac:dyDescent="0.25">
      <c r="F1391" s="28"/>
      <c r="G1391" s="28"/>
    </row>
    <row r="1392" spans="6:7" x14ac:dyDescent="0.25">
      <c r="F1392" s="28"/>
      <c r="G1392" s="28"/>
    </row>
    <row r="1393" spans="6:7" x14ac:dyDescent="0.25">
      <c r="F1393" s="28"/>
      <c r="G1393" s="28"/>
    </row>
    <row r="1394" spans="6:7" x14ac:dyDescent="0.25">
      <c r="F1394" s="28"/>
      <c r="G1394" s="28"/>
    </row>
    <row r="1395" spans="6:7" x14ac:dyDescent="0.25">
      <c r="F1395" s="28"/>
      <c r="G1395" s="28"/>
    </row>
    <row r="1396" spans="6:7" x14ac:dyDescent="0.25">
      <c r="F1396" s="28"/>
      <c r="G1396" s="28"/>
    </row>
    <row r="1397" spans="6:7" x14ac:dyDescent="0.25">
      <c r="F1397" s="28"/>
      <c r="G1397" s="28"/>
    </row>
    <row r="1398" spans="6:7" x14ac:dyDescent="0.25">
      <c r="F1398" s="28"/>
      <c r="G1398" s="28"/>
    </row>
    <row r="1399" spans="6:7" x14ac:dyDescent="0.25">
      <c r="F1399" s="28"/>
      <c r="G1399" s="28"/>
    </row>
    <row r="1400" spans="6:7" x14ac:dyDescent="0.25">
      <c r="F1400" s="28"/>
      <c r="G1400" s="28"/>
    </row>
    <row r="1401" spans="6:7" x14ac:dyDescent="0.25">
      <c r="F1401" s="28"/>
      <c r="G1401" s="28"/>
    </row>
    <row r="1402" spans="6:7" x14ac:dyDescent="0.25">
      <c r="F1402" s="28"/>
      <c r="G1402" s="28"/>
    </row>
    <row r="1403" spans="6:7" x14ac:dyDescent="0.25">
      <c r="F1403" s="28"/>
      <c r="G1403" s="28"/>
    </row>
    <row r="1404" spans="6:7" x14ac:dyDescent="0.25">
      <c r="F1404" s="28"/>
      <c r="G1404" s="28"/>
    </row>
    <row r="1405" spans="6:7" x14ac:dyDescent="0.25">
      <c r="F1405" s="28"/>
      <c r="G1405" s="28"/>
    </row>
    <row r="1406" spans="6:7" x14ac:dyDescent="0.25">
      <c r="F1406" s="28"/>
      <c r="G1406" s="28"/>
    </row>
    <row r="1407" spans="6:7" x14ac:dyDescent="0.25">
      <c r="F1407" s="28"/>
      <c r="G1407" s="28"/>
    </row>
    <row r="1408" spans="6:7" x14ac:dyDescent="0.25">
      <c r="F1408" s="28"/>
      <c r="G1408" s="28"/>
    </row>
    <row r="1409" spans="6:7" x14ac:dyDescent="0.25">
      <c r="F1409" s="28"/>
      <c r="G1409" s="28"/>
    </row>
    <row r="1410" spans="6:7" x14ac:dyDescent="0.25">
      <c r="F1410" s="28"/>
      <c r="G1410" s="28"/>
    </row>
    <row r="1411" spans="6:7" x14ac:dyDescent="0.25">
      <c r="F1411" s="28"/>
      <c r="G1411" s="28"/>
    </row>
    <row r="1412" spans="6:7" x14ac:dyDescent="0.25">
      <c r="F1412" s="28"/>
      <c r="G1412" s="28"/>
    </row>
    <row r="1413" spans="6:7" x14ac:dyDescent="0.25">
      <c r="F1413" s="28"/>
      <c r="G1413" s="28"/>
    </row>
    <row r="1414" spans="6:7" x14ac:dyDescent="0.25">
      <c r="F1414" s="28"/>
      <c r="G1414" s="28"/>
    </row>
    <row r="1415" spans="6:7" x14ac:dyDescent="0.25">
      <c r="F1415" s="28"/>
      <c r="G1415" s="28"/>
    </row>
    <row r="1416" spans="6:7" x14ac:dyDescent="0.25">
      <c r="F1416" s="28"/>
      <c r="G1416" s="28"/>
    </row>
    <row r="1417" spans="6:7" x14ac:dyDescent="0.25">
      <c r="F1417" s="28"/>
      <c r="G1417" s="28"/>
    </row>
    <row r="1418" spans="6:7" x14ac:dyDescent="0.25">
      <c r="F1418" s="28"/>
      <c r="G1418" s="28"/>
    </row>
    <row r="1419" spans="6:7" x14ac:dyDescent="0.25">
      <c r="F1419" s="28"/>
      <c r="G1419" s="28"/>
    </row>
    <row r="1420" spans="6:7" x14ac:dyDescent="0.25">
      <c r="F1420" s="28"/>
      <c r="G1420" s="28"/>
    </row>
    <row r="1421" spans="6:7" x14ac:dyDescent="0.25">
      <c r="F1421" s="28"/>
      <c r="G1421" s="28"/>
    </row>
    <row r="1422" spans="6:7" x14ac:dyDescent="0.25">
      <c r="F1422" s="28"/>
      <c r="G1422" s="28"/>
    </row>
    <row r="1423" spans="6:7" x14ac:dyDescent="0.25">
      <c r="F1423" s="28"/>
      <c r="G1423" s="28"/>
    </row>
    <row r="1424" spans="6:7" x14ac:dyDescent="0.25">
      <c r="F1424" s="28"/>
      <c r="G1424" s="28"/>
    </row>
    <row r="1425" spans="6:7" x14ac:dyDescent="0.25">
      <c r="F1425" s="28"/>
      <c r="G1425" s="28"/>
    </row>
    <row r="1426" spans="6:7" x14ac:dyDescent="0.25">
      <c r="F1426" s="28"/>
      <c r="G1426" s="28"/>
    </row>
    <row r="1427" spans="6:7" x14ac:dyDescent="0.25">
      <c r="F1427" s="28"/>
      <c r="G1427" s="28"/>
    </row>
    <row r="1428" spans="6:7" x14ac:dyDescent="0.25">
      <c r="F1428" s="28"/>
      <c r="G1428" s="28"/>
    </row>
    <row r="1429" spans="6:7" x14ac:dyDescent="0.25">
      <c r="F1429" s="28"/>
      <c r="G1429" s="28"/>
    </row>
    <row r="1430" spans="6:7" x14ac:dyDescent="0.25">
      <c r="F1430" s="28"/>
      <c r="G1430" s="28"/>
    </row>
    <row r="1431" spans="6:7" x14ac:dyDescent="0.25">
      <c r="F1431" s="28"/>
      <c r="G1431" s="28"/>
    </row>
    <row r="1432" spans="6:7" x14ac:dyDescent="0.25">
      <c r="F1432" s="28"/>
      <c r="G1432" s="28"/>
    </row>
    <row r="1433" spans="6:7" x14ac:dyDescent="0.25">
      <c r="F1433" s="28"/>
      <c r="G1433" s="28"/>
    </row>
    <row r="1434" spans="6:7" x14ac:dyDescent="0.25">
      <c r="F1434" s="28"/>
      <c r="G1434" s="28"/>
    </row>
    <row r="1435" spans="6:7" x14ac:dyDescent="0.25">
      <c r="F1435" s="28"/>
      <c r="G1435" s="28"/>
    </row>
    <row r="1436" spans="6:7" x14ac:dyDescent="0.25">
      <c r="F1436" s="28"/>
      <c r="G1436" s="28"/>
    </row>
    <row r="1437" spans="6:7" x14ac:dyDescent="0.25">
      <c r="F1437" s="28"/>
      <c r="G1437" s="28"/>
    </row>
    <row r="1438" spans="6:7" x14ac:dyDescent="0.25">
      <c r="F1438" s="28"/>
      <c r="G1438" s="28"/>
    </row>
    <row r="1439" spans="6:7" x14ac:dyDescent="0.25">
      <c r="F1439" s="28"/>
      <c r="G1439" s="28"/>
    </row>
    <row r="1440" spans="6:7" x14ac:dyDescent="0.25">
      <c r="F1440" s="28"/>
      <c r="G1440" s="28"/>
    </row>
    <row r="1441" spans="6:7" x14ac:dyDescent="0.25">
      <c r="F1441" s="28"/>
      <c r="G1441" s="28"/>
    </row>
    <row r="1442" spans="6:7" x14ac:dyDescent="0.25">
      <c r="F1442" s="28"/>
      <c r="G1442" s="28"/>
    </row>
    <row r="1443" spans="6:7" x14ac:dyDescent="0.25">
      <c r="F1443" s="28"/>
      <c r="G1443" s="28"/>
    </row>
    <row r="1444" spans="6:7" x14ac:dyDescent="0.25">
      <c r="F1444" s="28"/>
      <c r="G1444" s="28"/>
    </row>
    <row r="1445" spans="6:7" x14ac:dyDescent="0.25">
      <c r="F1445" s="28"/>
      <c r="G1445" s="28"/>
    </row>
    <row r="1446" spans="6:7" x14ac:dyDescent="0.25">
      <c r="F1446" s="28"/>
      <c r="G1446" s="28"/>
    </row>
    <row r="1447" spans="6:7" x14ac:dyDescent="0.25">
      <c r="F1447" s="28"/>
      <c r="G1447" s="28"/>
    </row>
    <row r="1448" spans="6:7" x14ac:dyDescent="0.25">
      <c r="F1448" s="28"/>
      <c r="G1448" s="28"/>
    </row>
    <row r="1449" spans="6:7" x14ac:dyDescent="0.25">
      <c r="F1449" s="28"/>
      <c r="G1449" s="28"/>
    </row>
    <row r="1450" spans="6:7" x14ac:dyDescent="0.25">
      <c r="F1450" s="28"/>
      <c r="G1450" s="28"/>
    </row>
    <row r="1451" spans="6:7" x14ac:dyDescent="0.25">
      <c r="F1451" s="28"/>
      <c r="G1451" s="28"/>
    </row>
    <row r="1452" spans="6:7" x14ac:dyDescent="0.25">
      <c r="F1452" s="28"/>
      <c r="G1452" s="28"/>
    </row>
    <row r="1453" spans="6:7" x14ac:dyDescent="0.25">
      <c r="F1453" s="28"/>
      <c r="G1453" s="28"/>
    </row>
    <row r="1454" spans="6:7" x14ac:dyDescent="0.25">
      <c r="F1454" s="28"/>
      <c r="G1454" s="28"/>
    </row>
    <row r="1455" spans="6:7" x14ac:dyDescent="0.25">
      <c r="F1455" s="28"/>
      <c r="G1455" s="28"/>
    </row>
    <row r="1456" spans="6:7" x14ac:dyDescent="0.25">
      <c r="F1456" s="28"/>
      <c r="G1456" s="28"/>
    </row>
    <row r="1457" spans="6:7" x14ac:dyDescent="0.25">
      <c r="F1457" s="28"/>
      <c r="G1457" s="28"/>
    </row>
    <row r="1458" spans="6:7" x14ac:dyDescent="0.25">
      <c r="F1458" s="28"/>
      <c r="G1458" s="28"/>
    </row>
    <row r="1459" spans="6:7" x14ac:dyDescent="0.25">
      <c r="F1459" s="28"/>
      <c r="G1459" s="28"/>
    </row>
    <row r="1460" spans="6:7" x14ac:dyDescent="0.25">
      <c r="F1460" s="28"/>
      <c r="G1460" s="28"/>
    </row>
    <row r="1461" spans="6:7" x14ac:dyDescent="0.25">
      <c r="F1461" s="28"/>
      <c r="G1461" s="28"/>
    </row>
    <row r="1462" spans="6:7" x14ac:dyDescent="0.25">
      <c r="F1462" s="28"/>
      <c r="G1462" s="28"/>
    </row>
    <row r="1463" spans="6:7" x14ac:dyDescent="0.25">
      <c r="F1463" s="28"/>
      <c r="G1463" s="28"/>
    </row>
    <row r="1464" spans="6:7" x14ac:dyDescent="0.25">
      <c r="F1464" s="28"/>
      <c r="G1464" s="28"/>
    </row>
    <row r="1465" spans="6:7" x14ac:dyDescent="0.25">
      <c r="F1465" s="28"/>
      <c r="G1465" s="28"/>
    </row>
    <row r="1466" spans="6:7" x14ac:dyDescent="0.25">
      <c r="F1466" s="28"/>
      <c r="G1466" s="28"/>
    </row>
    <row r="1467" spans="6:7" x14ac:dyDescent="0.25">
      <c r="F1467" s="28"/>
      <c r="G1467" s="28"/>
    </row>
    <row r="1468" spans="6:7" x14ac:dyDescent="0.25">
      <c r="F1468" s="28"/>
      <c r="G1468" s="28"/>
    </row>
    <row r="1469" spans="6:7" x14ac:dyDescent="0.25">
      <c r="F1469" s="28"/>
      <c r="G1469" s="28"/>
    </row>
    <row r="1470" spans="6:7" x14ac:dyDescent="0.25">
      <c r="F1470" s="28"/>
      <c r="G1470" s="28"/>
    </row>
    <row r="1471" spans="6:7" x14ac:dyDescent="0.25">
      <c r="F1471" s="28"/>
      <c r="G1471" s="28"/>
    </row>
    <row r="1472" spans="6:7" x14ac:dyDescent="0.25">
      <c r="F1472" s="28"/>
      <c r="G1472" s="28"/>
    </row>
    <row r="1473" spans="6:7" x14ac:dyDescent="0.25">
      <c r="F1473" s="28"/>
      <c r="G1473" s="28"/>
    </row>
    <row r="1474" spans="6:7" x14ac:dyDescent="0.25">
      <c r="F1474" s="28"/>
      <c r="G1474" s="28"/>
    </row>
    <row r="1475" spans="6:7" x14ac:dyDescent="0.25">
      <c r="F1475" s="28"/>
      <c r="G1475" s="28"/>
    </row>
    <row r="1476" spans="6:7" x14ac:dyDescent="0.25">
      <c r="F1476" s="28"/>
      <c r="G1476" s="28"/>
    </row>
    <row r="1477" spans="6:7" x14ac:dyDescent="0.25">
      <c r="F1477" s="28"/>
      <c r="G1477" s="28"/>
    </row>
    <row r="1478" spans="6:7" x14ac:dyDescent="0.25">
      <c r="F1478" s="28"/>
      <c r="G1478" s="28"/>
    </row>
    <row r="1479" spans="6:7" x14ac:dyDescent="0.25">
      <c r="F1479" s="28"/>
      <c r="G1479" s="28"/>
    </row>
    <row r="1480" spans="6:7" x14ac:dyDescent="0.25">
      <c r="F1480" s="28"/>
      <c r="G1480" s="28"/>
    </row>
    <row r="1481" spans="6:7" x14ac:dyDescent="0.25">
      <c r="F1481" s="28"/>
      <c r="G1481" s="28"/>
    </row>
    <row r="1482" spans="6:7" x14ac:dyDescent="0.25">
      <c r="F1482" s="28"/>
      <c r="G1482" s="28"/>
    </row>
    <row r="1483" spans="6:7" x14ac:dyDescent="0.25">
      <c r="F1483" s="28"/>
      <c r="G1483" s="28"/>
    </row>
    <row r="1484" spans="6:7" x14ac:dyDescent="0.25">
      <c r="F1484" s="28"/>
      <c r="G1484" s="28"/>
    </row>
    <row r="1485" spans="6:7" x14ac:dyDescent="0.25">
      <c r="F1485" s="28"/>
      <c r="G1485" s="28"/>
    </row>
    <row r="1486" spans="6:7" x14ac:dyDescent="0.25">
      <c r="F1486" s="28"/>
      <c r="G1486" s="28"/>
    </row>
    <row r="1487" spans="6:7" x14ac:dyDescent="0.25">
      <c r="F1487" s="28"/>
      <c r="G1487" s="28"/>
    </row>
    <row r="1488" spans="6:7" x14ac:dyDescent="0.25">
      <c r="F1488" s="28"/>
      <c r="G1488" s="28"/>
    </row>
    <row r="1489" spans="6:7" x14ac:dyDescent="0.25">
      <c r="F1489" s="28"/>
      <c r="G1489" s="28"/>
    </row>
    <row r="1490" spans="6:7" x14ac:dyDescent="0.25">
      <c r="F1490" s="28"/>
      <c r="G1490" s="28"/>
    </row>
    <row r="1491" spans="6:7" x14ac:dyDescent="0.25">
      <c r="F1491" s="28"/>
      <c r="G1491" s="28"/>
    </row>
    <row r="1492" spans="6:7" x14ac:dyDescent="0.25">
      <c r="F1492" s="28"/>
      <c r="G1492" s="28"/>
    </row>
    <row r="1493" spans="6:7" x14ac:dyDescent="0.25">
      <c r="F1493" s="28"/>
      <c r="G1493" s="28"/>
    </row>
    <row r="1494" spans="6:7" x14ac:dyDescent="0.25">
      <c r="F1494" s="28"/>
      <c r="G1494" s="28"/>
    </row>
    <row r="1495" spans="6:7" x14ac:dyDescent="0.25">
      <c r="F1495" s="28"/>
      <c r="G1495" s="28"/>
    </row>
    <row r="1496" spans="6:7" x14ac:dyDescent="0.25">
      <c r="F1496" s="28"/>
      <c r="G1496" s="28"/>
    </row>
    <row r="1497" spans="6:7" x14ac:dyDescent="0.25">
      <c r="F1497" s="28"/>
      <c r="G1497" s="28"/>
    </row>
    <row r="1498" spans="6:7" x14ac:dyDescent="0.25">
      <c r="F1498" s="28"/>
      <c r="G1498" s="28"/>
    </row>
    <row r="1499" spans="6:7" x14ac:dyDescent="0.25">
      <c r="F1499" s="28"/>
      <c r="G1499" s="28"/>
    </row>
    <row r="1500" spans="6:7" x14ac:dyDescent="0.25">
      <c r="F1500" s="28"/>
      <c r="G1500" s="28"/>
    </row>
    <row r="1501" spans="6:7" x14ac:dyDescent="0.25">
      <c r="F1501" s="28"/>
      <c r="G1501" s="28"/>
    </row>
    <row r="1502" spans="6:7" x14ac:dyDescent="0.25">
      <c r="F1502" s="28"/>
      <c r="G1502" s="28"/>
    </row>
    <row r="1503" spans="6:7" x14ac:dyDescent="0.25">
      <c r="F1503" s="28"/>
      <c r="G1503" s="28"/>
    </row>
    <row r="1504" spans="6:7" x14ac:dyDescent="0.25">
      <c r="F1504" s="28"/>
      <c r="G1504" s="28"/>
    </row>
    <row r="1505" spans="6:7" x14ac:dyDescent="0.25">
      <c r="F1505" s="28"/>
      <c r="G1505" s="28"/>
    </row>
    <row r="1506" spans="6:7" x14ac:dyDescent="0.25">
      <c r="F1506" s="28"/>
      <c r="G1506" s="28"/>
    </row>
    <row r="1507" spans="6:7" x14ac:dyDescent="0.25">
      <c r="F1507" s="28"/>
      <c r="G1507" s="28"/>
    </row>
    <row r="1508" spans="6:7" x14ac:dyDescent="0.25">
      <c r="F1508" s="28"/>
      <c r="G1508" s="28"/>
    </row>
    <row r="1509" spans="6:7" x14ac:dyDescent="0.25">
      <c r="F1509" s="28"/>
      <c r="G1509" s="28"/>
    </row>
    <row r="1510" spans="6:7" x14ac:dyDescent="0.25">
      <c r="F1510" s="28"/>
      <c r="G1510" s="28"/>
    </row>
    <row r="1511" spans="6:7" x14ac:dyDescent="0.25">
      <c r="F1511" s="28"/>
      <c r="G1511" s="28"/>
    </row>
    <row r="1512" spans="6:7" x14ac:dyDescent="0.25">
      <c r="F1512" s="28"/>
      <c r="G1512" s="28"/>
    </row>
    <row r="1513" spans="6:7" x14ac:dyDescent="0.25">
      <c r="F1513" s="28"/>
      <c r="G1513" s="28"/>
    </row>
    <row r="1514" spans="6:7" x14ac:dyDescent="0.25">
      <c r="F1514" s="28"/>
      <c r="G1514" s="28"/>
    </row>
    <row r="1515" spans="6:7" x14ac:dyDescent="0.25">
      <c r="F1515" s="28"/>
      <c r="G1515" s="28"/>
    </row>
    <row r="1516" spans="6:7" x14ac:dyDescent="0.25">
      <c r="F1516" s="28"/>
      <c r="G1516" s="28"/>
    </row>
    <row r="1517" spans="6:7" x14ac:dyDescent="0.25">
      <c r="F1517" s="28"/>
      <c r="G1517" s="28"/>
    </row>
    <row r="1518" spans="6:7" x14ac:dyDescent="0.25">
      <c r="F1518" s="28"/>
      <c r="G1518" s="28"/>
    </row>
    <row r="1519" spans="6:7" x14ac:dyDescent="0.25">
      <c r="F1519" s="28"/>
      <c r="G1519" s="28"/>
    </row>
    <row r="1520" spans="6:7" x14ac:dyDescent="0.25">
      <c r="F1520" s="28"/>
      <c r="G1520" s="28"/>
    </row>
    <row r="1521" spans="6:7" x14ac:dyDescent="0.25">
      <c r="F1521" s="28"/>
      <c r="G1521" s="28"/>
    </row>
    <row r="1522" spans="6:7" x14ac:dyDescent="0.25">
      <c r="F1522" s="28"/>
      <c r="G1522" s="28"/>
    </row>
    <row r="1523" spans="6:7" x14ac:dyDescent="0.25">
      <c r="F1523" s="28"/>
      <c r="G1523" s="28"/>
    </row>
    <row r="1524" spans="6:7" x14ac:dyDescent="0.25">
      <c r="F1524" s="28"/>
      <c r="G1524" s="28"/>
    </row>
    <row r="1525" spans="6:7" x14ac:dyDescent="0.25">
      <c r="F1525" s="28"/>
      <c r="G1525" s="28"/>
    </row>
    <row r="1526" spans="6:7" x14ac:dyDescent="0.25">
      <c r="F1526" s="28"/>
      <c r="G1526" s="28"/>
    </row>
    <row r="1527" spans="6:7" x14ac:dyDescent="0.25">
      <c r="F1527" s="28"/>
      <c r="G1527" s="28"/>
    </row>
    <row r="1528" spans="6:7" x14ac:dyDescent="0.25">
      <c r="F1528" s="28"/>
      <c r="G1528" s="28"/>
    </row>
    <row r="1529" spans="6:7" x14ac:dyDescent="0.25">
      <c r="F1529" s="28"/>
      <c r="G1529" s="28"/>
    </row>
    <row r="1530" spans="6:7" x14ac:dyDescent="0.25">
      <c r="F1530" s="28"/>
      <c r="G1530" s="28"/>
    </row>
    <row r="1531" spans="6:7" x14ac:dyDescent="0.25">
      <c r="F1531" s="28"/>
      <c r="G1531" s="28"/>
    </row>
    <row r="1532" spans="6:7" x14ac:dyDescent="0.25">
      <c r="F1532" s="28"/>
      <c r="G1532" s="28"/>
    </row>
    <row r="1533" spans="6:7" x14ac:dyDescent="0.25">
      <c r="F1533" s="28"/>
      <c r="G1533" s="28"/>
    </row>
    <row r="1534" spans="6:7" x14ac:dyDescent="0.25">
      <c r="F1534" s="28"/>
      <c r="G1534" s="28"/>
    </row>
    <row r="1535" spans="6:7" x14ac:dyDescent="0.25">
      <c r="F1535" s="28"/>
      <c r="G1535" s="28"/>
    </row>
    <row r="1536" spans="6:7" x14ac:dyDescent="0.25">
      <c r="F1536" s="28"/>
      <c r="G1536" s="28"/>
    </row>
    <row r="1537" spans="6:7" x14ac:dyDescent="0.25">
      <c r="F1537" s="28"/>
      <c r="G1537" s="28"/>
    </row>
    <row r="1538" spans="6:7" x14ac:dyDescent="0.25">
      <c r="F1538" s="28"/>
      <c r="G1538" s="28"/>
    </row>
    <row r="1539" spans="6:7" x14ac:dyDescent="0.25">
      <c r="F1539" s="28"/>
      <c r="G1539" s="28"/>
    </row>
    <row r="1540" spans="6:7" x14ac:dyDescent="0.25">
      <c r="F1540" s="28"/>
      <c r="G1540" s="28"/>
    </row>
    <row r="1541" spans="6:7" x14ac:dyDescent="0.25">
      <c r="F1541" s="28"/>
      <c r="G1541" s="28"/>
    </row>
    <row r="1542" spans="6:7" x14ac:dyDescent="0.25">
      <c r="F1542" s="28"/>
      <c r="G1542" s="28"/>
    </row>
    <row r="1543" spans="6:7" x14ac:dyDescent="0.25">
      <c r="F1543" s="28"/>
      <c r="G1543" s="28"/>
    </row>
    <row r="1544" spans="6:7" x14ac:dyDescent="0.25">
      <c r="F1544" s="28"/>
      <c r="G1544" s="28"/>
    </row>
    <row r="1545" spans="6:7" x14ac:dyDescent="0.25">
      <c r="F1545" s="28"/>
      <c r="G1545" s="28"/>
    </row>
    <row r="1546" spans="6:7" x14ac:dyDescent="0.25">
      <c r="F1546" s="28"/>
      <c r="G1546" s="28"/>
    </row>
    <row r="1547" spans="6:7" x14ac:dyDescent="0.25">
      <c r="F1547" s="28"/>
      <c r="G1547" s="28"/>
    </row>
    <row r="1548" spans="6:7" x14ac:dyDescent="0.25">
      <c r="F1548" s="28"/>
      <c r="G1548" s="28"/>
    </row>
    <row r="1549" spans="6:7" x14ac:dyDescent="0.25">
      <c r="F1549" s="28"/>
      <c r="G1549" s="28"/>
    </row>
    <row r="1550" spans="6:7" x14ac:dyDescent="0.25">
      <c r="F1550" s="28"/>
      <c r="G1550" s="28"/>
    </row>
    <row r="1551" spans="6:7" x14ac:dyDescent="0.25">
      <c r="F1551" s="28"/>
      <c r="G1551" s="28"/>
    </row>
    <row r="1552" spans="6:7" x14ac:dyDescent="0.25">
      <c r="F1552" s="28"/>
      <c r="G1552" s="28"/>
    </row>
    <row r="1553" spans="6:7" x14ac:dyDescent="0.25">
      <c r="F1553" s="28"/>
      <c r="G1553" s="28"/>
    </row>
    <row r="1554" spans="6:7" x14ac:dyDescent="0.25">
      <c r="F1554" s="28"/>
      <c r="G1554" s="28"/>
    </row>
    <row r="1555" spans="6:7" x14ac:dyDescent="0.25">
      <c r="F1555" s="28"/>
      <c r="G1555" s="28"/>
    </row>
    <row r="1556" spans="6:7" x14ac:dyDescent="0.25">
      <c r="F1556" s="28"/>
      <c r="G1556" s="28"/>
    </row>
    <row r="1557" spans="6:7" x14ac:dyDescent="0.25">
      <c r="F1557" s="28"/>
      <c r="G1557" s="28"/>
    </row>
    <row r="1558" spans="6:7" x14ac:dyDescent="0.25">
      <c r="F1558" s="28"/>
      <c r="G1558" s="28"/>
    </row>
    <row r="1559" spans="6:7" x14ac:dyDescent="0.25">
      <c r="F1559" s="28"/>
      <c r="G1559" s="28"/>
    </row>
    <row r="1560" spans="6:7" x14ac:dyDescent="0.25">
      <c r="F1560" s="28"/>
      <c r="G1560" s="28"/>
    </row>
    <row r="1561" spans="6:7" x14ac:dyDescent="0.25">
      <c r="F1561" s="28"/>
      <c r="G1561" s="28"/>
    </row>
    <row r="1562" spans="6:7" x14ac:dyDescent="0.25">
      <c r="F1562" s="28"/>
      <c r="G1562" s="28"/>
    </row>
    <row r="1563" spans="6:7" x14ac:dyDescent="0.25">
      <c r="F1563" s="28"/>
      <c r="G1563" s="28"/>
    </row>
    <row r="1564" spans="6:7" x14ac:dyDescent="0.25">
      <c r="F1564" s="28"/>
      <c r="G1564" s="28"/>
    </row>
    <row r="1565" spans="6:7" x14ac:dyDescent="0.25">
      <c r="F1565" s="28"/>
      <c r="G1565" s="28"/>
    </row>
    <row r="1566" spans="6:7" x14ac:dyDescent="0.25">
      <c r="F1566" s="28"/>
      <c r="G1566" s="28"/>
    </row>
    <row r="1567" spans="6:7" x14ac:dyDescent="0.25">
      <c r="F1567" s="28"/>
      <c r="G1567" s="28"/>
    </row>
    <row r="1568" spans="6:7" x14ac:dyDescent="0.25">
      <c r="F1568" s="28"/>
      <c r="G1568" s="28"/>
    </row>
    <row r="1569" spans="6:7" x14ac:dyDescent="0.25">
      <c r="F1569" s="28"/>
      <c r="G1569" s="28"/>
    </row>
    <row r="1570" spans="6:7" x14ac:dyDescent="0.25">
      <c r="F1570" s="28"/>
      <c r="G1570" s="28"/>
    </row>
    <row r="1571" spans="6:7" x14ac:dyDescent="0.25">
      <c r="F1571" s="28"/>
      <c r="G1571" s="28"/>
    </row>
    <row r="1572" spans="6:7" x14ac:dyDescent="0.25">
      <c r="F1572" s="28"/>
      <c r="G1572" s="28"/>
    </row>
    <row r="1573" spans="6:7" x14ac:dyDescent="0.25">
      <c r="F1573" s="28"/>
      <c r="G1573" s="28"/>
    </row>
    <row r="1574" spans="6:7" x14ac:dyDescent="0.25">
      <c r="F1574" s="28"/>
      <c r="G1574" s="28"/>
    </row>
    <row r="1575" spans="6:7" x14ac:dyDescent="0.25">
      <c r="F1575" s="28"/>
      <c r="G1575" s="28"/>
    </row>
    <row r="1576" spans="6:7" x14ac:dyDescent="0.25">
      <c r="F1576" s="28"/>
      <c r="G1576" s="28"/>
    </row>
    <row r="1577" spans="6:7" x14ac:dyDescent="0.25">
      <c r="F1577" s="28"/>
      <c r="G1577" s="28"/>
    </row>
    <row r="1578" spans="6:7" x14ac:dyDescent="0.25">
      <c r="F1578" s="28"/>
      <c r="G1578" s="28"/>
    </row>
    <row r="1579" spans="6:7" x14ac:dyDescent="0.25">
      <c r="F1579" s="28"/>
      <c r="G1579" s="28"/>
    </row>
    <row r="1580" spans="6:7" x14ac:dyDescent="0.25">
      <c r="F1580" s="28"/>
      <c r="G1580" s="28"/>
    </row>
    <row r="1581" spans="6:7" x14ac:dyDescent="0.25">
      <c r="F1581" s="28"/>
      <c r="G1581" s="28"/>
    </row>
    <row r="1582" spans="6:7" x14ac:dyDescent="0.25">
      <c r="F1582" s="28"/>
      <c r="G1582" s="28"/>
    </row>
    <row r="1583" spans="6:7" x14ac:dyDescent="0.25">
      <c r="F1583" s="28"/>
      <c r="G1583" s="28"/>
    </row>
    <row r="1584" spans="6:7" x14ac:dyDescent="0.25">
      <c r="F1584" s="28"/>
      <c r="G1584" s="28"/>
    </row>
    <row r="1585" spans="6:7" x14ac:dyDescent="0.25">
      <c r="F1585" s="28"/>
      <c r="G1585" s="28"/>
    </row>
    <row r="1586" spans="6:7" x14ac:dyDescent="0.25">
      <c r="F1586" s="28"/>
      <c r="G1586" s="28"/>
    </row>
    <row r="1587" spans="6:7" x14ac:dyDescent="0.25">
      <c r="F1587" s="28"/>
      <c r="G1587" s="28"/>
    </row>
    <row r="1588" spans="6:7" x14ac:dyDescent="0.25">
      <c r="F1588" s="28"/>
      <c r="G1588" s="28"/>
    </row>
    <row r="1589" spans="6:7" x14ac:dyDescent="0.25">
      <c r="F1589" s="28"/>
      <c r="G1589" s="28"/>
    </row>
    <row r="1590" spans="6:7" x14ac:dyDescent="0.25">
      <c r="F1590" s="28"/>
      <c r="G1590" s="28"/>
    </row>
    <row r="1591" spans="6:7" x14ac:dyDescent="0.25">
      <c r="F1591" s="28"/>
      <c r="G1591" s="28"/>
    </row>
    <row r="1592" spans="6:7" x14ac:dyDescent="0.25">
      <c r="F1592" s="28"/>
      <c r="G1592" s="28"/>
    </row>
    <row r="1593" spans="6:7" x14ac:dyDescent="0.25">
      <c r="F1593" s="28"/>
      <c r="G1593" s="28"/>
    </row>
    <row r="1594" spans="6:7" x14ac:dyDescent="0.25">
      <c r="F1594" s="28"/>
      <c r="G1594" s="28"/>
    </row>
    <row r="1595" spans="6:7" x14ac:dyDescent="0.25">
      <c r="F1595" s="28"/>
      <c r="G1595" s="28"/>
    </row>
    <row r="1596" spans="6:7" x14ac:dyDescent="0.25">
      <c r="F1596" s="28"/>
      <c r="G1596" s="28"/>
    </row>
    <row r="1597" spans="6:7" x14ac:dyDescent="0.25">
      <c r="F1597" s="28"/>
      <c r="G1597" s="28"/>
    </row>
    <row r="1598" spans="6:7" x14ac:dyDescent="0.25">
      <c r="F1598" s="28"/>
      <c r="G1598" s="28"/>
    </row>
    <row r="1599" spans="6:7" x14ac:dyDescent="0.25">
      <c r="F1599" s="28"/>
      <c r="G1599" s="28"/>
    </row>
    <row r="1600" spans="6:7" x14ac:dyDescent="0.25">
      <c r="F1600" s="28"/>
      <c r="G1600" s="28"/>
    </row>
    <row r="1601" spans="6:7" x14ac:dyDescent="0.25">
      <c r="F1601" s="28"/>
      <c r="G1601" s="28"/>
    </row>
    <row r="1602" spans="6:7" x14ac:dyDescent="0.25">
      <c r="F1602" s="28"/>
      <c r="G1602" s="28"/>
    </row>
    <row r="1603" spans="6:7" x14ac:dyDescent="0.25">
      <c r="F1603" s="28"/>
      <c r="G1603" s="28"/>
    </row>
    <row r="1604" spans="6:7" x14ac:dyDescent="0.25">
      <c r="F1604" s="28"/>
      <c r="G1604" s="28"/>
    </row>
    <row r="1605" spans="6:7" x14ac:dyDescent="0.25">
      <c r="F1605" s="28"/>
      <c r="G1605" s="28"/>
    </row>
    <row r="1606" spans="6:7" x14ac:dyDescent="0.25">
      <c r="F1606" s="28"/>
      <c r="G1606" s="28"/>
    </row>
    <row r="1607" spans="6:7" x14ac:dyDescent="0.25">
      <c r="F1607" s="28"/>
      <c r="G1607" s="28"/>
    </row>
    <row r="1608" spans="6:7" x14ac:dyDescent="0.25">
      <c r="F1608" s="28"/>
      <c r="G1608" s="28"/>
    </row>
    <row r="1609" spans="6:7" x14ac:dyDescent="0.25">
      <c r="F1609" s="28"/>
      <c r="G1609" s="28"/>
    </row>
    <row r="1610" spans="6:7" x14ac:dyDescent="0.25">
      <c r="F1610" s="28"/>
      <c r="G1610" s="28"/>
    </row>
    <row r="1611" spans="6:7" x14ac:dyDescent="0.25">
      <c r="F1611" s="28"/>
      <c r="G1611" s="28"/>
    </row>
    <row r="1612" spans="6:7" x14ac:dyDescent="0.25">
      <c r="F1612" s="28"/>
      <c r="G1612" s="28"/>
    </row>
    <row r="1613" spans="6:7" x14ac:dyDescent="0.25">
      <c r="F1613" s="28"/>
      <c r="G1613" s="28"/>
    </row>
    <row r="1614" spans="6:7" x14ac:dyDescent="0.25">
      <c r="F1614" s="28"/>
      <c r="G1614" s="28"/>
    </row>
    <row r="1615" spans="6:7" x14ac:dyDescent="0.25">
      <c r="F1615" s="28"/>
      <c r="G1615" s="28"/>
    </row>
    <row r="1616" spans="6:7" x14ac:dyDescent="0.25">
      <c r="F1616" s="28"/>
      <c r="G1616" s="28"/>
    </row>
    <row r="1617" spans="6:7" x14ac:dyDescent="0.25">
      <c r="F1617" s="28"/>
      <c r="G1617" s="28"/>
    </row>
    <row r="1618" spans="6:7" x14ac:dyDescent="0.25">
      <c r="F1618" s="28"/>
      <c r="G1618" s="28"/>
    </row>
    <row r="1619" spans="6:7" x14ac:dyDescent="0.25">
      <c r="F1619" s="28"/>
      <c r="G1619" s="28"/>
    </row>
    <row r="1620" spans="6:7" x14ac:dyDescent="0.25">
      <c r="F1620" s="28"/>
      <c r="G1620" s="28"/>
    </row>
    <row r="1621" spans="6:7" x14ac:dyDescent="0.25">
      <c r="F1621" s="28"/>
      <c r="G1621" s="28"/>
    </row>
    <row r="1622" spans="6:7" x14ac:dyDescent="0.25">
      <c r="F1622" s="28"/>
      <c r="G1622" s="28"/>
    </row>
    <row r="1623" spans="6:7" x14ac:dyDescent="0.25">
      <c r="F1623" s="28"/>
      <c r="G1623" s="28"/>
    </row>
    <row r="1624" spans="6:7" x14ac:dyDescent="0.25">
      <c r="F1624" s="28"/>
      <c r="G1624" s="28"/>
    </row>
    <row r="1625" spans="6:7" x14ac:dyDescent="0.25">
      <c r="F1625" s="28"/>
      <c r="G1625" s="28"/>
    </row>
    <row r="1626" spans="6:7" x14ac:dyDescent="0.25">
      <c r="F1626" s="28"/>
      <c r="G1626" s="28"/>
    </row>
    <row r="1627" spans="6:7" x14ac:dyDescent="0.25">
      <c r="F1627" s="28"/>
      <c r="G1627" s="28"/>
    </row>
    <row r="1628" spans="6:7" x14ac:dyDescent="0.25">
      <c r="F1628" s="28"/>
      <c r="G1628" s="28"/>
    </row>
    <row r="1629" spans="6:7" x14ac:dyDescent="0.25">
      <c r="F1629" s="28"/>
      <c r="G1629" s="28"/>
    </row>
    <row r="1630" spans="6:7" x14ac:dyDescent="0.25">
      <c r="F1630" s="28"/>
      <c r="G1630" s="28"/>
    </row>
    <row r="1631" spans="6:7" x14ac:dyDescent="0.25">
      <c r="F1631" s="28"/>
      <c r="G1631" s="28"/>
    </row>
    <row r="1632" spans="6:7" x14ac:dyDescent="0.25">
      <c r="F1632" s="28"/>
      <c r="G1632" s="28"/>
    </row>
    <row r="1633" spans="6:7" x14ac:dyDescent="0.25">
      <c r="F1633" s="28"/>
      <c r="G1633" s="28"/>
    </row>
    <row r="1634" spans="6:7" x14ac:dyDescent="0.25">
      <c r="F1634" s="28"/>
      <c r="G1634" s="28"/>
    </row>
    <row r="1635" spans="6:7" x14ac:dyDescent="0.25">
      <c r="F1635" s="28"/>
      <c r="G1635" s="28"/>
    </row>
    <row r="1636" spans="6:7" x14ac:dyDescent="0.25">
      <c r="F1636" s="28"/>
      <c r="G1636" s="28"/>
    </row>
    <row r="1637" spans="6:7" x14ac:dyDescent="0.25">
      <c r="F1637" s="28"/>
      <c r="G1637" s="28"/>
    </row>
    <row r="1638" spans="6:7" x14ac:dyDescent="0.25">
      <c r="F1638" s="28"/>
      <c r="G1638" s="28"/>
    </row>
    <row r="1639" spans="6:7" x14ac:dyDescent="0.25">
      <c r="F1639" s="28"/>
      <c r="G1639" s="28"/>
    </row>
    <row r="1640" spans="6:7" x14ac:dyDescent="0.25">
      <c r="F1640" s="28"/>
      <c r="G1640" s="28"/>
    </row>
    <row r="1641" spans="6:7" x14ac:dyDescent="0.25">
      <c r="F1641" s="28"/>
      <c r="G1641" s="28"/>
    </row>
    <row r="1642" spans="6:7" x14ac:dyDescent="0.25">
      <c r="F1642" s="28"/>
      <c r="G1642" s="28"/>
    </row>
    <row r="1643" spans="6:7" x14ac:dyDescent="0.25">
      <c r="F1643" s="28"/>
      <c r="G1643" s="28"/>
    </row>
    <row r="1644" spans="6:7" x14ac:dyDescent="0.25">
      <c r="F1644" s="28"/>
      <c r="G1644" s="28"/>
    </row>
    <row r="1645" spans="6:7" x14ac:dyDescent="0.25">
      <c r="F1645" s="28"/>
      <c r="G1645" s="28"/>
    </row>
    <row r="1646" spans="6:7" x14ac:dyDescent="0.25">
      <c r="F1646" s="28"/>
      <c r="G1646" s="28"/>
    </row>
    <row r="1647" spans="6:7" x14ac:dyDescent="0.25">
      <c r="F1647" s="28"/>
      <c r="G1647" s="28"/>
    </row>
    <row r="1648" spans="6:7" x14ac:dyDescent="0.25">
      <c r="F1648" s="28"/>
      <c r="G1648" s="28"/>
    </row>
    <row r="1649" spans="6:7" x14ac:dyDescent="0.25">
      <c r="F1649" s="28"/>
      <c r="G1649" s="28"/>
    </row>
    <row r="1650" spans="6:7" x14ac:dyDescent="0.25">
      <c r="F1650" s="28"/>
      <c r="G1650" s="28"/>
    </row>
    <row r="1651" spans="6:7" x14ac:dyDescent="0.25">
      <c r="F1651" s="28"/>
      <c r="G1651" s="28"/>
    </row>
    <row r="1652" spans="6:7" x14ac:dyDescent="0.25">
      <c r="F1652" s="28"/>
      <c r="G1652" s="28"/>
    </row>
    <row r="1653" spans="6:7" x14ac:dyDescent="0.25">
      <c r="F1653" s="28"/>
      <c r="G1653" s="28"/>
    </row>
    <row r="1654" spans="6:7" x14ac:dyDescent="0.25">
      <c r="F1654" s="28"/>
      <c r="G1654" s="28"/>
    </row>
    <row r="1655" spans="6:7" x14ac:dyDescent="0.25">
      <c r="F1655" s="28"/>
      <c r="G1655" s="28"/>
    </row>
    <row r="1656" spans="6:7" x14ac:dyDescent="0.25">
      <c r="F1656" s="28"/>
      <c r="G1656" s="28"/>
    </row>
    <row r="1657" spans="6:7" x14ac:dyDescent="0.25">
      <c r="F1657" s="28"/>
      <c r="G1657" s="28"/>
    </row>
    <row r="1658" spans="6:7" x14ac:dyDescent="0.25">
      <c r="F1658" s="28"/>
      <c r="G1658" s="28"/>
    </row>
    <row r="1659" spans="6:7" x14ac:dyDescent="0.25">
      <c r="F1659" s="28"/>
      <c r="G1659" s="28"/>
    </row>
    <row r="1660" spans="6:7" x14ac:dyDescent="0.25">
      <c r="F1660" s="28"/>
      <c r="G1660" s="28"/>
    </row>
    <row r="1661" spans="6:7" x14ac:dyDescent="0.25">
      <c r="F1661" s="28"/>
      <c r="G1661" s="28"/>
    </row>
    <row r="1662" spans="6:7" x14ac:dyDescent="0.25">
      <c r="F1662" s="28"/>
      <c r="G1662" s="28"/>
    </row>
    <row r="1663" spans="6:7" x14ac:dyDescent="0.25">
      <c r="F1663" s="28"/>
      <c r="G1663" s="28"/>
    </row>
    <row r="1664" spans="6:7" x14ac:dyDescent="0.25">
      <c r="F1664" s="28"/>
      <c r="G1664" s="28"/>
    </row>
    <row r="1665" spans="6:7" x14ac:dyDescent="0.25">
      <c r="F1665" s="28"/>
      <c r="G1665" s="28"/>
    </row>
    <row r="1666" spans="6:7" x14ac:dyDescent="0.25">
      <c r="F1666" s="28"/>
      <c r="G1666" s="28"/>
    </row>
    <row r="1667" spans="6:7" x14ac:dyDescent="0.25">
      <c r="F1667" s="28"/>
      <c r="G1667" s="28"/>
    </row>
    <row r="1668" spans="6:7" x14ac:dyDescent="0.25">
      <c r="F1668" s="28"/>
      <c r="G1668" s="28"/>
    </row>
    <row r="1669" spans="6:7" x14ac:dyDescent="0.25">
      <c r="F1669" s="28"/>
      <c r="G1669" s="28"/>
    </row>
    <row r="1670" spans="6:7" x14ac:dyDescent="0.25">
      <c r="F1670" s="28"/>
      <c r="G1670" s="28"/>
    </row>
    <row r="1671" spans="6:7" x14ac:dyDescent="0.25">
      <c r="F1671" s="28"/>
      <c r="G1671" s="28"/>
    </row>
    <row r="1672" spans="6:7" x14ac:dyDescent="0.25">
      <c r="F1672" s="28"/>
      <c r="G1672" s="28"/>
    </row>
    <row r="1673" spans="6:7" x14ac:dyDescent="0.25">
      <c r="F1673" s="28"/>
      <c r="G1673" s="28"/>
    </row>
    <row r="1674" spans="6:7" x14ac:dyDescent="0.25">
      <c r="F1674" s="28"/>
      <c r="G1674" s="28"/>
    </row>
    <row r="1675" spans="6:7" x14ac:dyDescent="0.25">
      <c r="F1675" s="28"/>
      <c r="G1675" s="28"/>
    </row>
    <row r="1676" spans="6:7" x14ac:dyDescent="0.25">
      <c r="F1676" s="28"/>
      <c r="G1676" s="28"/>
    </row>
    <row r="1677" spans="6:7" x14ac:dyDescent="0.25">
      <c r="F1677" s="28"/>
      <c r="G1677" s="28"/>
    </row>
    <row r="1678" spans="6:7" x14ac:dyDescent="0.25">
      <c r="F1678" s="28"/>
      <c r="G1678" s="28"/>
    </row>
    <row r="1679" spans="6:7" x14ac:dyDescent="0.25">
      <c r="F1679" s="28"/>
      <c r="G1679" s="28"/>
    </row>
    <row r="1680" spans="6:7" x14ac:dyDescent="0.25">
      <c r="F1680" s="28"/>
      <c r="G1680" s="28"/>
    </row>
    <row r="1681" spans="6:7" x14ac:dyDescent="0.25">
      <c r="F1681" s="28"/>
      <c r="G1681" s="28"/>
    </row>
    <row r="1682" spans="6:7" x14ac:dyDescent="0.25">
      <c r="F1682" s="28"/>
      <c r="G1682" s="28"/>
    </row>
    <row r="1683" spans="6:7" x14ac:dyDescent="0.25">
      <c r="F1683" s="28"/>
      <c r="G1683" s="28"/>
    </row>
    <row r="1684" spans="6:7" x14ac:dyDescent="0.25">
      <c r="F1684" s="28"/>
      <c r="G1684" s="28"/>
    </row>
    <row r="1685" spans="6:7" x14ac:dyDescent="0.25">
      <c r="F1685" s="28"/>
      <c r="G1685" s="28"/>
    </row>
    <row r="1686" spans="6:7" x14ac:dyDescent="0.25">
      <c r="F1686" s="28"/>
      <c r="G1686" s="28"/>
    </row>
    <row r="1687" spans="6:7" x14ac:dyDescent="0.25">
      <c r="F1687" s="28"/>
      <c r="G1687" s="28"/>
    </row>
    <row r="1688" spans="6:7" x14ac:dyDescent="0.25">
      <c r="F1688" s="28"/>
      <c r="G1688" s="28"/>
    </row>
    <row r="1689" spans="6:7" x14ac:dyDescent="0.25">
      <c r="F1689" s="28"/>
      <c r="G1689" s="28"/>
    </row>
    <row r="1690" spans="6:7" x14ac:dyDescent="0.25">
      <c r="F1690" s="28"/>
      <c r="G1690" s="28"/>
    </row>
    <row r="1691" spans="6:7" x14ac:dyDescent="0.25">
      <c r="F1691" s="28"/>
      <c r="G1691" s="28"/>
    </row>
    <row r="1692" spans="6:7" x14ac:dyDescent="0.25">
      <c r="F1692" s="28"/>
      <c r="G1692" s="28"/>
    </row>
    <row r="1693" spans="6:7" x14ac:dyDescent="0.25">
      <c r="F1693" s="28"/>
      <c r="G1693" s="28"/>
    </row>
    <row r="1694" spans="6:7" x14ac:dyDescent="0.25">
      <c r="F1694" s="28"/>
      <c r="G1694" s="28"/>
    </row>
    <row r="1695" spans="6:7" x14ac:dyDescent="0.25">
      <c r="F1695" s="28"/>
      <c r="G1695" s="28"/>
    </row>
    <row r="1696" spans="6:7" x14ac:dyDescent="0.25">
      <c r="F1696" s="28"/>
      <c r="G1696" s="28"/>
    </row>
    <row r="1697" spans="6:7" x14ac:dyDescent="0.25">
      <c r="F1697" s="28"/>
      <c r="G1697" s="28"/>
    </row>
    <row r="1698" spans="6:7" x14ac:dyDescent="0.25">
      <c r="F1698" s="28"/>
      <c r="G1698" s="28"/>
    </row>
    <row r="1699" spans="6:7" x14ac:dyDescent="0.25">
      <c r="F1699" s="28"/>
      <c r="G1699" s="28"/>
    </row>
    <row r="1700" spans="6:7" x14ac:dyDescent="0.25">
      <c r="F1700" s="28"/>
      <c r="G1700" s="28"/>
    </row>
    <row r="1701" spans="6:7" x14ac:dyDescent="0.25">
      <c r="F1701" s="28"/>
      <c r="G1701" s="28"/>
    </row>
    <row r="1702" spans="6:7" x14ac:dyDescent="0.25">
      <c r="F1702" s="28"/>
      <c r="G1702" s="28"/>
    </row>
    <row r="1703" spans="6:7" x14ac:dyDescent="0.25">
      <c r="F1703" s="28"/>
      <c r="G1703" s="28"/>
    </row>
    <row r="1704" spans="6:7" x14ac:dyDescent="0.25">
      <c r="F1704" s="28"/>
      <c r="G1704" s="28"/>
    </row>
    <row r="1705" spans="6:7" x14ac:dyDescent="0.25">
      <c r="F1705" s="28"/>
      <c r="G1705" s="28"/>
    </row>
    <row r="1706" spans="6:7" x14ac:dyDescent="0.25">
      <c r="F1706" s="28"/>
      <c r="G1706" s="28"/>
    </row>
    <row r="1707" spans="6:7" x14ac:dyDescent="0.25">
      <c r="F1707" s="28"/>
      <c r="G1707" s="28"/>
    </row>
    <row r="1708" spans="6:7" x14ac:dyDescent="0.25">
      <c r="F1708" s="28"/>
      <c r="G1708" s="28"/>
    </row>
    <row r="1709" spans="6:7" x14ac:dyDescent="0.25">
      <c r="F1709" s="28"/>
      <c r="G1709" s="28"/>
    </row>
    <row r="1710" spans="6:7" x14ac:dyDescent="0.25">
      <c r="F1710" s="28"/>
      <c r="G1710" s="28"/>
    </row>
    <row r="1711" spans="6:7" x14ac:dyDescent="0.25">
      <c r="F1711" s="28"/>
      <c r="G1711" s="28"/>
    </row>
    <row r="1712" spans="6:7" x14ac:dyDescent="0.25">
      <c r="F1712" s="28"/>
      <c r="G1712" s="28"/>
    </row>
    <row r="1713" spans="6:7" x14ac:dyDescent="0.25">
      <c r="F1713" s="28"/>
      <c r="G1713" s="28"/>
    </row>
    <row r="1714" spans="6:7" x14ac:dyDescent="0.25">
      <c r="F1714" s="28"/>
      <c r="G1714" s="28"/>
    </row>
    <row r="1715" spans="6:7" x14ac:dyDescent="0.25">
      <c r="F1715" s="28"/>
      <c r="G1715" s="28"/>
    </row>
    <row r="1716" spans="6:7" x14ac:dyDescent="0.25">
      <c r="F1716" s="28"/>
      <c r="G1716" s="28"/>
    </row>
    <row r="1717" spans="6:7" x14ac:dyDescent="0.25">
      <c r="F1717" s="28"/>
      <c r="G1717" s="28"/>
    </row>
    <row r="1718" spans="6:7" x14ac:dyDescent="0.25">
      <c r="F1718" s="28"/>
      <c r="G1718" s="28"/>
    </row>
    <row r="1719" spans="6:7" x14ac:dyDescent="0.25">
      <c r="F1719" s="28"/>
      <c r="G1719" s="28"/>
    </row>
    <row r="1720" spans="6:7" x14ac:dyDescent="0.25">
      <c r="F1720" s="28"/>
      <c r="G1720" s="28"/>
    </row>
    <row r="1721" spans="6:7" x14ac:dyDescent="0.25">
      <c r="F1721" s="28"/>
      <c r="G1721" s="28"/>
    </row>
    <row r="1722" spans="6:7" x14ac:dyDescent="0.25">
      <c r="F1722" s="28"/>
      <c r="G1722" s="28"/>
    </row>
    <row r="1723" spans="6:7" x14ac:dyDescent="0.25">
      <c r="F1723" s="28"/>
      <c r="G1723" s="28"/>
    </row>
    <row r="1724" spans="6:7" x14ac:dyDescent="0.25">
      <c r="F1724" s="28"/>
      <c r="G1724" s="28"/>
    </row>
    <row r="1725" spans="6:7" x14ac:dyDescent="0.25">
      <c r="F1725" s="28"/>
      <c r="G1725" s="28"/>
    </row>
    <row r="1726" spans="6:7" x14ac:dyDescent="0.25">
      <c r="F1726" s="28"/>
      <c r="G1726" s="28"/>
    </row>
    <row r="1727" spans="6:7" x14ac:dyDescent="0.25">
      <c r="F1727" s="28"/>
      <c r="G1727" s="28"/>
    </row>
    <row r="1728" spans="6:7" x14ac:dyDescent="0.25">
      <c r="F1728" s="28"/>
      <c r="G1728" s="28"/>
    </row>
    <row r="1729" spans="6:7" x14ac:dyDescent="0.25">
      <c r="F1729" s="28"/>
      <c r="G1729" s="28"/>
    </row>
    <row r="1730" spans="6:7" x14ac:dyDescent="0.25">
      <c r="F1730" s="28"/>
      <c r="G1730" s="28"/>
    </row>
    <row r="1731" spans="6:7" x14ac:dyDescent="0.25">
      <c r="F1731" s="28"/>
      <c r="G1731" s="28"/>
    </row>
    <row r="1732" spans="6:7" x14ac:dyDescent="0.25">
      <c r="F1732" s="28"/>
      <c r="G1732" s="28"/>
    </row>
    <row r="1733" spans="6:7" x14ac:dyDescent="0.25">
      <c r="F1733" s="28"/>
      <c r="G1733" s="28"/>
    </row>
    <row r="1734" spans="6:7" x14ac:dyDescent="0.25">
      <c r="F1734" s="28"/>
      <c r="G1734" s="28"/>
    </row>
    <row r="1735" spans="6:7" x14ac:dyDescent="0.25">
      <c r="F1735" s="28"/>
      <c r="G1735" s="28"/>
    </row>
    <row r="1736" spans="6:7" x14ac:dyDescent="0.25">
      <c r="F1736" s="28"/>
      <c r="G1736" s="28"/>
    </row>
    <row r="1737" spans="6:7" x14ac:dyDescent="0.25">
      <c r="F1737" s="28"/>
      <c r="G1737" s="28"/>
    </row>
    <row r="1738" spans="6:7" x14ac:dyDescent="0.25">
      <c r="F1738" s="28"/>
      <c r="G1738" s="28"/>
    </row>
    <row r="1739" spans="6:7" x14ac:dyDescent="0.25">
      <c r="F1739" s="28"/>
      <c r="G1739" s="28"/>
    </row>
    <row r="1740" spans="6:7" x14ac:dyDescent="0.25">
      <c r="F1740" s="28"/>
      <c r="G1740" s="28"/>
    </row>
    <row r="1741" spans="6:7" x14ac:dyDescent="0.25">
      <c r="F1741" s="28"/>
      <c r="G1741" s="28"/>
    </row>
    <row r="1742" spans="6:7" x14ac:dyDescent="0.25">
      <c r="F1742" s="28"/>
      <c r="G1742" s="28"/>
    </row>
    <row r="1743" spans="6:7" x14ac:dyDescent="0.25">
      <c r="F1743" s="28"/>
      <c r="G1743" s="28"/>
    </row>
    <row r="1744" spans="6:7" x14ac:dyDescent="0.25">
      <c r="F1744" s="28"/>
      <c r="G1744" s="28"/>
    </row>
    <row r="1745" spans="6:7" x14ac:dyDescent="0.25">
      <c r="F1745" s="28"/>
      <c r="G1745" s="28"/>
    </row>
    <row r="1746" spans="6:7" x14ac:dyDescent="0.25">
      <c r="F1746" s="28"/>
      <c r="G1746" s="28"/>
    </row>
    <row r="1747" spans="6:7" x14ac:dyDescent="0.25">
      <c r="F1747" s="28"/>
      <c r="G1747" s="28"/>
    </row>
    <row r="1748" spans="6:7" x14ac:dyDescent="0.25">
      <c r="F1748" s="28"/>
      <c r="G1748" s="28"/>
    </row>
    <row r="1749" spans="6:7" x14ac:dyDescent="0.25">
      <c r="F1749" s="28"/>
      <c r="G1749" s="28"/>
    </row>
    <row r="1750" spans="6:7" x14ac:dyDescent="0.25">
      <c r="F1750" s="28"/>
      <c r="G1750" s="28"/>
    </row>
    <row r="1751" spans="6:7" x14ac:dyDescent="0.25">
      <c r="F1751" s="28"/>
      <c r="G1751" s="28"/>
    </row>
    <row r="1752" spans="6:7" x14ac:dyDescent="0.25">
      <c r="F1752" s="28"/>
      <c r="G1752" s="28"/>
    </row>
    <row r="1753" spans="6:7" x14ac:dyDescent="0.25">
      <c r="F1753" s="28"/>
      <c r="G1753" s="28"/>
    </row>
    <row r="1754" spans="6:7" x14ac:dyDescent="0.25">
      <c r="F1754" s="28"/>
      <c r="G1754" s="28"/>
    </row>
    <row r="1755" spans="6:7" x14ac:dyDescent="0.25">
      <c r="F1755" s="28"/>
      <c r="G1755" s="28"/>
    </row>
    <row r="1756" spans="6:7" x14ac:dyDescent="0.25">
      <c r="F1756" s="28"/>
      <c r="G1756" s="28"/>
    </row>
    <row r="1757" spans="6:7" x14ac:dyDescent="0.25">
      <c r="F1757" s="28"/>
      <c r="G1757" s="28"/>
    </row>
    <row r="1758" spans="6:7" x14ac:dyDescent="0.25">
      <c r="F1758" s="28"/>
      <c r="G1758" s="28"/>
    </row>
    <row r="1759" spans="6:7" x14ac:dyDescent="0.25">
      <c r="F1759" s="28"/>
      <c r="G1759" s="28"/>
    </row>
    <row r="1760" spans="6:7" x14ac:dyDescent="0.25">
      <c r="F1760" s="28"/>
      <c r="G1760" s="28"/>
    </row>
    <row r="1761" spans="6:7" x14ac:dyDescent="0.25">
      <c r="F1761" s="28"/>
      <c r="G1761" s="28"/>
    </row>
    <row r="1762" spans="6:7" x14ac:dyDescent="0.25">
      <c r="F1762" s="28"/>
      <c r="G1762" s="28"/>
    </row>
    <row r="1763" spans="6:7" x14ac:dyDescent="0.25">
      <c r="F1763" s="28"/>
      <c r="G1763" s="28"/>
    </row>
    <row r="1764" spans="6:7" x14ac:dyDescent="0.25">
      <c r="F1764" s="28"/>
      <c r="G1764" s="28"/>
    </row>
    <row r="1765" spans="6:7" x14ac:dyDescent="0.25">
      <c r="F1765" s="28"/>
      <c r="G1765" s="28"/>
    </row>
    <row r="1766" spans="6:7" x14ac:dyDescent="0.25">
      <c r="F1766" s="28"/>
      <c r="G1766" s="28"/>
    </row>
    <row r="1767" spans="6:7" x14ac:dyDescent="0.25">
      <c r="F1767" s="28"/>
      <c r="G1767" s="28"/>
    </row>
    <row r="1768" spans="6:7" x14ac:dyDescent="0.25">
      <c r="F1768" s="28"/>
      <c r="G1768" s="28"/>
    </row>
    <row r="1769" spans="6:7" x14ac:dyDescent="0.25">
      <c r="F1769" s="28"/>
      <c r="G1769" s="28"/>
    </row>
    <row r="1770" spans="6:7" x14ac:dyDescent="0.25">
      <c r="F1770" s="28"/>
      <c r="G1770" s="28"/>
    </row>
    <row r="1771" spans="6:7" x14ac:dyDescent="0.25">
      <c r="F1771" s="28"/>
      <c r="G1771" s="28"/>
    </row>
    <row r="1772" spans="6:7" x14ac:dyDescent="0.25">
      <c r="F1772" s="28"/>
      <c r="G1772" s="28"/>
    </row>
    <row r="1773" spans="6:7" x14ac:dyDescent="0.25">
      <c r="F1773" s="28"/>
      <c r="G1773" s="28"/>
    </row>
    <row r="1774" spans="6:7" x14ac:dyDescent="0.25">
      <c r="F1774" s="28"/>
      <c r="G1774" s="28"/>
    </row>
    <row r="1775" spans="6:7" x14ac:dyDescent="0.25">
      <c r="F1775" s="28"/>
      <c r="G1775" s="28"/>
    </row>
    <row r="1776" spans="6:7" x14ac:dyDescent="0.25">
      <c r="F1776" s="28"/>
      <c r="G1776" s="28"/>
    </row>
    <row r="1777" spans="6:7" x14ac:dyDescent="0.25">
      <c r="F1777" s="28"/>
      <c r="G1777" s="28"/>
    </row>
    <row r="1778" spans="6:7" x14ac:dyDescent="0.25">
      <c r="F1778" s="28"/>
      <c r="G1778" s="28"/>
    </row>
    <row r="1779" spans="6:7" x14ac:dyDescent="0.25">
      <c r="F1779" s="28"/>
      <c r="G1779" s="28"/>
    </row>
    <row r="1780" spans="6:7" x14ac:dyDescent="0.25">
      <c r="F1780" s="28"/>
      <c r="G1780" s="28"/>
    </row>
    <row r="1781" spans="6:7" x14ac:dyDescent="0.25">
      <c r="F1781" s="28"/>
      <c r="G1781" s="28"/>
    </row>
    <row r="1782" spans="6:7" x14ac:dyDescent="0.25">
      <c r="F1782" s="28"/>
      <c r="G1782" s="28"/>
    </row>
    <row r="1783" spans="6:7" x14ac:dyDescent="0.25">
      <c r="F1783" s="28"/>
      <c r="G1783" s="28"/>
    </row>
    <row r="1784" spans="6:7" x14ac:dyDescent="0.25">
      <c r="F1784" s="28"/>
      <c r="G1784" s="28"/>
    </row>
    <row r="1785" spans="6:7" x14ac:dyDescent="0.25">
      <c r="F1785" s="28"/>
      <c r="G1785" s="28"/>
    </row>
    <row r="1786" spans="6:7" x14ac:dyDescent="0.25">
      <c r="F1786" s="28"/>
      <c r="G1786" s="28"/>
    </row>
    <row r="1787" spans="6:7" x14ac:dyDescent="0.25">
      <c r="F1787" s="28"/>
      <c r="G1787" s="28"/>
    </row>
    <row r="1788" spans="6:7" x14ac:dyDescent="0.25">
      <c r="F1788" s="28"/>
      <c r="G1788" s="28"/>
    </row>
    <row r="1789" spans="6:7" x14ac:dyDescent="0.25">
      <c r="F1789" s="28"/>
      <c r="G1789" s="28"/>
    </row>
    <row r="1790" spans="6:7" x14ac:dyDescent="0.25">
      <c r="F1790" s="28"/>
      <c r="G1790" s="28"/>
    </row>
    <row r="1791" spans="6:7" x14ac:dyDescent="0.25">
      <c r="F1791" s="28"/>
      <c r="G1791" s="28"/>
    </row>
    <row r="1792" spans="6:7" x14ac:dyDescent="0.25">
      <c r="F1792" s="28"/>
      <c r="G1792" s="28"/>
    </row>
    <row r="1793" spans="6:7" x14ac:dyDescent="0.25">
      <c r="F1793" s="28"/>
      <c r="G1793" s="28"/>
    </row>
    <row r="1794" spans="6:7" x14ac:dyDescent="0.25">
      <c r="F1794" s="28"/>
      <c r="G1794" s="28"/>
    </row>
    <row r="1795" spans="6:7" x14ac:dyDescent="0.25">
      <c r="F1795" s="28"/>
      <c r="G1795" s="28"/>
    </row>
    <row r="1796" spans="6:7" x14ac:dyDescent="0.25">
      <c r="F1796" s="28"/>
      <c r="G1796" s="28"/>
    </row>
    <row r="1797" spans="6:7" x14ac:dyDescent="0.25">
      <c r="F1797" s="28"/>
      <c r="G1797" s="28"/>
    </row>
    <row r="1798" spans="6:7" x14ac:dyDescent="0.25">
      <c r="F1798" s="28"/>
      <c r="G1798" s="28"/>
    </row>
    <row r="1799" spans="6:7" x14ac:dyDescent="0.25">
      <c r="F1799" s="28"/>
      <c r="G1799" s="28"/>
    </row>
    <row r="1800" spans="6:7" x14ac:dyDescent="0.25">
      <c r="F1800" s="28"/>
      <c r="G1800" s="28"/>
    </row>
    <row r="1801" spans="6:7" x14ac:dyDescent="0.25">
      <c r="F1801" s="28"/>
      <c r="G1801" s="28"/>
    </row>
    <row r="1802" spans="6:7" x14ac:dyDescent="0.25">
      <c r="F1802" s="28"/>
      <c r="G1802" s="28"/>
    </row>
    <row r="1803" spans="6:7" x14ac:dyDescent="0.25">
      <c r="F1803" s="28"/>
      <c r="G1803" s="28"/>
    </row>
    <row r="1804" spans="6:7" x14ac:dyDescent="0.25">
      <c r="F1804" s="28"/>
      <c r="G1804" s="28"/>
    </row>
    <row r="1805" spans="6:7" x14ac:dyDescent="0.25">
      <c r="F1805" s="28"/>
      <c r="G1805" s="28"/>
    </row>
    <row r="1806" spans="6:7" x14ac:dyDescent="0.25">
      <c r="F1806" s="28"/>
      <c r="G1806" s="28"/>
    </row>
    <row r="1807" spans="6:7" x14ac:dyDescent="0.25">
      <c r="F1807" s="28"/>
      <c r="G1807" s="28"/>
    </row>
    <row r="1808" spans="6:7" x14ac:dyDescent="0.25">
      <c r="F1808" s="28"/>
      <c r="G1808" s="28"/>
    </row>
    <row r="1809" spans="6:7" x14ac:dyDescent="0.25">
      <c r="F1809" s="28"/>
      <c r="G1809" s="28"/>
    </row>
    <row r="1810" spans="6:7" x14ac:dyDescent="0.25">
      <c r="F1810" s="28"/>
      <c r="G1810" s="28"/>
    </row>
    <row r="1811" spans="6:7" x14ac:dyDescent="0.25">
      <c r="F1811" s="28"/>
      <c r="G1811" s="28"/>
    </row>
    <row r="1812" spans="6:7" x14ac:dyDescent="0.25">
      <c r="F1812" s="28"/>
      <c r="G1812" s="28"/>
    </row>
    <row r="1813" spans="6:7" x14ac:dyDescent="0.25">
      <c r="F1813" s="28"/>
      <c r="G1813" s="28"/>
    </row>
    <row r="1814" spans="6:7" x14ac:dyDescent="0.25">
      <c r="F1814" s="28"/>
      <c r="G1814" s="28"/>
    </row>
    <row r="1815" spans="6:7" x14ac:dyDescent="0.25">
      <c r="F1815" s="28"/>
      <c r="G1815" s="28"/>
    </row>
    <row r="1816" spans="6:7" x14ac:dyDescent="0.25">
      <c r="F1816" s="28"/>
      <c r="G1816" s="28"/>
    </row>
    <row r="1817" spans="6:7" x14ac:dyDescent="0.25">
      <c r="F1817" s="28"/>
      <c r="G1817" s="28"/>
    </row>
    <row r="1818" spans="6:7" x14ac:dyDescent="0.25">
      <c r="F1818" s="28"/>
      <c r="G1818" s="28"/>
    </row>
    <row r="1819" spans="6:7" x14ac:dyDescent="0.25">
      <c r="F1819" s="28"/>
      <c r="G1819" s="28"/>
    </row>
    <row r="1820" spans="6:7" x14ac:dyDescent="0.25">
      <c r="F1820" s="28"/>
      <c r="G1820" s="28"/>
    </row>
    <row r="1821" spans="6:7" x14ac:dyDescent="0.25">
      <c r="F1821" s="28"/>
      <c r="G1821" s="28"/>
    </row>
    <row r="1822" spans="6:7" x14ac:dyDescent="0.25">
      <c r="F1822" s="28"/>
      <c r="G1822" s="28"/>
    </row>
    <row r="1823" spans="6:7" x14ac:dyDescent="0.25">
      <c r="F1823" s="28"/>
      <c r="G1823" s="28"/>
    </row>
    <row r="1824" spans="6:7" x14ac:dyDescent="0.25">
      <c r="F1824" s="28"/>
      <c r="G1824" s="28"/>
    </row>
    <row r="1825" spans="6:7" x14ac:dyDescent="0.25">
      <c r="F1825" s="28"/>
      <c r="G1825" s="28"/>
    </row>
    <row r="1826" spans="6:7" x14ac:dyDescent="0.25">
      <c r="F1826" s="28"/>
      <c r="G1826" s="28"/>
    </row>
    <row r="1827" spans="6:7" x14ac:dyDescent="0.25">
      <c r="F1827" s="28"/>
      <c r="G1827" s="28"/>
    </row>
    <row r="1828" spans="6:7" x14ac:dyDescent="0.25">
      <c r="F1828" s="28"/>
      <c r="G1828" s="28"/>
    </row>
    <row r="1829" spans="6:7" x14ac:dyDescent="0.25">
      <c r="F1829" s="28"/>
      <c r="G1829" s="28"/>
    </row>
    <row r="1830" spans="6:7" x14ac:dyDescent="0.25">
      <c r="F1830" s="28"/>
      <c r="G1830" s="28"/>
    </row>
    <row r="1831" spans="6:7" x14ac:dyDescent="0.25">
      <c r="F1831" s="28"/>
      <c r="G1831" s="28"/>
    </row>
    <row r="1832" spans="6:7" x14ac:dyDescent="0.25">
      <c r="F1832" s="28"/>
      <c r="G1832" s="28"/>
    </row>
    <row r="1833" spans="6:7" x14ac:dyDescent="0.25">
      <c r="F1833" s="28"/>
      <c r="G1833" s="28"/>
    </row>
    <row r="1834" spans="6:7" x14ac:dyDescent="0.25">
      <c r="F1834" s="28"/>
      <c r="G1834" s="28"/>
    </row>
    <row r="1835" spans="6:7" x14ac:dyDescent="0.25">
      <c r="F1835" s="28"/>
      <c r="G1835" s="28"/>
    </row>
    <row r="1836" spans="6:7" x14ac:dyDescent="0.25">
      <c r="F1836" s="28"/>
      <c r="G1836" s="28"/>
    </row>
    <row r="1837" spans="6:7" x14ac:dyDescent="0.25">
      <c r="F1837" s="28"/>
      <c r="G1837" s="28"/>
    </row>
    <row r="1838" spans="6:7" x14ac:dyDescent="0.25">
      <c r="F1838" s="28"/>
      <c r="G1838" s="28"/>
    </row>
    <row r="1839" spans="6:7" x14ac:dyDescent="0.25">
      <c r="F1839" s="28"/>
      <c r="G1839" s="28"/>
    </row>
    <row r="1840" spans="6:7" x14ac:dyDescent="0.25">
      <c r="F1840" s="28"/>
      <c r="G1840" s="28"/>
    </row>
    <row r="1841" spans="6:7" x14ac:dyDescent="0.25">
      <c r="F1841" s="28"/>
      <c r="G1841" s="28"/>
    </row>
    <row r="1842" spans="6:7" x14ac:dyDescent="0.25">
      <c r="F1842" s="28"/>
      <c r="G1842" s="28"/>
    </row>
    <row r="1843" spans="6:7" x14ac:dyDescent="0.25">
      <c r="F1843" s="28"/>
      <c r="G1843" s="28"/>
    </row>
    <row r="1844" spans="6:7" x14ac:dyDescent="0.25">
      <c r="F1844" s="28"/>
      <c r="G1844" s="28"/>
    </row>
    <row r="1845" spans="6:7" x14ac:dyDescent="0.25">
      <c r="F1845" s="28"/>
      <c r="G1845" s="28"/>
    </row>
    <row r="1846" spans="6:7" x14ac:dyDescent="0.25">
      <c r="F1846" s="28"/>
      <c r="G1846" s="28"/>
    </row>
    <row r="1847" spans="6:7" x14ac:dyDescent="0.25">
      <c r="F1847" s="28"/>
      <c r="G1847" s="28"/>
    </row>
    <row r="1848" spans="6:7" x14ac:dyDescent="0.25">
      <c r="F1848" s="28"/>
      <c r="G1848" s="28"/>
    </row>
    <row r="1849" spans="6:7" x14ac:dyDescent="0.25">
      <c r="F1849" s="28"/>
      <c r="G1849" s="28"/>
    </row>
    <row r="1850" spans="6:7" x14ac:dyDescent="0.25">
      <c r="F1850" s="28"/>
      <c r="G1850" s="28"/>
    </row>
    <row r="1851" spans="6:7" x14ac:dyDescent="0.25">
      <c r="F1851" s="28"/>
      <c r="G1851" s="28"/>
    </row>
    <row r="1852" spans="6:7" x14ac:dyDescent="0.25">
      <c r="F1852" s="28"/>
      <c r="G1852" s="28"/>
    </row>
    <row r="1853" spans="6:7" x14ac:dyDescent="0.25">
      <c r="F1853" s="28"/>
      <c r="G1853" s="28"/>
    </row>
    <row r="1854" spans="6:7" x14ac:dyDescent="0.25">
      <c r="F1854" s="28"/>
      <c r="G1854" s="28"/>
    </row>
    <row r="1855" spans="6:7" x14ac:dyDescent="0.25">
      <c r="F1855" s="28"/>
      <c r="G1855" s="28"/>
    </row>
    <row r="1856" spans="6:7" x14ac:dyDescent="0.25">
      <c r="F1856" s="28"/>
      <c r="G1856" s="28"/>
    </row>
    <row r="1857" spans="6:7" x14ac:dyDescent="0.25">
      <c r="F1857" s="28"/>
      <c r="G1857" s="28"/>
    </row>
    <row r="1858" spans="6:7" x14ac:dyDescent="0.25">
      <c r="F1858" s="28"/>
      <c r="G1858" s="28"/>
    </row>
    <row r="1859" spans="6:7" x14ac:dyDescent="0.25">
      <c r="F1859" s="28"/>
      <c r="G1859" s="28"/>
    </row>
    <row r="1860" spans="6:7" x14ac:dyDescent="0.25">
      <c r="F1860" s="28"/>
      <c r="G1860" s="28"/>
    </row>
    <row r="1861" spans="6:7" x14ac:dyDescent="0.25">
      <c r="F1861" s="28"/>
      <c r="G1861" s="28"/>
    </row>
    <row r="1862" spans="6:7" x14ac:dyDescent="0.25">
      <c r="F1862" s="28"/>
      <c r="G1862" s="28"/>
    </row>
    <row r="1863" spans="6:7" x14ac:dyDescent="0.25">
      <c r="F1863" s="28"/>
      <c r="G1863" s="28"/>
    </row>
    <row r="1864" spans="6:7" x14ac:dyDescent="0.25">
      <c r="F1864" s="28"/>
      <c r="G1864" s="28"/>
    </row>
    <row r="1865" spans="6:7" x14ac:dyDescent="0.25">
      <c r="F1865" s="28"/>
      <c r="G1865" s="28"/>
    </row>
    <row r="1866" spans="6:7" x14ac:dyDescent="0.25">
      <c r="F1866" s="28"/>
      <c r="G1866" s="28"/>
    </row>
    <row r="1867" spans="6:7" x14ac:dyDescent="0.25">
      <c r="F1867" s="28"/>
      <c r="G1867" s="28"/>
    </row>
    <row r="1868" spans="6:7" x14ac:dyDescent="0.25">
      <c r="F1868" s="28"/>
      <c r="G1868" s="28"/>
    </row>
    <row r="1869" spans="6:7" x14ac:dyDescent="0.25">
      <c r="F1869" s="28"/>
      <c r="G1869" s="28"/>
    </row>
    <row r="1870" spans="6:7" x14ac:dyDescent="0.25">
      <c r="F1870" s="28"/>
      <c r="G1870" s="28"/>
    </row>
    <row r="1871" spans="6:7" x14ac:dyDescent="0.25">
      <c r="F1871" s="28"/>
      <c r="G1871" s="28"/>
    </row>
    <row r="1872" spans="6:7" x14ac:dyDescent="0.25">
      <c r="F1872" s="28"/>
      <c r="G1872" s="28"/>
    </row>
    <row r="1873" spans="6:7" x14ac:dyDescent="0.25">
      <c r="F1873" s="28"/>
      <c r="G1873" s="28"/>
    </row>
    <row r="1874" spans="6:7" x14ac:dyDescent="0.25">
      <c r="F1874" s="28"/>
      <c r="G1874" s="28"/>
    </row>
    <row r="1875" spans="6:7" x14ac:dyDescent="0.25">
      <c r="F1875" s="28"/>
      <c r="G1875" s="28"/>
    </row>
    <row r="1876" spans="6:7" x14ac:dyDescent="0.25">
      <c r="F1876" s="28"/>
      <c r="G1876" s="28"/>
    </row>
    <row r="1877" spans="6:7" x14ac:dyDescent="0.25">
      <c r="F1877" s="28"/>
      <c r="G1877" s="28"/>
    </row>
    <row r="1878" spans="6:7" x14ac:dyDescent="0.25">
      <c r="F1878" s="28"/>
      <c r="G1878" s="28"/>
    </row>
    <row r="1879" spans="6:7" x14ac:dyDescent="0.25">
      <c r="F1879" s="28"/>
      <c r="G1879" s="28"/>
    </row>
    <row r="1880" spans="6:7" x14ac:dyDescent="0.25">
      <c r="F1880" s="28"/>
      <c r="G1880" s="28"/>
    </row>
    <row r="1881" spans="6:7" x14ac:dyDescent="0.25">
      <c r="F1881" s="28"/>
      <c r="G1881" s="28"/>
    </row>
    <row r="1882" spans="6:7" x14ac:dyDescent="0.25">
      <c r="F1882" s="28"/>
      <c r="G1882" s="28"/>
    </row>
    <row r="1883" spans="6:7" x14ac:dyDescent="0.25">
      <c r="F1883" s="28"/>
      <c r="G1883" s="28"/>
    </row>
    <row r="1884" spans="6:7" x14ac:dyDescent="0.25">
      <c r="F1884" s="28"/>
      <c r="G1884" s="28"/>
    </row>
    <row r="1885" spans="6:7" x14ac:dyDescent="0.25">
      <c r="F1885" s="28"/>
      <c r="G1885" s="28"/>
    </row>
    <row r="1886" spans="6:7" x14ac:dyDescent="0.25">
      <c r="F1886" s="28"/>
      <c r="G1886" s="28"/>
    </row>
    <row r="1887" spans="6:7" x14ac:dyDescent="0.25">
      <c r="F1887" s="28"/>
      <c r="G1887" s="28"/>
    </row>
    <row r="1888" spans="6:7" x14ac:dyDescent="0.25">
      <c r="F1888" s="28"/>
      <c r="G1888" s="28"/>
    </row>
    <row r="1889" spans="6:7" x14ac:dyDescent="0.25">
      <c r="F1889" s="28"/>
      <c r="G1889" s="28"/>
    </row>
    <row r="1890" spans="6:7" x14ac:dyDescent="0.25">
      <c r="F1890" s="28"/>
      <c r="G1890" s="28"/>
    </row>
    <row r="1891" spans="6:7" x14ac:dyDescent="0.25">
      <c r="F1891" s="28"/>
      <c r="G1891" s="28"/>
    </row>
    <row r="1892" spans="6:7" x14ac:dyDescent="0.25">
      <c r="F1892" s="28"/>
      <c r="G1892" s="28"/>
    </row>
    <row r="1893" spans="6:7" x14ac:dyDescent="0.25">
      <c r="F1893" s="28"/>
      <c r="G1893" s="28"/>
    </row>
    <row r="1894" spans="6:7" x14ac:dyDescent="0.25">
      <c r="F1894" s="28"/>
      <c r="G1894" s="28"/>
    </row>
    <row r="1895" spans="6:7" x14ac:dyDescent="0.25">
      <c r="F1895" s="28"/>
      <c r="G1895" s="28"/>
    </row>
    <row r="1896" spans="6:7" x14ac:dyDescent="0.25">
      <c r="F1896" s="28"/>
      <c r="G1896" s="28"/>
    </row>
    <row r="1897" spans="6:7" x14ac:dyDescent="0.25">
      <c r="F1897" s="28"/>
      <c r="G1897" s="28"/>
    </row>
    <row r="1898" spans="6:7" x14ac:dyDescent="0.25">
      <c r="F1898" s="28"/>
      <c r="G1898" s="28"/>
    </row>
    <row r="1899" spans="6:7" x14ac:dyDescent="0.25">
      <c r="F1899" s="28"/>
      <c r="G1899" s="28"/>
    </row>
    <row r="1900" spans="6:7" x14ac:dyDescent="0.25">
      <c r="F1900" s="28"/>
      <c r="G1900" s="28"/>
    </row>
    <row r="1901" spans="6:7" x14ac:dyDescent="0.25">
      <c r="F1901" s="28"/>
      <c r="G1901" s="28"/>
    </row>
    <row r="1902" spans="6:7" x14ac:dyDescent="0.25">
      <c r="F1902" s="28"/>
      <c r="G1902" s="28"/>
    </row>
    <row r="1903" spans="6:7" x14ac:dyDescent="0.25">
      <c r="F1903" s="28"/>
      <c r="G1903" s="28"/>
    </row>
    <row r="1904" spans="6:7" x14ac:dyDescent="0.25">
      <c r="F1904" s="28"/>
      <c r="G1904" s="28"/>
    </row>
    <row r="1905" spans="6:7" x14ac:dyDescent="0.25">
      <c r="F1905" s="28"/>
      <c r="G1905" s="28"/>
    </row>
    <row r="1906" spans="6:7" x14ac:dyDescent="0.25">
      <c r="F1906" s="28"/>
      <c r="G1906" s="28"/>
    </row>
    <row r="1907" spans="6:7" x14ac:dyDescent="0.25">
      <c r="F1907" s="28"/>
      <c r="G1907" s="28"/>
    </row>
    <row r="1908" spans="6:7" x14ac:dyDescent="0.25">
      <c r="F1908" s="28"/>
      <c r="G1908" s="28"/>
    </row>
    <row r="1909" spans="6:7" x14ac:dyDescent="0.25">
      <c r="F1909" s="28"/>
      <c r="G1909" s="28"/>
    </row>
    <row r="1910" spans="6:7" x14ac:dyDescent="0.25">
      <c r="F1910" s="28"/>
      <c r="G1910" s="28"/>
    </row>
    <row r="1911" spans="6:7" x14ac:dyDescent="0.25">
      <c r="F1911" s="28"/>
      <c r="G1911" s="28"/>
    </row>
    <row r="1912" spans="6:7" x14ac:dyDescent="0.25">
      <c r="F1912" s="28"/>
      <c r="G1912" s="28"/>
    </row>
    <row r="1913" spans="6:7" x14ac:dyDescent="0.25">
      <c r="F1913" s="28"/>
      <c r="G1913" s="28"/>
    </row>
    <row r="1914" spans="6:7" x14ac:dyDescent="0.25">
      <c r="F1914" s="28"/>
      <c r="G1914" s="28"/>
    </row>
    <row r="1915" spans="6:7" x14ac:dyDescent="0.25">
      <c r="F1915" s="28"/>
      <c r="G1915" s="28"/>
    </row>
    <row r="1916" spans="6:7" x14ac:dyDescent="0.25">
      <c r="F1916" s="28"/>
      <c r="G1916" s="28"/>
    </row>
    <row r="1917" spans="6:7" x14ac:dyDescent="0.25">
      <c r="F1917" s="28"/>
      <c r="G1917" s="28"/>
    </row>
    <row r="1918" spans="6:7" x14ac:dyDescent="0.25">
      <c r="F1918" s="28"/>
      <c r="G1918" s="28"/>
    </row>
    <row r="1919" spans="6:7" x14ac:dyDescent="0.25">
      <c r="F1919" s="28"/>
      <c r="G1919" s="28"/>
    </row>
    <row r="1920" spans="6:7" x14ac:dyDescent="0.25">
      <c r="F1920" s="28"/>
      <c r="G1920" s="28"/>
    </row>
    <row r="1921" spans="6:7" x14ac:dyDescent="0.25">
      <c r="F1921" s="28"/>
      <c r="G1921" s="28"/>
    </row>
    <row r="1922" spans="6:7" x14ac:dyDescent="0.25">
      <c r="F1922" s="28"/>
      <c r="G1922" s="28"/>
    </row>
    <row r="1923" spans="6:7" x14ac:dyDescent="0.25">
      <c r="F1923" s="28"/>
      <c r="G1923" s="28"/>
    </row>
    <row r="1924" spans="6:7" x14ac:dyDescent="0.25">
      <c r="F1924" s="28"/>
      <c r="G1924" s="28"/>
    </row>
    <row r="1925" spans="6:7" x14ac:dyDescent="0.25">
      <c r="F1925" s="28"/>
      <c r="G1925" s="28"/>
    </row>
    <row r="1926" spans="6:7" x14ac:dyDescent="0.25">
      <c r="F1926" s="28"/>
      <c r="G1926" s="28"/>
    </row>
    <row r="1927" spans="6:7" x14ac:dyDescent="0.25">
      <c r="F1927" s="28"/>
      <c r="G1927" s="28"/>
    </row>
    <row r="1928" spans="6:7" x14ac:dyDescent="0.25">
      <c r="F1928" s="28"/>
      <c r="G1928" s="28"/>
    </row>
    <row r="1929" spans="6:7" x14ac:dyDescent="0.25">
      <c r="F1929" s="28"/>
      <c r="G1929" s="28"/>
    </row>
    <row r="1930" spans="6:7" x14ac:dyDescent="0.25">
      <c r="F1930" s="28"/>
      <c r="G1930" s="28"/>
    </row>
    <row r="1931" spans="6:7" x14ac:dyDescent="0.25">
      <c r="F1931" s="28"/>
      <c r="G1931" s="28"/>
    </row>
    <row r="1932" spans="6:7" x14ac:dyDescent="0.25">
      <c r="F1932" s="28"/>
      <c r="G1932" s="28"/>
    </row>
    <row r="1933" spans="6:7" x14ac:dyDescent="0.25">
      <c r="F1933" s="28"/>
      <c r="G1933" s="28"/>
    </row>
    <row r="1934" spans="6:7" x14ac:dyDescent="0.25">
      <c r="F1934" s="28"/>
      <c r="G1934" s="28"/>
    </row>
    <row r="1935" spans="6:7" x14ac:dyDescent="0.25">
      <c r="F1935" s="28"/>
      <c r="G1935" s="28"/>
    </row>
    <row r="1936" spans="6:7" x14ac:dyDescent="0.25">
      <c r="F1936" s="28"/>
      <c r="G1936" s="28"/>
    </row>
    <row r="1937" spans="6:7" x14ac:dyDescent="0.25">
      <c r="F1937" s="28"/>
      <c r="G1937" s="28"/>
    </row>
    <row r="1938" spans="6:7" x14ac:dyDescent="0.25">
      <c r="F1938" s="28"/>
      <c r="G1938" s="28"/>
    </row>
    <row r="1939" spans="6:7" x14ac:dyDescent="0.25">
      <c r="F1939" s="28"/>
      <c r="G1939" s="28"/>
    </row>
    <row r="1940" spans="6:7" x14ac:dyDescent="0.25">
      <c r="F1940" s="28"/>
      <c r="G1940" s="28"/>
    </row>
    <row r="1941" spans="6:7" x14ac:dyDescent="0.25">
      <c r="F1941" s="28"/>
      <c r="G1941" s="28"/>
    </row>
    <row r="1942" spans="6:7" x14ac:dyDescent="0.25">
      <c r="F1942" s="28"/>
      <c r="G1942" s="28"/>
    </row>
    <row r="1943" spans="6:7" x14ac:dyDescent="0.25">
      <c r="F1943" s="28"/>
      <c r="G1943" s="28"/>
    </row>
    <row r="1944" spans="6:7" x14ac:dyDescent="0.25">
      <c r="F1944" s="28"/>
      <c r="G1944" s="28"/>
    </row>
    <row r="1945" spans="6:7" x14ac:dyDescent="0.25">
      <c r="F1945" s="28"/>
      <c r="G1945" s="28"/>
    </row>
    <row r="1946" spans="6:7" x14ac:dyDescent="0.25">
      <c r="F1946" s="28"/>
      <c r="G1946" s="28"/>
    </row>
    <row r="1947" spans="6:7" x14ac:dyDescent="0.25">
      <c r="F1947" s="28"/>
      <c r="G1947" s="28"/>
    </row>
    <row r="1948" spans="6:7" x14ac:dyDescent="0.25">
      <c r="F1948" s="28"/>
      <c r="G1948" s="28"/>
    </row>
    <row r="1949" spans="6:7" x14ac:dyDescent="0.25">
      <c r="F1949" s="28"/>
      <c r="G1949" s="28"/>
    </row>
    <row r="1950" spans="6:7" x14ac:dyDescent="0.25">
      <c r="F1950" s="28"/>
      <c r="G1950" s="28"/>
    </row>
    <row r="1951" spans="6:7" x14ac:dyDescent="0.25">
      <c r="F1951" s="28"/>
      <c r="G1951" s="28"/>
    </row>
    <row r="1952" spans="6:7" x14ac:dyDescent="0.25">
      <c r="F1952" s="28"/>
      <c r="G1952" s="28"/>
    </row>
    <row r="1953" spans="6:7" x14ac:dyDescent="0.25">
      <c r="F1953" s="28"/>
      <c r="G1953" s="28"/>
    </row>
    <row r="1954" spans="6:7" x14ac:dyDescent="0.25">
      <c r="F1954" s="28"/>
      <c r="G1954" s="28"/>
    </row>
    <row r="1955" spans="6:7" x14ac:dyDescent="0.25">
      <c r="F1955" s="28"/>
      <c r="G1955" s="28"/>
    </row>
    <row r="1956" spans="6:7" x14ac:dyDescent="0.25">
      <c r="F1956" s="28"/>
      <c r="G1956" s="28"/>
    </row>
    <row r="1957" spans="6:7" x14ac:dyDescent="0.25">
      <c r="F1957" s="28"/>
      <c r="G1957" s="28"/>
    </row>
    <row r="1958" spans="6:7" x14ac:dyDescent="0.25">
      <c r="F1958" s="28"/>
      <c r="G1958" s="28"/>
    </row>
    <row r="1959" spans="6:7" x14ac:dyDescent="0.25">
      <c r="F1959" s="28"/>
      <c r="G1959" s="28"/>
    </row>
    <row r="1960" spans="6:7" x14ac:dyDescent="0.25">
      <c r="F1960" s="28"/>
      <c r="G1960" s="28"/>
    </row>
    <row r="1961" spans="6:7" x14ac:dyDescent="0.25">
      <c r="F1961" s="28"/>
      <c r="G1961" s="28"/>
    </row>
    <row r="1962" spans="6:7" x14ac:dyDescent="0.25">
      <c r="F1962" s="28"/>
      <c r="G1962" s="28"/>
    </row>
    <row r="1963" spans="6:7" x14ac:dyDescent="0.25">
      <c r="F1963" s="28"/>
      <c r="G1963" s="28"/>
    </row>
    <row r="1964" spans="6:7" x14ac:dyDescent="0.25">
      <c r="F1964" s="28"/>
      <c r="G1964" s="28"/>
    </row>
    <row r="1965" spans="6:7" x14ac:dyDescent="0.25">
      <c r="F1965" s="28"/>
      <c r="G1965" s="28"/>
    </row>
    <row r="1966" spans="6:7" x14ac:dyDescent="0.25">
      <c r="F1966" s="28"/>
      <c r="G1966" s="28"/>
    </row>
    <row r="1967" spans="6:7" x14ac:dyDescent="0.25">
      <c r="F1967" s="28"/>
      <c r="G1967" s="28"/>
    </row>
    <row r="1968" spans="6:7" x14ac:dyDescent="0.25">
      <c r="F1968" s="28"/>
      <c r="G1968" s="28"/>
    </row>
    <row r="1969" spans="6:7" x14ac:dyDescent="0.25">
      <c r="F1969" s="28"/>
      <c r="G1969" s="28"/>
    </row>
    <row r="1970" spans="6:7" x14ac:dyDescent="0.25">
      <c r="F1970" s="28"/>
      <c r="G1970" s="28"/>
    </row>
    <row r="1971" spans="6:7" x14ac:dyDescent="0.25">
      <c r="F1971" s="28"/>
      <c r="G1971" s="28"/>
    </row>
    <row r="1972" spans="6:7" x14ac:dyDescent="0.25">
      <c r="F1972" s="28"/>
      <c r="G1972" s="28"/>
    </row>
    <row r="1973" spans="6:7" x14ac:dyDescent="0.25">
      <c r="F1973" s="28"/>
      <c r="G1973" s="28"/>
    </row>
    <row r="1974" spans="6:7" x14ac:dyDescent="0.25">
      <c r="F1974" s="28"/>
      <c r="G1974" s="28"/>
    </row>
    <row r="1975" spans="6:7" x14ac:dyDescent="0.25">
      <c r="F1975" s="28"/>
      <c r="G1975" s="28"/>
    </row>
    <row r="1976" spans="6:7" x14ac:dyDescent="0.25">
      <c r="F1976" s="28"/>
      <c r="G1976" s="28"/>
    </row>
    <row r="1977" spans="6:7" x14ac:dyDescent="0.25">
      <c r="F1977" s="28"/>
      <c r="G1977" s="28"/>
    </row>
    <row r="1978" spans="6:7" x14ac:dyDescent="0.25">
      <c r="F1978" s="28"/>
      <c r="G1978" s="28"/>
    </row>
    <row r="1979" spans="6:7" x14ac:dyDescent="0.25">
      <c r="F1979" s="28"/>
      <c r="G1979" s="28"/>
    </row>
    <row r="1980" spans="6:7" x14ac:dyDescent="0.25">
      <c r="F1980" s="28"/>
      <c r="G1980" s="28"/>
    </row>
    <row r="1981" spans="6:7" x14ac:dyDescent="0.25">
      <c r="F1981" s="28"/>
      <c r="G1981" s="28"/>
    </row>
    <row r="1982" spans="6:7" x14ac:dyDescent="0.25">
      <c r="F1982" s="28"/>
      <c r="G1982" s="28"/>
    </row>
    <row r="1983" spans="6:7" x14ac:dyDescent="0.25">
      <c r="F1983" s="28"/>
      <c r="G1983" s="28"/>
    </row>
    <row r="1984" spans="6:7" x14ac:dyDescent="0.25">
      <c r="F1984" s="28"/>
      <c r="G1984" s="28"/>
    </row>
    <row r="1985" spans="6:7" x14ac:dyDescent="0.25">
      <c r="F1985" s="28"/>
      <c r="G1985" s="28"/>
    </row>
    <row r="1986" spans="6:7" x14ac:dyDescent="0.25">
      <c r="F1986" s="28"/>
      <c r="G1986" s="28"/>
    </row>
    <row r="1987" spans="6:7" x14ac:dyDescent="0.25">
      <c r="F1987" s="28"/>
      <c r="G1987" s="28"/>
    </row>
    <row r="1988" spans="6:7" x14ac:dyDescent="0.25">
      <c r="F1988" s="28"/>
      <c r="G1988" s="28"/>
    </row>
    <row r="1989" spans="6:7" x14ac:dyDescent="0.25">
      <c r="F1989" s="28"/>
      <c r="G1989" s="28"/>
    </row>
    <row r="1990" spans="6:7" x14ac:dyDescent="0.25">
      <c r="F1990" s="28"/>
      <c r="G1990" s="28"/>
    </row>
    <row r="1991" spans="6:7" x14ac:dyDescent="0.25">
      <c r="F1991" s="28"/>
      <c r="G1991" s="28"/>
    </row>
    <row r="1992" spans="6:7" x14ac:dyDescent="0.25">
      <c r="F1992" s="28"/>
      <c r="G1992" s="28"/>
    </row>
    <row r="1993" spans="6:7" x14ac:dyDescent="0.25">
      <c r="F1993" s="28"/>
      <c r="G1993" s="28"/>
    </row>
    <row r="1994" spans="6:7" x14ac:dyDescent="0.25">
      <c r="F1994" s="28"/>
      <c r="G1994" s="28"/>
    </row>
    <row r="1995" spans="6:7" x14ac:dyDescent="0.25">
      <c r="F1995" s="28"/>
      <c r="G1995" s="28"/>
    </row>
    <row r="1996" spans="6:7" x14ac:dyDescent="0.25">
      <c r="F1996" s="28"/>
      <c r="G1996" s="28"/>
    </row>
    <row r="1997" spans="6:7" x14ac:dyDescent="0.25">
      <c r="F1997" s="28"/>
      <c r="G1997" s="28"/>
    </row>
    <row r="1998" spans="6:7" x14ac:dyDescent="0.25">
      <c r="F1998" s="28"/>
      <c r="G1998" s="28"/>
    </row>
    <row r="1999" spans="6:7" x14ac:dyDescent="0.25">
      <c r="F1999" s="28"/>
      <c r="G1999" s="28"/>
    </row>
    <row r="2000" spans="6:7" x14ac:dyDescent="0.25">
      <c r="F2000" s="28"/>
      <c r="G2000" s="28"/>
    </row>
    <row r="2001" spans="6:7" x14ac:dyDescent="0.25">
      <c r="F2001" s="28"/>
      <c r="G2001" s="28"/>
    </row>
    <row r="2002" spans="6:7" x14ac:dyDescent="0.25">
      <c r="F2002" s="28"/>
      <c r="G2002" s="28"/>
    </row>
    <row r="2003" spans="6:7" x14ac:dyDescent="0.25">
      <c r="F2003" s="28"/>
      <c r="G2003" s="28"/>
    </row>
    <row r="2004" spans="6:7" x14ac:dyDescent="0.25">
      <c r="F2004" s="28"/>
      <c r="G2004" s="28"/>
    </row>
    <row r="2005" spans="6:7" x14ac:dyDescent="0.25">
      <c r="F2005" s="28"/>
      <c r="G2005" s="28"/>
    </row>
    <row r="2006" spans="6:7" x14ac:dyDescent="0.25">
      <c r="F2006" s="28"/>
      <c r="G2006" s="28"/>
    </row>
    <row r="2007" spans="6:7" x14ac:dyDescent="0.25">
      <c r="F2007" s="28"/>
      <c r="G2007" s="28"/>
    </row>
    <row r="2008" spans="6:7" x14ac:dyDescent="0.25">
      <c r="F2008" s="28"/>
      <c r="G2008" s="28"/>
    </row>
    <row r="2009" spans="6:7" x14ac:dyDescent="0.25">
      <c r="F2009" s="28"/>
      <c r="G2009" s="28"/>
    </row>
    <row r="2010" spans="6:7" x14ac:dyDescent="0.25">
      <c r="F2010" s="28"/>
      <c r="G2010" s="28"/>
    </row>
    <row r="2011" spans="6:7" x14ac:dyDescent="0.25">
      <c r="F2011" s="28"/>
      <c r="G2011" s="28"/>
    </row>
    <row r="2012" spans="6:7" x14ac:dyDescent="0.25">
      <c r="F2012" s="28"/>
      <c r="G2012" s="28"/>
    </row>
    <row r="2013" spans="6:7" x14ac:dyDescent="0.25">
      <c r="F2013" s="28"/>
      <c r="G2013" s="28"/>
    </row>
    <row r="2014" spans="6:7" x14ac:dyDescent="0.25">
      <c r="F2014" s="28"/>
      <c r="G2014" s="28"/>
    </row>
    <row r="2015" spans="6:7" x14ac:dyDescent="0.25">
      <c r="F2015" s="28"/>
      <c r="G2015" s="28"/>
    </row>
    <row r="2016" spans="6:7" x14ac:dyDescent="0.25">
      <c r="F2016" s="28"/>
      <c r="G2016" s="28"/>
    </row>
    <row r="2017" spans="6:7" x14ac:dyDescent="0.25">
      <c r="F2017" s="28"/>
      <c r="G2017" s="28"/>
    </row>
    <row r="2018" spans="6:7" x14ac:dyDescent="0.25">
      <c r="F2018" s="28"/>
      <c r="G2018" s="28"/>
    </row>
    <row r="2019" spans="6:7" x14ac:dyDescent="0.25">
      <c r="F2019" s="28"/>
      <c r="G2019" s="28"/>
    </row>
    <row r="2020" spans="6:7" x14ac:dyDescent="0.25">
      <c r="F2020" s="28"/>
      <c r="G2020" s="28"/>
    </row>
    <row r="2021" spans="6:7" x14ac:dyDescent="0.25">
      <c r="F2021" s="28"/>
      <c r="G2021" s="28"/>
    </row>
    <row r="2022" spans="6:7" x14ac:dyDescent="0.25">
      <c r="F2022" s="28"/>
      <c r="G2022" s="28"/>
    </row>
    <row r="2023" spans="6:7" x14ac:dyDescent="0.25">
      <c r="F2023" s="28"/>
      <c r="G2023" s="28"/>
    </row>
    <row r="2024" spans="6:7" x14ac:dyDescent="0.25">
      <c r="F2024" s="28"/>
      <c r="G2024" s="28"/>
    </row>
    <row r="2025" spans="6:7" x14ac:dyDescent="0.25">
      <c r="F2025" s="28"/>
      <c r="G2025" s="28"/>
    </row>
    <row r="2026" spans="6:7" x14ac:dyDescent="0.25">
      <c r="F2026" s="28"/>
      <c r="G2026" s="28"/>
    </row>
    <row r="2027" spans="6:7" x14ac:dyDescent="0.25">
      <c r="F2027" s="28"/>
      <c r="G2027" s="28"/>
    </row>
    <row r="2028" spans="6:7" x14ac:dyDescent="0.25">
      <c r="F2028" s="28"/>
      <c r="G2028" s="28"/>
    </row>
    <row r="2029" spans="6:7" x14ac:dyDescent="0.25">
      <c r="F2029" s="28"/>
      <c r="G2029" s="28"/>
    </row>
    <row r="2030" spans="6:7" x14ac:dyDescent="0.25">
      <c r="F2030" s="28"/>
      <c r="G2030" s="28"/>
    </row>
    <row r="2031" spans="6:7" x14ac:dyDescent="0.25">
      <c r="F2031" s="28"/>
      <c r="G2031" s="28"/>
    </row>
    <row r="2032" spans="6:7" x14ac:dyDescent="0.25">
      <c r="F2032" s="28"/>
      <c r="G2032" s="28"/>
    </row>
    <row r="2033" spans="6:7" x14ac:dyDescent="0.25">
      <c r="F2033" s="28"/>
      <c r="G2033" s="28"/>
    </row>
    <row r="2034" spans="6:7" x14ac:dyDescent="0.25">
      <c r="F2034" s="28"/>
      <c r="G2034" s="28"/>
    </row>
    <row r="2035" spans="6:7" x14ac:dyDescent="0.25">
      <c r="F2035" s="28"/>
      <c r="G2035" s="28"/>
    </row>
    <row r="2036" spans="6:7" x14ac:dyDescent="0.25">
      <c r="F2036" s="28"/>
      <c r="G2036" s="28"/>
    </row>
    <row r="2037" spans="6:7" x14ac:dyDescent="0.25">
      <c r="F2037" s="28"/>
      <c r="G2037" s="28"/>
    </row>
    <row r="2038" spans="6:7" x14ac:dyDescent="0.25">
      <c r="F2038" s="28"/>
      <c r="G2038" s="28"/>
    </row>
    <row r="2039" spans="6:7" x14ac:dyDescent="0.25">
      <c r="F2039" s="28"/>
      <c r="G2039" s="28"/>
    </row>
    <row r="2040" spans="6:7" x14ac:dyDescent="0.25">
      <c r="F2040" s="28"/>
      <c r="G2040" s="28"/>
    </row>
    <row r="2041" spans="6:7" x14ac:dyDescent="0.25">
      <c r="F2041" s="28"/>
      <c r="G2041" s="28"/>
    </row>
    <row r="2042" spans="6:7" x14ac:dyDescent="0.25">
      <c r="F2042" s="28"/>
      <c r="G2042" s="28"/>
    </row>
    <row r="2043" spans="6:7" x14ac:dyDescent="0.25">
      <c r="F2043" s="28"/>
      <c r="G2043" s="28"/>
    </row>
    <row r="2044" spans="6:7" x14ac:dyDescent="0.25">
      <c r="F2044" s="28"/>
      <c r="G2044" s="28"/>
    </row>
    <row r="2045" spans="6:7" x14ac:dyDescent="0.25">
      <c r="F2045" s="28"/>
      <c r="G2045" s="28"/>
    </row>
    <row r="2046" spans="6:7" x14ac:dyDescent="0.25">
      <c r="F2046" s="28"/>
      <c r="G2046" s="28"/>
    </row>
    <row r="2047" spans="6:7" x14ac:dyDescent="0.25">
      <c r="F2047" s="28"/>
      <c r="G2047" s="28"/>
    </row>
    <row r="2048" spans="6:7" x14ac:dyDescent="0.25">
      <c r="F2048" s="28"/>
      <c r="G2048" s="28"/>
    </row>
    <row r="2049" spans="6:7" x14ac:dyDescent="0.25">
      <c r="F2049" s="28"/>
      <c r="G2049" s="28"/>
    </row>
    <row r="2050" spans="6:7" x14ac:dyDescent="0.25">
      <c r="F2050" s="28"/>
      <c r="G2050" s="28"/>
    </row>
    <row r="2051" spans="6:7" x14ac:dyDescent="0.25">
      <c r="F2051" s="28"/>
      <c r="G2051" s="28"/>
    </row>
    <row r="2052" spans="6:7" x14ac:dyDescent="0.25">
      <c r="F2052" s="28"/>
      <c r="G2052" s="28"/>
    </row>
    <row r="2053" spans="6:7" x14ac:dyDescent="0.25">
      <c r="F2053" s="28"/>
      <c r="G2053" s="28"/>
    </row>
    <row r="2054" spans="6:7" x14ac:dyDescent="0.25">
      <c r="F2054" s="28"/>
      <c r="G2054" s="28"/>
    </row>
    <row r="2055" spans="6:7" x14ac:dyDescent="0.25">
      <c r="F2055" s="28"/>
      <c r="G2055" s="28"/>
    </row>
    <row r="2056" spans="6:7" x14ac:dyDescent="0.25">
      <c r="F2056" s="28"/>
      <c r="G2056" s="28"/>
    </row>
    <row r="2057" spans="6:7" x14ac:dyDescent="0.25">
      <c r="F2057" s="28"/>
      <c r="G2057" s="28"/>
    </row>
    <row r="2058" spans="6:7" x14ac:dyDescent="0.25">
      <c r="F2058" s="28"/>
      <c r="G2058" s="28"/>
    </row>
    <row r="2059" spans="6:7" x14ac:dyDescent="0.25">
      <c r="F2059" s="28"/>
      <c r="G2059" s="28"/>
    </row>
    <row r="2060" spans="6:7" x14ac:dyDescent="0.25">
      <c r="F2060" s="28"/>
      <c r="G2060" s="28"/>
    </row>
  </sheetData>
  <mergeCells count="29"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  <mergeCell ref="E157:F157"/>
    <mergeCell ref="S3:S4"/>
    <mergeCell ref="T3:T4"/>
    <mergeCell ref="U3:U4"/>
    <mergeCell ref="V3:V4"/>
    <mergeCell ref="A153:E153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2" manualBreakCount="2">
    <brk id="63" min="1" max="22" man="1"/>
    <brk id="101" min="1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01.01.22</vt:lpstr>
      <vt:lpstr>'01.01.22'!Заголовки_для_печати</vt:lpstr>
      <vt:lpstr>'01.01.22'!Область_печати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Павельчук Іра</cp:lastModifiedBy>
  <cp:lastPrinted>2022-01-18T08:13:56Z</cp:lastPrinted>
  <dcterms:created xsi:type="dcterms:W3CDTF">2004-10-20T06:45:28Z</dcterms:created>
  <dcterms:modified xsi:type="dcterms:W3CDTF">2022-01-18T10:07:06Z</dcterms:modified>
</cp:coreProperties>
</file>