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Аналіз на 01.11\"/>
    </mc:Choice>
  </mc:AlternateContent>
  <bookViews>
    <workbookView xWindow="0" yWindow="0" windowWidth="2115" windowHeight="0" tabRatio="365"/>
  </bookViews>
  <sheets>
    <sheet name="жовтень-22" sheetId="48" r:id="rId1"/>
  </sheets>
  <definedNames>
    <definedName name="_xlnm.Print_Area" localSheetId="0">'жовтень-22'!$A$1:$K$90</definedName>
  </definedNames>
  <calcPr calcId="162913"/>
</workbook>
</file>

<file path=xl/calcChain.xml><?xml version="1.0" encoding="utf-8"?>
<calcChain xmlns="http://schemas.openxmlformats.org/spreadsheetml/2006/main">
  <c r="H58" i="48" l="1"/>
  <c r="H84" i="48" l="1"/>
  <c r="J52" i="48"/>
  <c r="I51" i="48" l="1"/>
  <c r="F87" i="48" l="1"/>
  <c r="K86" i="48"/>
  <c r="H86" i="48"/>
  <c r="G86" i="48"/>
  <c r="G85" i="48"/>
  <c r="K84" i="48"/>
  <c r="J84" i="48"/>
  <c r="G84" i="48"/>
  <c r="G83" i="48"/>
  <c r="K82" i="48"/>
  <c r="G82" i="48"/>
  <c r="K81" i="48"/>
  <c r="J81" i="48"/>
  <c r="G81" i="48"/>
  <c r="I80" i="48"/>
  <c r="I87" i="48" s="1"/>
  <c r="F80" i="48"/>
  <c r="E80" i="48"/>
  <c r="E87" i="48" s="1"/>
  <c r="D80" i="48"/>
  <c r="D87" i="48" s="1"/>
  <c r="C80" i="48"/>
  <c r="C87" i="48" s="1"/>
  <c r="H79" i="48"/>
  <c r="G79" i="48"/>
  <c r="K78" i="48"/>
  <c r="J78" i="48"/>
  <c r="H78" i="48"/>
  <c r="G78" i="48"/>
  <c r="K77" i="48"/>
  <c r="J77" i="48"/>
  <c r="H77" i="48"/>
  <c r="G77" i="48"/>
  <c r="K76" i="48"/>
  <c r="J76" i="48"/>
  <c r="H76" i="48"/>
  <c r="G76" i="48"/>
  <c r="K75" i="48"/>
  <c r="J75" i="48"/>
  <c r="H75" i="48"/>
  <c r="G75" i="48"/>
  <c r="K72" i="48"/>
  <c r="J72" i="48"/>
  <c r="H72" i="48"/>
  <c r="G72" i="48"/>
  <c r="K71" i="48"/>
  <c r="J71" i="48"/>
  <c r="K70" i="48"/>
  <c r="J70" i="48"/>
  <c r="K69" i="48"/>
  <c r="J69" i="48"/>
  <c r="K68" i="48"/>
  <c r="J68" i="48"/>
  <c r="H68" i="48"/>
  <c r="G68" i="48"/>
  <c r="K66" i="48"/>
  <c r="J66" i="48"/>
  <c r="K65" i="48"/>
  <c r="J65" i="48"/>
  <c r="J64" i="48"/>
  <c r="H64" i="48"/>
  <c r="G64" i="48"/>
  <c r="K63" i="48"/>
  <c r="J63" i="48"/>
  <c r="H63" i="48"/>
  <c r="G63" i="48"/>
  <c r="K62" i="48"/>
  <c r="J62" i="48"/>
  <c r="H62" i="48"/>
  <c r="G62" i="48"/>
  <c r="K61" i="48"/>
  <c r="J61" i="48"/>
  <c r="H61" i="48"/>
  <c r="G61" i="48"/>
  <c r="K60" i="48"/>
  <c r="J60" i="48"/>
  <c r="H60" i="48"/>
  <c r="G60" i="48"/>
  <c r="K59" i="48"/>
  <c r="J59" i="48"/>
  <c r="H59" i="48"/>
  <c r="G59" i="48"/>
  <c r="K58" i="48"/>
  <c r="J58" i="48"/>
  <c r="G58" i="48"/>
  <c r="J57" i="48"/>
  <c r="J56" i="48"/>
  <c r="K55" i="48"/>
  <c r="J55" i="48"/>
  <c r="K54" i="48"/>
  <c r="J54" i="48"/>
  <c r="K53" i="48"/>
  <c r="J53" i="48"/>
  <c r="F51" i="48"/>
  <c r="K51" i="48" s="1"/>
  <c r="E51" i="48"/>
  <c r="D51" i="48"/>
  <c r="C51" i="48"/>
  <c r="C39" i="48" s="1"/>
  <c r="K50" i="48"/>
  <c r="J50" i="48"/>
  <c r="H50" i="48"/>
  <c r="G50" i="48"/>
  <c r="I49" i="48"/>
  <c r="K49" i="48" s="1"/>
  <c r="H49" i="48"/>
  <c r="F49" i="48"/>
  <c r="G49" i="48" s="1"/>
  <c r="E49" i="48"/>
  <c r="D49" i="48"/>
  <c r="C49" i="48"/>
  <c r="K48" i="48"/>
  <c r="J48" i="48"/>
  <c r="K47" i="48"/>
  <c r="J47" i="48"/>
  <c r="K46" i="48"/>
  <c r="J46" i="48"/>
  <c r="H46" i="48"/>
  <c r="G46" i="48"/>
  <c r="K45" i="48"/>
  <c r="J45" i="48"/>
  <c r="K44" i="48"/>
  <c r="J44" i="48"/>
  <c r="H44" i="48"/>
  <c r="K43" i="48"/>
  <c r="J43" i="48"/>
  <c r="H43" i="48"/>
  <c r="G43" i="48"/>
  <c r="J42" i="48"/>
  <c r="J41" i="48"/>
  <c r="I40" i="48"/>
  <c r="I39" i="48" s="1"/>
  <c r="F40" i="48"/>
  <c r="E40" i="48"/>
  <c r="D40" i="48"/>
  <c r="D39" i="48" s="1"/>
  <c r="C40" i="48"/>
  <c r="K37" i="48"/>
  <c r="J37" i="48"/>
  <c r="H37" i="48"/>
  <c r="G37" i="48"/>
  <c r="J36" i="48"/>
  <c r="G36" i="48"/>
  <c r="I35" i="48"/>
  <c r="F35" i="48"/>
  <c r="K35" i="48" s="1"/>
  <c r="E35" i="48"/>
  <c r="K34" i="48"/>
  <c r="J34" i="48"/>
  <c r="G34" i="48"/>
  <c r="K33" i="48"/>
  <c r="J33" i="48"/>
  <c r="H33" i="48"/>
  <c r="G33" i="48"/>
  <c r="K32" i="48"/>
  <c r="J32" i="48"/>
  <c r="H32" i="48"/>
  <c r="G32" i="48"/>
  <c r="K31" i="48"/>
  <c r="J31" i="48"/>
  <c r="H31" i="48"/>
  <c r="G31" i="48"/>
  <c r="K30" i="48"/>
  <c r="J30" i="48"/>
  <c r="H30" i="48"/>
  <c r="G30" i="48"/>
  <c r="K29" i="48"/>
  <c r="J29" i="48"/>
  <c r="H29" i="48"/>
  <c r="G29" i="48"/>
  <c r="K28" i="48"/>
  <c r="J28" i="48"/>
  <c r="H28" i="48"/>
  <c r="G28" i="48"/>
  <c r="K27" i="48"/>
  <c r="J27" i="48"/>
  <c r="H27" i="48"/>
  <c r="G27" i="48"/>
  <c r="K26" i="48"/>
  <c r="J26" i="48"/>
  <c r="G26" i="48"/>
  <c r="K25" i="48"/>
  <c r="J25" i="48"/>
  <c r="H25" i="48"/>
  <c r="G25" i="48"/>
  <c r="K24" i="48"/>
  <c r="J24" i="48"/>
  <c r="H24" i="48"/>
  <c r="G24" i="48"/>
  <c r="J23" i="48"/>
  <c r="G23" i="48"/>
  <c r="K22" i="48"/>
  <c r="J22" i="48"/>
  <c r="H22" i="48"/>
  <c r="G22" i="48"/>
  <c r="K21" i="48"/>
  <c r="J21" i="48"/>
  <c r="H21" i="48"/>
  <c r="G21" i="48"/>
  <c r="I20" i="48"/>
  <c r="F20" i="48"/>
  <c r="E20" i="48"/>
  <c r="D20" i="48"/>
  <c r="C20" i="48"/>
  <c r="K19" i="48"/>
  <c r="J19" i="48"/>
  <c r="H19" i="48"/>
  <c r="G19" i="48"/>
  <c r="K18" i="48"/>
  <c r="J18" i="48"/>
  <c r="H18" i="48"/>
  <c r="G18" i="48"/>
  <c r="K17" i="48"/>
  <c r="J17" i="48"/>
  <c r="H17" i="48"/>
  <c r="G17" i="48"/>
  <c r="K16" i="48"/>
  <c r="J16" i="48"/>
  <c r="H16" i="48"/>
  <c r="G16" i="48"/>
  <c r="K15" i="48"/>
  <c r="J15" i="48"/>
  <c r="H15" i="48"/>
  <c r="G15" i="48"/>
  <c r="I14" i="48"/>
  <c r="I13" i="48" s="1"/>
  <c r="I8" i="48" s="1"/>
  <c r="F14" i="48"/>
  <c r="E14" i="48"/>
  <c r="E13" i="48" s="1"/>
  <c r="E8" i="48" s="1"/>
  <c r="D14" i="48"/>
  <c r="C14" i="48"/>
  <c r="D13" i="48"/>
  <c r="C13" i="48"/>
  <c r="K12" i="48"/>
  <c r="J12" i="48"/>
  <c r="H12" i="48"/>
  <c r="G12" i="48"/>
  <c r="K11" i="48"/>
  <c r="J11" i="48"/>
  <c r="H11" i="48"/>
  <c r="G11" i="48"/>
  <c r="K10" i="48"/>
  <c r="J10" i="48"/>
  <c r="H10" i="48"/>
  <c r="G10" i="48"/>
  <c r="K9" i="48"/>
  <c r="J9" i="48"/>
  <c r="H9" i="48"/>
  <c r="G9" i="48"/>
  <c r="D8" i="48"/>
  <c r="D38" i="48" s="1"/>
  <c r="D73" i="48" s="1"/>
  <c r="D88" i="48" s="1"/>
  <c r="C8" i="48"/>
  <c r="C38" i="48" s="1"/>
  <c r="K14" i="48" l="1"/>
  <c r="F13" i="48"/>
  <c r="F8" i="48" s="1"/>
  <c r="K8" i="48" s="1"/>
  <c r="H51" i="48"/>
  <c r="J80" i="48"/>
  <c r="J87" i="48" s="1"/>
  <c r="K80" i="48"/>
  <c r="J51" i="48"/>
  <c r="K40" i="48"/>
  <c r="I38" i="48"/>
  <c r="I73" i="48" s="1"/>
  <c r="I88" i="48" s="1"/>
  <c r="G80" i="48"/>
  <c r="G87" i="48" s="1"/>
  <c r="H80" i="48"/>
  <c r="G51" i="48"/>
  <c r="E39" i="48"/>
  <c r="G40" i="48"/>
  <c r="H40" i="48"/>
  <c r="F39" i="48"/>
  <c r="K39" i="48" s="1"/>
  <c r="J20" i="48"/>
  <c r="H20" i="48"/>
  <c r="E38" i="48"/>
  <c r="K20" i="48"/>
  <c r="G20" i="48"/>
  <c r="G14" i="48"/>
  <c r="G13" i="48" s="1"/>
  <c r="G8" i="48" s="1"/>
  <c r="C73" i="48"/>
  <c r="C88" i="48" s="1"/>
  <c r="K87" i="48"/>
  <c r="G35" i="48"/>
  <c r="J49" i="48"/>
  <c r="H14" i="48"/>
  <c r="H35" i="48"/>
  <c r="H87" i="48"/>
  <c r="J14" i="48"/>
  <c r="J35" i="48"/>
  <c r="J40" i="48"/>
  <c r="J39" i="48" s="1"/>
  <c r="G39" i="48" l="1"/>
  <c r="H8" i="48"/>
  <c r="F38" i="48"/>
  <c r="G38" i="48" s="1"/>
  <c r="K13" i="48"/>
  <c r="J13" i="48"/>
  <c r="J8" i="48" s="1"/>
  <c r="H13" i="48"/>
  <c r="H39" i="48"/>
  <c r="E73" i="48"/>
  <c r="E88" i="48" s="1"/>
  <c r="G73" i="48" l="1"/>
  <c r="G88" i="48" s="1"/>
  <c r="F73" i="48"/>
  <c r="K73" i="48" s="1"/>
  <c r="J38" i="48"/>
  <c r="J73" i="48" s="1"/>
  <c r="J88" i="48" s="1"/>
  <c r="K38" i="48"/>
  <c r="H38" i="48"/>
  <c r="F88" i="48" l="1"/>
  <c r="K88" i="48" s="1"/>
  <c r="H73" i="48"/>
  <c r="H88" i="48" l="1"/>
</calcChain>
</file>

<file path=xl/sharedStrings.xml><?xml version="1.0" encoding="utf-8"?>
<sst xmlns="http://schemas.openxmlformats.org/spreadsheetml/2006/main" count="103" uniqueCount="95">
  <si>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</si>
  <si>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</si>
  <si>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</si>
  <si>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</si>
  <si>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</si>
  <si>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</si>
  <si>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</si>
  <si>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</si>
  <si>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</si>
  <si>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</si>
  <si>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</si>
  <si>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</si>
  <si>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</si>
  <si>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</si>
  <si>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</si>
  <si>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</si>
  <si>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</si>
  <si>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</si>
  <si>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</si>
  <si>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</si>
  <si>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</si>
  <si>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</si>
  <si>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</si>
  <si>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</si>
  <si>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</si>
  <si>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</si>
  <si>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</si>
  <si>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</si>
  <si>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</si>
  <si>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</si>
  <si>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</si>
  <si>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</si>
  <si>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</si>
  <si>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</si>
  <si>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</si>
  <si>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</si>
  <si>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</si>
  <si>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</si>
  <si>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</si>
  <si>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</si>
  <si>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</si>
  <si>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</si>
  <si>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</si>
  <si>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</si>
  <si>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</si>
  <si>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</si>
  <si>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</si>
  <si>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</si>
  <si>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</si>
  <si>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</si>
  <si>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</si>
  <si>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</si>
  <si>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</si>
  <si>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</si>
  <si>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</si>
  <si>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</si>
  <si>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</si>
  <si>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</si>
  <si>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</si>
  <si>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</si>
  <si>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</si>
  <si>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</si>
  <si>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</si>
  <si>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</si>
  <si>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</si>
  <si>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</si>
  <si>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</si>
  <si>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</si>
  <si>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</si>
  <si>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</si>
  <si>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</si>
  <si>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</si>
  <si>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</si>
  <si>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</si>
  <si>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</si>
  <si>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</si>
  <si>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</si>
  <si>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</si>
  <si>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</si>
  <si>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</si>
  <si>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</si>
  <si>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</si>
  <si>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</si>
  <si>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</si>
  <si>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</si>
  <si>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Фактичні надходження до бюджету станом  на 01.11.2021 р.</t>
  </si>
  <si>
    <t>Бюджет                         на 2022 р.</t>
  </si>
  <si>
    <t>Бюджет                                 на 2022 р.     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</si>
  <si>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</si>
  <si>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</si>
  <si>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r>
  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4"/>
        <rFont val="Times New Roman"/>
        <family val="1"/>
        <charset val="204"/>
      </rPr>
      <t>пунктів 11 - 14</t>
    </r>
    <r>
      <rPr>
        <sz val="14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4"/>
        <rFont val="Times New Roman"/>
        <family val="1"/>
        <charset val="204"/>
      </rPr>
      <t>пунктів 19 - 20</t>
    </r>
    <r>
      <rPr>
        <sz val="14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</si>
  <si>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Відхилення фактичних надходжень на звітну дату 2022 року до фактичних надходжень  у 2021 році</t>
  </si>
  <si>
    <r>
      <t xml:space="preserve">                                                                                                        01 листопада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</si>
  <si>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01.11.2022 р.</t>
  </si>
  <si>
    <t xml:space="preserve">Затверджено розписом станом на  01.11.2022 р.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</si>
</sst>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5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19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4" xfId="1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4" xfId="1" applyFont="1" applyFill="1" applyBorder="1" applyAlignment="1">
      <alignment horizontal="centerContinuous"/>
    </xf>
    <xf numFmtId="0" fontId="23" fillId="2" borderId="15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166" fontId="28" fillId="4" borderId="9" xfId="1" applyNumberFormat="1" applyFont="1" applyFill="1" applyBorder="1" applyAlignment="1">
      <alignment wrapText="1"/>
    </xf>
    <xf numFmtId="166" fontId="28" fillId="4" borderId="9" xfId="1" applyNumberFormat="1" applyFont="1" applyFill="1" applyBorder="1" applyAlignment="1">
      <alignment horizontal="right" wrapText="1"/>
    </xf>
    <xf numFmtId="165" fontId="29" fillId="4" borderId="6" xfId="1" applyNumberFormat="1" applyFont="1" applyFill="1" applyBorder="1"/>
    <xf numFmtId="165" fontId="29" fillId="4" borderId="11" xfId="1" applyNumberFormat="1" applyFont="1" applyFill="1" applyBorder="1"/>
    <xf numFmtId="166" fontId="30" fillId="0" borderId="6" xfId="1" applyNumberFormat="1" applyFont="1" applyBorder="1" applyAlignment="1" applyProtection="1">
      <protection locked="0"/>
    </xf>
    <xf numFmtId="166" fontId="31" fillId="0" borderId="6" xfId="1" applyNumberFormat="1" applyFont="1" applyBorder="1" applyProtection="1">
      <protection locked="0"/>
    </xf>
    <xf numFmtId="166" fontId="31" fillId="3" borderId="6" xfId="1" applyNumberFormat="1" applyFont="1" applyFill="1" applyBorder="1" applyAlignment="1">
      <alignment horizontal="right"/>
    </xf>
    <xf numFmtId="165" fontId="31" fillId="3" borderId="6" xfId="1" applyNumberFormat="1" applyFont="1" applyFill="1" applyBorder="1"/>
    <xf numFmtId="166" fontId="31" fillId="0" borderId="6" xfId="1" applyNumberFormat="1" applyFont="1" applyBorder="1"/>
    <xf numFmtId="165" fontId="31" fillId="3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wrapText="1"/>
      <protection locked="0"/>
    </xf>
    <xf numFmtId="166" fontId="31" fillId="0" borderId="6" xfId="1" applyNumberFormat="1" applyFont="1" applyBorder="1" applyAlignment="1" applyProtection="1">
      <alignment horizontal="right"/>
      <protection locked="0"/>
    </xf>
    <xf numFmtId="166" fontId="31" fillId="0" borderId="6" xfId="1" applyNumberFormat="1" applyFont="1" applyFill="1" applyBorder="1" applyProtection="1">
      <protection locked="0"/>
    </xf>
    <xf numFmtId="166" fontId="29" fillId="0" borderId="6" xfId="1" applyNumberFormat="1" applyFont="1" applyFill="1" applyBorder="1" applyAlignment="1" applyProtection="1">
      <protection locked="0"/>
    </xf>
    <xf numFmtId="166" fontId="29" fillId="0" borderId="6" xfId="1" applyNumberFormat="1" applyFont="1" applyFill="1" applyBorder="1" applyProtection="1">
      <protection locked="0"/>
    </xf>
    <xf numFmtId="166" fontId="29" fillId="4" borderId="6" xfId="1" applyNumberFormat="1" applyFont="1" applyFill="1" applyBorder="1" applyProtection="1">
      <protection locked="0"/>
    </xf>
    <xf numFmtId="166" fontId="29" fillId="3" borderId="6" xfId="1" applyNumberFormat="1" applyFont="1" applyFill="1" applyBorder="1" applyAlignment="1">
      <alignment horizontal="right"/>
    </xf>
    <xf numFmtId="166" fontId="29" fillId="0" borderId="6" xfId="1" applyNumberFormat="1" applyFont="1" applyBorder="1"/>
    <xf numFmtId="165" fontId="29" fillId="3" borderId="7" xfId="1" applyNumberFormat="1" applyFont="1" applyFill="1" applyBorder="1"/>
    <xf numFmtId="165" fontId="29" fillId="4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horizontal="right" wrapText="1"/>
      <protection locked="0"/>
    </xf>
    <xf numFmtId="165" fontId="31" fillId="0" borderId="7" xfId="1" applyNumberFormat="1" applyFont="1" applyBorder="1"/>
    <xf numFmtId="164" fontId="30" fillId="0" borderId="6" xfId="0" applyNumberFormat="1" applyFont="1" applyBorder="1" applyAlignment="1">
      <alignment horizontal="right" wrapText="1"/>
    </xf>
    <xf numFmtId="164" fontId="30" fillId="0" borderId="6" xfId="1" applyNumberFormat="1" applyFont="1" applyBorder="1" applyAlignment="1" applyProtection="1">
      <alignment horizontal="right" wrapText="1"/>
      <protection locked="0"/>
    </xf>
    <xf numFmtId="164" fontId="30" fillId="3" borderId="6" xfId="0" applyNumberFormat="1" applyFont="1" applyFill="1" applyBorder="1" applyAlignment="1" applyProtection="1">
      <alignment horizontal="right" wrapText="1"/>
    </xf>
    <xf numFmtId="164" fontId="32" fillId="0" borderId="6" xfId="1" applyNumberFormat="1" applyFont="1" applyBorder="1" applyAlignment="1" applyProtection="1">
      <alignment horizontal="right" wrapText="1"/>
      <protection locked="0"/>
    </xf>
    <xf numFmtId="164" fontId="33" fillId="0" borderId="6" xfId="0" applyNumberFormat="1" applyFont="1" applyBorder="1" applyAlignment="1" applyProtection="1">
      <alignment horizontal="right" wrapText="1"/>
      <protection locked="0"/>
    </xf>
    <xf numFmtId="164" fontId="30" fillId="0" borderId="6" xfId="1" applyNumberFormat="1" applyFont="1" applyBorder="1" applyAlignment="1" applyProtection="1">
      <alignment horizontal="right"/>
      <protection locked="0"/>
    </xf>
    <xf numFmtId="164" fontId="30" fillId="0" borderId="6" xfId="1" applyNumberFormat="1" applyFont="1" applyBorder="1" applyAlignment="1">
      <alignment horizontal="right"/>
    </xf>
    <xf numFmtId="0" fontId="30" fillId="0" borderId="6" xfId="1" applyFont="1" applyBorder="1" applyAlignment="1">
      <alignment wrapText="1"/>
    </xf>
    <xf numFmtId="166" fontId="29" fillId="0" borderId="6" xfId="1" applyNumberFormat="1" applyFont="1" applyBorder="1" applyAlignment="1" applyProtection="1">
      <alignment horizontal="right"/>
      <protection locked="0"/>
    </xf>
    <xf numFmtId="165" fontId="29" fillId="3" borderId="6" xfId="1" applyNumberFormat="1" applyFont="1" applyFill="1" applyBorder="1"/>
    <xf numFmtId="166" fontId="29" fillId="4" borderId="6" xfId="1" applyNumberFormat="1" applyFont="1" applyFill="1" applyBorder="1" applyAlignment="1" applyProtection="1">
      <alignment horizontal="right"/>
      <protection locked="0"/>
    </xf>
    <xf numFmtId="0" fontId="30" fillId="0" borderId="6" xfId="1" applyFont="1" applyBorder="1" applyAlignment="1">
      <alignment horizontal="right" wrapText="1"/>
    </xf>
    <xf numFmtId="165" fontId="35" fillId="3" borderId="7" xfId="1" applyNumberFormat="1" applyFont="1" applyFill="1" applyBorder="1" applyAlignment="1"/>
    <xf numFmtId="165" fontId="28" fillId="3" borderId="7" xfId="1" applyNumberFormat="1" applyFont="1" applyFill="1" applyBorder="1" applyAlignment="1"/>
    <xf numFmtId="166" fontId="30" fillId="0" borderId="6" xfId="0" applyNumberFormat="1" applyFont="1" applyBorder="1" applyAlignment="1">
      <alignment horizontal="right" wrapText="1"/>
    </xf>
    <xf numFmtId="166" fontId="30" fillId="0" borderId="6" xfId="1" applyNumberFormat="1" applyFont="1" applyBorder="1" applyAlignment="1">
      <alignment horizontal="right" wrapText="1"/>
    </xf>
    <xf numFmtId="166" fontId="30" fillId="0" borderId="6" xfId="1" applyNumberFormat="1" applyFont="1" applyBorder="1" applyAlignment="1" applyProtection="1">
      <alignment horizontal="right" wrapText="1"/>
      <protection locked="0"/>
    </xf>
    <xf numFmtId="166" fontId="37" fillId="0" borderId="6" xfId="0" applyNumberFormat="1" applyFont="1" applyBorder="1" applyAlignment="1">
      <alignment horizontal="right"/>
    </xf>
    <xf numFmtId="166" fontId="29" fillId="5" borderId="6" xfId="1" applyNumberFormat="1" applyFont="1" applyFill="1" applyBorder="1" applyProtection="1">
      <protection locked="0"/>
    </xf>
    <xf numFmtId="166" fontId="31" fillId="5" borderId="6" xfId="1" applyNumberFormat="1" applyFont="1" applyFill="1" applyBorder="1" applyProtection="1">
      <protection locked="0"/>
    </xf>
    <xf numFmtId="0" fontId="30" fillId="0" borderId="6" xfId="1" applyFont="1" applyFill="1" applyBorder="1" applyAlignment="1">
      <alignment wrapText="1"/>
    </xf>
    <xf numFmtId="164" fontId="30" fillId="0" borderId="6" xfId="1" applyNumberFormat="1" applyFont="1" applyFill="1" applyBorder="1" applyAlignment="1"/>
    <xf numFmtId="166" fontId="31" fillId="0" borderId="6" xfId="1" applyNumberFormat="1" applyFont="1" applyFill="1" applyBorder="1" applyAlignment="1" applyProtection="1">
      <alignment horizontal="right"/>
      <protection locked="0"/>
    </xf>
    <xf numFmtId="166" fontId="29" fillId="4" borderId="20" xfId="1" applyNumberFormat="1" applyFont="1" applyFill="1" applyBorder="1" applyAlignment="1">
      <alignment horizontal="right"/>
    </xf>
    <xf numFmtId="165" fontId="29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9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7" fillId="5" borderId="6" xfId="0" applyNumberFormat="1" applyFont="1" applyFill="1" applyBorder="1" applyAlignment="1">
      <alignment horizontal="right"/>
    </xf>
    <xf numFmtId="164" fontId="32" fillId="5" borderId="6" xfId="1" applyNumberFormat="1" applyFont="1" applyFill="1" applyBorder="1" applyAlignment="1">
      <alignment horizontal="right" wrapText="1"/>
    </xf>
    <xf numFmtId="0" fontId="4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166" fontId="42" fillId="0" borderId="6" xfId="1" applyNumberFormat="1" applyFont="1" applyBorder="1" applyAlignment="1">
      <alignment horizontal="right" wrapText="1"/>
    </xf>
    <xf numFmtId="0" fontId="43" fillId="0" borderId="6" xfId="1" applyFont="1" applyBorder="1" applyAlignment="1">
      <alignment horizontal="left" wrapText="1"/>
    </xf>
    <xf numFmtId="0" fontId="44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1" fillId="5" borderId="6" xfId="1" applyNumberFormat="1" applyFont="1" applyFill="1" applyBorder="1" applyAlignment="1">
      <alignment horizontal="right"/>
    </xf>
    <xf numFmtId="165" fontId="29" fillId="5" borderId="6" xfId="1" applyNumberFormat="1" applyFont="1" applyFill="1" applyBorder="1"/>
    <xf numFmtId="9" fontId="31" fillId="3" borderId="6" xfId="2" applyFont="1" applyFill="1" applyBorder="1"/>
    <xf numFmtId="0" fontId="23" fillId="6" borderId="4" xfId="1" applyFont="1" applyFill="1" applyBorder="1" applyAlignment="1">
      <alignment horizontal="centerContinuous"/>
    </xf>
    <xf numFmtId="166" fontId="28" fillId="6" borderId="9" xfId="1" applyNumberFormat="1" applyFont="1" applyFill="1" applyBorder="1" applyAlignment="1">
      <alignment horizontal="right" wrapText="1"/>
    </xf>
    <xf numFmtId="166" fontId="31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Alignment="1" applyProtection="1">
      <protection locked="0"/>
    </xf>
    <xf numFmtId="166" fontId="42" fillId="6" borderId="6" xfId="1" applyNumberFormat="1" applyFont="1" applyFill="1" applyBorder="1" applyAlignment="1">
      <alignment horizontal="right" wrapText="1"/>
    </xf>
    <xf numFmtId="166" fontId="37" fillId="6" borderId="6" xfId="0" applyNumberFormat="1" applyFont="1" applyFill="1" applyBorder="1" applyAlignment="1">
      <alignment horizontal="right"/>
    </xf>
    <xf numFmtId="166" fontId="29" fillId="6" borderId="20" xfId="1" applyNumberFormat="1" applyFont="1" applyFill="1" applyBorder="1" applyAlignment="1">
      <alignment horizontal="right"/>
    </xf>
    <xf numFmtId="164" fontId="37" fillId="6" borderId="6" xfId="0" applyNumberFormat="1" applyFont="1" applyFill="1" applyBorder="1" applyAlignment="1">
      <alignment horizontal="right"/>
    </xf>
    <xf numFmtId="166" fontId="30" fillId="6" borderId="6" xfId="1" applyNumberFormat="1" applyFont="1" applyFill="1" applyBorder="1" applyProtection="1">
      <protection locked="0"/>
    </xf>
    <xf numFmtId="49" fontId="46" fillId="0" borderId="12" xfId="1" applyNumberFormat="1" applyFont="1" applyBorder="1" applyAlignment="1">
      <alignment horizontal="centerContinuous" vertical="center"/>
    </xf>
    <xf numFmtId="0" fontId="46" fillId="0" borderId="18" xfId="1" applyFont="1" applyBorder="1" applyAlignment="1">
      <alignment horizontal="centerContinuous" vertical="center"/>
    </xf>
    <xf numFmtId="165" fontId="29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0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8" fillId="4" borderId="6" xfId="1" applyNumberFormat="1" applyFont="1" applyFill="1" applyBorder="1" applyAlignment="1"/>
    <xf numFmtId="166" fontId="28" fillId="4" borderId="6" xfId="1" applyNumberFormat="1" applyFont="1" applyFill="1" applyBorder="1" applyAlignment="1">
      <alignment horizontal="right"/>
    </xf>
    <xf numFmtId="166" fontId="28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0" fillId="0" borderId="6" xfId="1" applyNumberFormat="1" applyFont="1" applyBorder="1" applyAlignment="1">
      <alignment horizontal="right" wrapText="1"/>
    </xf>
    <xf numFmtId="0" fontId="34" fillId="4" borderId="6" xfId="1" applyFont="1" applyFill="1" applyBorder="1" applyAlignment="1">
      <alignment horizontal="left" wrapText="1"/>
    </xf>
    <xf numFmtId="0" fontId="4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166" fontId="36" fillId="0" borderId="6" xfId="0" applyNumberFormat="1" applyFont="1" applyBorder="1" applyAlignment="1">
      <alignment horizontal="right" wrapText="1"/>
    </xf>
    <xf numFmtId="0" fontId="25" fillId="0" borderId="6" xfId="1" applyFont="1" applyFill="1" applyBorder="1" applyAlignment="1">
      <alignment horizontal="left" wrapText="1"/>
    </xf>
    <xf numFmtId="0" fontId="32" fillId="0" borderId="6" xfId="1" applyFont="1" applyFill="1" applyBorder="1" applyAlignment="1">
      <alignment horizontal="right" wrapText="1"/>
    </xf>
    <xf numFmtId="0" fontId="40" fillId="0" borderId="6" xfId="0" applyFont="1" applyBorder="1" applyAlignment="1">
      <alignment vertical="top" wrapText="1"/>
    </xf>
    <xf numFmtId="0" fontId="5" fillId="0" borderId="6" xfId="1" applyFont="1" applyFill="1" applyBorder="1" applyAlignment="1">
      <alignment wrapText="1"/>
    </xf>
    <xf numFmtId="166" fontId="37" fillId="3" borderId="6" xfId="1" applyNumberFormat="1" applyFont="1" applyFill="1" applyBorder="1" applyAlignment="1">
      <alignment horizontal="right"/>
    </xf>
    <xf numFmtId="0" fontId="5" fillId="3" borderId="6" xfId="0" applyFont="1" applyFill="1" applyBorder="1" applyAlignment="1" applyProtection="1">
      <alignment vertical="top" wrapText="1"/>
    </xf>
    <xf numFmtId="164" fontId="37" fillId="0" borderId="6" xfId="0" applyNumberFormat="1" applyFont="1" applyBorder="1" applyAlignment="1">
      <alignment horizontal="right"/>
    </xf>
    <xf numFmtId="166" fontId="30" fillId="0" borderId="6" xfId="1" applyNumberFormat="1" applyFont="1" applyFill="1" applyBorder="1" applyAlignment="1">
      <alignment wrapText="1"/>
    </xf>
    <xf numFmtId="0" fontId="47" fillId="0" borderId="0" xfId="0" applyFont="1" applyAlignment="1">
      <alignment wrapText="1"/>
    </xf>
    <xf numFmtId="166" fontId="31" fillId="4" borderId="6" xfId="1" applyNumberFormat="1" applyFont="1" applyFill="1" applyBorder="1" applyAlignment="1">
      <alignment horizontal="right"/>
    </xf>
    <xf numFmtId="0" fontId="47" fillId="0" borderId="6" xfId="0" applyFont="1" applyBorder="1" applyAlignment="1">
      <alignment wrapText="1"/>
    </xf>
    <xf numFmtId="0" fontId="38" fillId="0" borderId="1" xfId="1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5" fillId="0" borderId="17" xfId="1" applyFont="1" applyBorder="1" applyAlignment="1"/>
    <xf numFmtId="0" fontId="0" fillId="0" borderId="17" xfId="0" applyBorder="1" applyAlignment="1"/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4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98"/>
  <sheetViews>
    <sheetView tabSelected="1" view="pageBreakPreview" zoomScale="60" zoomScaleNormal="100" workbookViewId="0">
      <selection sqref="A1:K1"/>
    </sheetView>
  </sheetViews>
  <sheetFormatPr defaultRowHeight="15" x14ac:dyDescent="0.25"/>
  <cols>
    <col min="1" max="1" width="15.7109375" customWidth="1"/>
    <col min="2" max="2" width="92.7109375" customWidth="1"/>
    <col min="3" max="3" width="15.85546875" customWidth="1"/>
    <col min="4" max="4" width="16.85546875" customWidth="1"/>
    <col min="5" max="5" width="17.28515625" customWidth="1"/>
    <col min="6" max="6" width="16.5703125" customWidth="1"/>
    <col min="7" max="7" width="17" customWidth="1"/>
    <col min="8" max="8" width="14.28515625" customWidth="1"/>
    <col min="9" max="9" width="16.5703125" customWidth="1"/>
    <col min="10" max="10" width="15" customWidth="1"/>
    <col min="11" max="11" width="14.140625" customWidth="1"/>
    <col min="14" max="14" width="9.140625" customWidth="1"/>
  </cols>
  <sheetData>
    <row r="1" spans="1:11" ht="20.25" x14ac:dyDescent="0.3">
      <c r="A1" s="166" t="s">
        <v>77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0.25" x14ac:dyDescent="0.3">
      <c r="A2" s="166" t="s">
        <v>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20.25" x14ac:dyDescent="0.3">
      <c r="A3" s="167" t="s">
        <v>92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8" t="s">
        <v>39</v>
      </c>
      <c r="B5" s="170" t="s">
        <v>40</v>
      </c>
      <c r="C5" s="172" t="s">
        <v>86</v>
      </c>
      <c r="D5" s="172" t="s">
        <v>87</v>
      </c>
      <c r="E5" s="174" t="s">
        <v>94</v>
      </c>
      <c r="F5" s="162" t="s">
        <v>93</v>
      </c>
      <c r="G5" s="164" t="s">
        <v>0</v>
      </c>
      <c r="H5" s="164"/>
      <c r="I5" s="162" t="s">
        <v>85</v>
      </c>
      <c r="J5" s="164" t="s">
        <v>91</v>
      </c>
      <c r="K5" s="165"/>
    </row>
    <row r="6" spans="1:11" ht="14.45" customHeight="1" x14ac:dyDescent="0.25">
      <c r="A6" s="169"/>
      <c r="B6" s="171"/>
      <c r="C6" s="173"/>
      <c r="D6" s="173"/>
      <c r="E6" s="175"/>
      <c r="F6" s="163"/>
      <c r="G6" s="127" t="s">
        <v>1</v>
      </c>
      <c r="H6" s="18" t="s">
        <v>2</v>
      </c>
      <c r="I6" s="163"/>
      <c r="J6" s="17" t="s">
        <v>1</v>
      </c>
      <c r="K6" s="128" t="s">
        <v>2</v>
      </c>
    </row>
    <row r="7" spans="1:11" ht="11.45" customHeight="1" x14ac:dyDescent="0.25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5">
        <v>6</v>
      </c>
      <c r="G7" s="31">
        <v>7</v>
      </c>
      <c r="H7" s="32">
        <v>8</v>
      </c>
      <c r="I7" s="115">
        <v>9</v>
      </c>
      <c r="J7" s="33">
        <v>10</v>
      </c>
      <c r="K7" s="34">
        <v>11</v>
      </c>
    </row>
    <row r="8" spans="1:11" ht="22.5" x14ac:dyDescent="0.3">
      <c r="A8" s="19">
        <v>100000</v>
      </c>
      <c r="B8" s="36" t="s">
        <v>3</v>
      </c>
      <c r="C8" s="47">
        <f>SUM(C9:C12,C13)</f>
        <v>708489.4</v>
      </c>
      <c r="D8" s="47">
        <f>SUM(D9:D12,D13)</f>
        <v>708489.4</v>
      </c>
      <c r="E8" s="48">
        <f>SUM(E9:E12,E13)</f>
        <v>592673.4</v>
      </c>
      <c r="F8" s="116">
        <f>SUM(F9:F12,F13)</f>
        <v>595159.1</v>
      </c>
      <c r="G8" s="48">
        <f>SUM(G9:G12,G13)</f>
        <v>2485.7000000000253</v>
      </c>
      <c r="H8" s="129">
        <f>SUM(F8/E8)</f>
        <v>1.0041940468392878</v>
      </c>
      <c r="I8" s="116">
        <f>SUM(I9:I12,I13)</f>
        <v>518296.90000000008</v>
      </c>
      <c r="J8" s="48">
        <f>SUM(J9:J13)</f>
        <v>76862.200000000012</v>
      </c>
      <c r="K8" s="50">
        <f>SUM(F8/I8)*100%</f>
        <v>1.1482976263219014</v>
      </c>
    </row>
    <row r="9" spans="1:11" ht="20.25" x14ac:dyDescent="0.3">
      <c r="A9" s="20">
        <v>110100</v>
      </c>
      <c r="B9" s="37" t="s">
        <v>4</v>
      </c>
      <c r="C9" s="51">
        <v>619775.4</v>
      </c>
      <c r="D9" s="51">
        <v>619775.4</v>
      </c>
      <c r="E9" s="52">
        <v>518659</v>
      </c>
      <c r="F9" s="117">
        <v>525765.4</v>
      </c>
      <c r="G9" s="53">
        <f>SUM(F9-E9)</f>
        <v>7106.4000000000233</v>
      </c>
      <c r="H9" s="54">
        <f>SUM(F9/E9)</f>
        <v>1.0137014878754635</v>
      </c>
      <c r="I9" s="117">
        <v>442031.4</v>
      </c>
      <c r="J9" s="55">
        <f>SUM(F9-I9)</f>
        <v>83734</v>
      </c>
      <c r="K9" s="56">
        <f>SUM(F9/I9)*100%</f>
        <v>1.1894299816709855</v>
      </c>
    </row>
    <row r="10" spans="1:11" ht="20.25" x14ac:dyDescent="0.3">
      <c r="A10" s="21">
        <v>110200</v>
      </c>
      <c r="B10" s="38" t="s">
        <v>5</v>
      </c>
      <c r="C10" s="57">
        <v>312.5</v>
      </c>
      <c r="D10" s="57">
        <v>312.5</v>
      </c>
      <c r="E10" s="58">
        <v>232.5</v>
      </c>
      <c r="F10" s="118">
        <v>252.1</v>
      </c>
      <c r="G10" s="53">
        <f>SUM(F10-E10)</f>
        <v>19.599999999999994</v>
      </c>
      <c r="H10" s="114">
        <f>SUM(F10/E10)</f>
        <v>1.0843010752688171</v>
      </c>
      <c r="I10" s="118">
        <v>37.4</v>
      </c>
      <c r="J10" s="55">
        <f t="shared" ref="J10:J19" si="0">SUM(F10-I10)</f>
        <v>214.7</v>
      </c>
      <c r="K10" s="56">
        <f t="shared" ref="K10:K34" si="1">SUM(F10/I10)*100%</f>
        <v>6.740641711229947</v>
      </c>
    </row>
    <row r="11" spans="1:11" ht="20.25" x14ac:dyDescent="0.3">
      <c r="A11" s="21">
        <v>130000</v>
      </c>
      <c r="B11" s="38" t="s">
        <v>78</v>
      </c>
      <c r="C11" s="57">
        <v>2313</v>
      </c>
      <c r="D11" s="57">
        <v>2313</v>
      </c>
      <c r="E11" s="58">
        <v>1589.4</v>
      </c>
      <c r="F11" s="118">
        <v>1873.5</v>
      </c>
      <c r="G11" s="53">
        <f>SUM(F11-E11)</f>
        <v>284.09999999999991</v>
      </c>
      <c r="H11" s="54">
        <f>SUM(F11/E11)</f>
        <v>1.1787466968667422</v>
      </c>
      <c r="I11" s="118">
        <v>1587.4</v>
      </c>
      <c r="J11" s="55">
        <f t="shared" si="0"/>
        <v>286.09999999999991</v>
      </c>
      <c r="K11" s="56">
        <f t="shared" si="1"/>
        <v>1.1802318256268112</v>
      </c>
    </row>
    <row r="12" spans="1:11" ht="20.25" x14ac:dyDescent="0.3">
      <c r="A12" s="21">
        <v>140400</v>
      </c>
      <c r="B12" s="130" t="s">
        <v>62</v>
      </c>
      <c r="C12" s="131">
        <v>16200</v>
      </c>
      <c r="D12" s="131">
        <v>16200</v>
      </c>
      <c r="E12" s="59">
        <v>13485</v>
      </c>
      <c r="F12" s="118">
        <v>11318.6</v>
      </c>
      <c r="G12" s="53">
        <f>SUM(F12-E12)</f>
        <v>-2166.3999999999996</v>
      </c>
      <c r="H12" s="54">
        <f>SUM(F12/E12)</f>
        <v>0.83934742306266219</v>
      </c>
      <c r="I12" s="118">
        <v>14479.9</v>
      </c>
      <c r="J12" s="55">
        <f t="shared" si="0"/>
        <v>-3161.2999999999993</v>
      </c>
      <c r="K12" s="56">
        <f t="shared" si="1"/>
        <v>0.78167666903776967</v>
      </c>
    </row>
    <row r="13" spans="1:11" ht="20.25" x14ac:dyDescent="0.3">
      <c r="A13" s="22">
        <v>180000</v>
      </c>
      <c r="B13" s="132" t="s">
        <v>6</v>
      </c>
      <c r="C13" s="60">
        <f>SUM(C18:C19,C14)</f>
        <v>69888.5</v>
      </c>
      <c r="D13" s="60">
        <f>SUM(D18:D19,D14)</f>
        <v>69888.5</v>
      </c>
      <c r="E13" s="61">
        <f>SUM(E18:E19,E14)</f>
        <v>58707.5</v>
      </c>
      <c r="F13" s="119">
        <f>SUM(F18:F19,F14)</f>
        <v>55949.5</v>
      </c>
      <c r="G13" s="63">
        <f>SUM(G18:G19,G14)</f>
        <v>-2757.9999999999991</v>
      </c>
      <c r="H13" s="78">
        <f t="shared" ref="H13:H19" si="2">SUM(F13/E13)</f>
        <v>0.95302133458246396</v>
      </c>
      <c r="I13" s="119">
        <f>SUM(I18:I19,I14)</f>
        <v>60160.799999999988</v>
      </c>
      <c r="J13" s="64">
        <f t="shared" si="0"/>
        <v>-4211.2999999999884</v>
      </c>
      <c r="K13" s="65">
        <f t="shared" si="1"/>
        <v>0.9299992686267472</v>
      </c>
    </row>
    <row r="14" spans="1:11" ht="20.25" x14ac:dyDescent="0.3">
      <c r="A14" s="22">
        <v>180100</v>
      </c>
      <c r="B14" s="130" t="s">
        <v>7</v>
      </c>
      <c r="C14" s="60">
        <f>SUM(C15:C17)</f>
        <v>45440</v>
      </c>
      <c r="D14" s="60">
        <f>SUM(D15:D17)</f>
        <v>45440</v>
      </c>
      <c r="E14" s="61">
        <f>SUM(E15:E17)</f>
        <v>38388</v>
      </c>
      <c r="F14" s="119">
        <f>SUM(F15:F17)</f>
        <v>33462.300000000003</v>
      </c>
      <c r="G14" s="63">
        <f>SUM(G15:G17)</f>
        <v>-4925.6999999999989</v>
      </c>
      <c r="H14" s="78">
        <f t="shared" si="2"/>
        <v>0.87168646452016263</v>
      </c>
      <c r="I14" s="119">
        <f>SUM(I15:I17)</f>
        <v>39750.399999999994</v>
      </c>
      <c r="J14" s="64">
        <f t="shared" si="0"/>
        <v>-6288.0999999999913</v>
      </c>
      <c r="K14" s="65">
        <f t="shared" si="1"/>
        <v>0.8418103968765096</v>
      </c>
    </row>
    <row r="15" spans="1:11" ht="20.25" x14ac:dyDescent="0.3">
      <c r="A15" s="21"/>
      <c r="B15" s="133" t="s">
        <v>8</v>
      </c>
      <c r="C15" s="131">
        <v>4355</v>
      </c>
      <c r="D15" s="131">
        <v>4355</v>
      </c>
      <c r="E15" s="59">
        <v>4150</v>
      </c>
      <c r="F15" s="118">
        <v>3596.9</v>
      </c>
      <c r="G15" s="53">
        <f>SUM(F15-E15)</f>
        <v>-553.09999999999991</v>
      </c>
      <c r="H15" s="54">
        <f t="shared" si="2"/>
        <v>0.86672289156626503</v>
      </c>
      <c r="I15" s="118">
        <v>5712.7</v>
      </c>
      <c r="J15" s="55">
        <f t="shared" si="0"/>
        <v>-2115.7999999999997</v>
      </c>
      <c r="K15" s="56">
        <f t="shared" si="1"/>
        <v>0.62963222294186638</v>
      </c>
    </row>
    <row r="16" spans="1:11" ht="20.25" x14ac:dyDescent="0.3">
      <c r="A16" s="21"/>
      <c r="B16" s="133" t="s">
        <v>9</v>
      </c>
      <c r="C16" s="131">
        <v>41060</v>
      </c>
      <c r="D16" s="131">
        <v>41060</v>
      </c>
      <c r="E16" s="59">
        <v>34218</v>
      </c>
      <c r="F16" s="118">
        <v>29865.4</v>
      </c>
      <c r="G16" s="53">
        <f>SUM(F16-E16)</f>
        <v>-4352.5999999999985</v>
      </c>
      <c r="H16" s="54">
        <f t="shared" si="2"/>
        <v>0.87279794260330823</v>
      </c>
      <c r="I16" s="118">
        <v>34023.1</v>
      </c>
      <c r="J16" s="55">
        <f t="shared" si="0"/>
        <v>-4157.6999999999971</v>
      </c>
      <c r="K16" s="56">
        <f t="shared" si="1"/>
        <v>0.87779773154121765</v>
      </c>
    </row>
    <row r="17" spans="1:11" ht="20.25" x14ac:dyDescent="0.3">
      <c r="A17" s="21"/>
      <c r="B17" s="133" t="s">
        <v>10</v>
      </c>
      <c r="C17" s="131">
        <v>25</v>
      </c>
      <c r="D17" s="131">
        <v>25</v>
      </c>
      <c r="E17" s="59">
        <v>20</v>
      </c>
      <c r="F17" s="118"/>
      <c r="G17" s="53">
        <f>SUM(F17-E17)</f>
        <v>-20</v>
      </c>
      <c r="H17" s="54">
        <f t="shared" si="2"/>
        <v>0</v>
      </c>
      <c r="I17" s="118">
        <v>14.6</v>
      </c>
      <c r="J17" s="55">
        <f t="shared" si="0"/>
        <v>-14.6</v>
      </c>
      <c r="K17" s="56">
        <f t="shared" si="1"/>
        <v>0</v>
      </c>
    </row>
    <row r="18" spans="1:11" ht="20.25" x14ac:dyDescent="0.3">
      <c r="A18" s="21">
        <v>180300</v>
      </c>
      <c r="B18" s="133" t="s">
        <v>11</v>
      </c>
      <c r="C18" s="131">
        <v>182</v>
      </c>
      <c r="D18" s="131">
        <v>182</v>
      </c>
      <c r="E18" s="59">
        <v>101</v>
      </c>
      <c r="F18" s="118">
        <v>30.2</v>
      </c>
      <c r="G18" s="53">
        <f>SUM(F18-E18)</f>
        <v>-70.8</v>
      </c>
      <c r="H18" s="54">
        <f t="shared" si="2"/>
        <v>0.299009900990099</v>
      </c>
      <c r="I18" s="118">
        <v>73.099999999999994</v>
      </c>
      <c r="J18" s="55">
        <f t="shared" si="0"/>
        <v>-42.899999999999991</v>
      </c>
      <c r="K18" s="56">
        <f t="shared" si="1"/>
        <v>0.41313269493844051</v>
      </c>
    </row>
    <row r="19" spans="1:11" ht="20.25" x14ac:dyDescent="0.3">
      <c r="A19" s="21">
        <v>180500</v>
      </c>
      <c r="B19" s="133" t="s">
        <v>12</v>
      </c>
      <c r="C19" s="131">
        <v>24266.5</v>
      </c>
      <c r="D19" s="131">
        <v>24266.5</v>
      </c>
      <c r="E19" s="59">
        <v>20218.5</v>
      </c>
      <c r="F19" s="118">
        <v>22457</v>
      </c>
      <c r="G19" s="53">
        <f>SUM(F19-E19)</f>
        <v>2238.5</v>
      </c>
      <c r="H19" s="54">
        <f t="shared" si="2"/>
        <v>1.1107154338848084</v>
      </c>
      <c r="I19" s="118">
        <v>20337.3</v>
      </c>
      <c r="J19" s="55">
        <f t="shared" si="0"/>
        <v>2119.7000000000007</v>
      </c>
      <c r="K19" s="56">
        <f t="shared" si="1"/>
        <v>1.1042272081348066</v>
      </c>
    </row>
    <row r="20" spans="1:11" ht="20.25" x14ac:dyDescent="0.3">
      <c r="A20" s="23">
        <v>200000</v>
      </c>
      <c r="B20" s="45" t="s">
        <v>14</v>
      </c>
      <c r="C20" s="134">
        <f>SUM(C21:C34)</f>
        <v>2120</v>
      </c>
      <c r="D20" s="134">
        <f>SUM(D21:D34)</f>
        <v>2120</v>
      </c>
      <c r="E20" s="135">
        <f>SUM(E21:E34)</f>
        <v>1765.9</v>
      </c>
      <c r="F20" s="136">
        <f>SUM(F21:F34)</f>
        <v>3671.9000000000005</v>
      </c>
      <c r="G20" s="135">
        <f>SUM(G21:G34)</f>
        <v>1906.0000000000002</v>
      </c>
      <c r="H20" s="49">
        <f>SUM(F20/E20)</f>
        <v>2.0793363157596696</v>
      </c>
      <c r="I20" s="136">
        <f>SUM(I21:I34)</f>
        <v>4629.1000000000004</v>
      </c>
      <c r="J20" s="135">
        <f>SUM(J21:J34)</f>
        <v>-957.19999999999993</v>
      </c>
      <c r="K20" s="66">
        <f>SUM(F20/I20)*100%</f>
        <v>0.79322114449893077</v>
      </c>
    </row>
    <row r="21" spans="1:11" ht="44.45" customHeight="1" x14ac:dyDescent="0.3">
      <c r="A21" s="21">
        <v>210103</v>
      </c>
      <c r="B21" s="111" t="s">
        <v>56</v>
      </c>
      <c r="C21" s="67">
        <v>63</v>
      </c>
      <c r="D21" s="67">
        <v>63</v>
      </c>
      <c r="E21" s="59">
        <v>55</v>
      </c>
      <c r="F21" s="118">
        <v>107.6</v>
      </c>
      <c r="G21" s="53">
        <f t="shared" ref="G21:G34" si="3">SUM(F21-E21)</f>
        <v>52.599999999999994</v>
      </c>
      <c r="H21" s="54">
        <f t="shared" ref="H21:H33" si="4">SUM(F21/E21)</f>
        <v>1.9563636363636363</v>
      </c>
      <c r="I21" s="118">
        <v>480</v>
      </c>
      <c r="J21" s="55">
        <f t="shared" ref="J21:J38" si="5">SUM(F21-I21)</f>
        <v>-372.4</v>
      </c>
      <c r="K21" s="68">
        <f t="shared" si="1"/>
        <v>0.22416666666666665</v>
      </c>
    </row>
    <row r="22" spans="1:11" ht="20.25" x14ac:dyDescent="0.3">
      <c r="A22" s="21">
        <v>210500</v>
      </c>
      <c r="B22" s="39" t="s">
        <v>35</v>
      </c>
      <c r="C22" s="69"/>
      <c r="D22" s="69"/>
      <c r="E22" s="59"/>
      <c r="F22" s="118"/>
      <c r="G22" s="53">
        <f t="shared" si="3"/>
        <v>0</v>
      </c>
      <c r="H22" s="54" t="e">
        <f t="shared" si="4"/>
        <v>#DIV/0!</v>
      </c>
      <c r="I22" s="118">
        <v>1888.1</v>
      </c>
      <c r="J22" s="55">
        <f t="shared" si="5"/>
        <v>-1888.1</v>
      </c>
      <c r="K22" s="68">
        <f t="shared" si="1"/>
        <v>0</v>
      </c>
    </row>
    <row r="23" spans="1:11" ht="21" hidden="1" customHeight="1" x14ac:dyDescent="0.3">
      <c r="A23" s="21">
        <v>210805</v>
      </c>
      <c r="B23" s="40" t="s">
        <v>15</v>
      </c>
      <c r="C23" s="69"/>
      <c r="D23" s="69"/>
      <c r="E23" s="59"/>
      <c r="F23" s="118"/>
      <c r="G23" s="53">
        <f t="shared" si="3"/>
        <v>0</v>
      </c>
      <c r="H23" s="54"/>
      <c r="I23" s="118"/>
      <c r="J23" s="55">
        <f t="shared" si="5"/>
        <v>0</v>
      </c>
      <c r="K23" s="68"/>
    </row>
    <row r="24" spans="1:11" ht="20.25" x14ac:dyDescent="0.3">
      <c r="A24" s="20">
        <v>210811</v>
      </c>
      <c r="B24" s="41" t="s">
        <v>16</v>
      </c>
      <c r="C24" s="70">
        <v>220</v>
      </c>
      <c r="D24" s="70">
        <v>220</v>
      </c>
      <c r="E24" s="59">
        <v>178</v>
      </c>
      <c r="F24" s="118">
        <v>873.2</v>
      </c>
      <c r="G24" s="53">
        <f t="shared" si="3"/>
        <v>695.2</v>
      </c>
      <c r="H24" s="54">
        <f t="shared" si="4"/>
        <v>4.9056179775280899</v>
      </c>
      <c r="I24" s="118">
        <v>302.8</v>
      </c>
      <c r="J24" s="55">
        <f t="shared" si="5"/>
        <v>570.40000000000009</v>
      </c>
      <c r="K24" s="68">
        <f>SUM(F24/I24)*100%</f>
        <v>2.8837516512549537</v>
      </c>
    </row>
    <row r="25" spans="1:11" ht="39" customHeight="1" x14ac:dyDescent="0.3">
      <c r="A25" s="20">
        <v>210815</v>
      </c>
      <c r="B25" s="42" t="s">
        <v>33</v>
      </c>
      <c r="C25" s="71"/>
      <c r="D25" s="71"/>
      <c r="E25" s="59"/>
      <c r="F25" s="118">
        <v>121.8</v>
      </c>
      <c r="G25" s="53">
        <f t="shared" si="3"/>
        <v>121.8</v>
      </c>
      <c r="H25" s="54" t="e">
        <f t="shared" si="4"/>
        <v>#DIV/0!</v>
      </c>
      <c r="I25" s="118"/>
      <c r="J25" s="55">
        <f t="shared" si="5"/>
        <v>121.8</v>
      </c>
      <c r="K25" s="68" t="e">
        <f>SUM(F25/I25)*100%</f>
        <v>#DIV/0!</v>
      </c>
    </row>
    <row r="26" spans="1:11" ht="44.25" customHeight="1" x14ac:dyDescent="0.3">
      <c r="A26" s="20">
        <v>210824</v>
      </c>
      <c r="B26" s="151" t="s">
        <v>88</v>
      </c>
      <c r="C26" s="71"/>
      <c r="D26" s="71"/>
      <c r="E26" s="59"/>
      <c r="F26" s="118">
        <v>11.1</v>
      </c>
      <c r="G26" s="53">
        <f t="shared" si="3"/>
        <v>11.1</v>
      </c>
      <c r="H26" s="54"/>
      <c r="I26" s="118">
        <v>7.8</v>
      </c>
      <c r="J26" s="55">
        <f t="shared" si="5"/>
        <v>3.3</v>
      </c>
      <c r="K26" s="68">
        <f>SUM(F26/I26)*100%</f>
        <v>1.4230769230769231</v>
      </c>
    </row>
    <row r="27" spans="1:11" ht="40.15" customHeight="1" x14ac:dyDescent="0.3">
      <c r="A27" s="20">
        <v>220103</v>
      </c>
      <c r="B27" s="42" t="s">
        <v>34</v>
      </c>
      <c r="C27" s="71">
        <v>20</v>
      </c>
      <c r="D27" s="71">
        <v>20</v>
      </c>
      <c r="E27" s="59">
        <v>16.7</v>
      </c>
      <c r="F27" s="118">
        <v>24.2</v>
      </c>
      <c r="G27" s="53">
        <f t="shared" si="3"/>
        <v>7.5</v>
      </c>
      <c r="H27" s="54">
        <f t="shared" si="4"/>
        <v>1.4491017964071857</v>
      </c>
      <c r="I27" s="118">
        <v>39.700000000000003</v>
      </c>
      <c r="J27" s="55">
        <f t="shared" si="5"/>
        <v>-15.500000000000004</v>
      </c>
      <c r="K27" s="68">
        <f>SUM(F27/I27)*100%</f>
        <v>0.60957178841309823</v>
      </c>
    </row>
    <row r="28" spans="1:11" ht="18" customHeight="1" x14ac:dyDescent="0.3">
      <c r="A28" s="20">
        <v>220125</v>
      </c>
      <c r="B28" s="43" t="s">
        <v>57</v>
      </c>
      <c r="C28" s="72">
        <v>1030</v>
      </c>
      <c r="D28" s="72">
        <v>1030</v>
      </c>
      <c r="E28" s="59">
        <v>859</v>
      </c>
      <c r="F28" s="118">
        <v>1661.7</v>
      </c>
      <c r="G28" s="53">
        <f t="shared" si="3"/>
        <v>802.7</v>
      </c>
      <c r="H28" s="54">
        <f t="shared" si="4"/>
        <v>1.9344586728754367</v>
      </c>
      <c r="I28" s="118">
        <v>907.8</v>
      </c>
      <c r="J28" s="55">
        <f t="shared" si="5"/>
        <v>753.90000000000009</v>
      </c>
      <c r="K28" s="68">
        <f t="shared" si="1"/>
        <v>1.8304692663582289</v>
      </c>
    </row>
    <row r="29" spans="1:11" ht="38.450000000000003" customHeight="1" x14ac:dyDescent="0.3">
      <c r="A29" s="20">
        <v>220126</v>
      </c>
      <c r="B29" s="98" t="s">
        <v>31</v>
      </c>
      <c r="C29" s="73">
        <v>200</v>
      </c>
      <c r="D29" s="73">
        <v>200</v>
      </c>
      <c r="E29" s="59">
        <v>168</v>
      </c>
      <c r="F29" s="118">
        <v>125</v>
      </c>
      <c r="G29" s="53">
        <f t="shared" si="3"/>
        <v>-43</v>
      </c>
      <c r="H29" s="54">
        <f t="shared" si="4"/>
        <v>0.74404761904761907</v>
      </c>
      <c r="I29" s="118">
        <v>207.3</v>
      </c>
      <c r="J29" s="55">
        <f t="shared" si="5"/>
        <v>-82.300000000000011</v>
      </c>
      <c r="K29" s="68">
        <f t="shared" si="1"/>
        <v>0.60299083453931501</v>
      </c>
    </row>
    <row r="30" spans="1:11" ht="40.9" customHeight="1" x14ac:dyDescent="0.3">
      <c r="A30" s="20">
        <v>220804</v>
      </c>
      <c r="B30" s="101" t="s">
        <v>60</v>
      </c>
      <c r="C30" s="73">
        <v>410</v>
      </c>
      <c r="D30" s="73">
        <v>410</v>
      </c>
      <c r="E30" s="59">
        <v>341.7</v>
      </c>
      <c r="F30" s="118">
        <v>473.4</v>
      </c>
      <c r="G30" s="53">
        <f t="shared" si="3"/>
        <v>131.69999999999999</v>
      </c>
      <c r="H30" s="54">
        <f t="shared" si="4"/>
        <v>1.3854258121158911</v>
      </c>
      <c r="I30" s="118">
        <v>326.3</v>
      </c>
      <c r="J30" s="55">
        <f t="shared" si="5"/>
        <v>147.09999999999997</v>
      </c>
      <c r="K30" s="68">
        <f t="shared" si="1"/>
        <v>1.4508121360711002</v>
      </c>
    </row>
    <row r="31" spans="1:11" ht="19.899999999999999" customHeight="1" x14ac:dyDescent="0.3">
      <c r="A31" s="20">
        <v>220900</v>
      </c>
      <c r="B31" s="37" t="s">
        <v>17</v>
      </c>
      <c r="C31" s="74">
        <v>27</v>
      </c>
      <c r="D31" s="74">
        <v>27</v>
      </c>
      <c r="E31" s="59">
        <v>22.5</v>
      </c>
      <c r="F31" s="118">
        <v>23.8</v>
      </c>
      <c r="G31" s="53">
        <f t="shared" si="3"/>
        <v>1.3000000000000007</v>
      </c>
      <c r="H31" s="54">
        <f t="shared" si="4"/>
        <v>1.0577777777777777</v>
      </c>
      <c r="I31" s="118">
        <v>23.8</v>
      </c>
      <c r="J31" s="55">
        <f t="shared" si="5"/>
        <v>0</v>
      </c>
      <c r="K31" s="68">
        <f t="shared" si="1"/>
        <v>1</v>
      </c>
    </row>
    <row r="32" spans="1:11" ht="20.25" x14ac:dyDescent="0.3">
      <c r="A32" s="20">
        <v>240603</v>
      </c>
      <c r="B32" s="40" t="s">
        <v>15</v>
      </c>
      <c r="C32" s="75">
        <v>150</v>
      </c>
      <c r="D32" s="75">
        <v>150</v>
      </c>
      <c r="E32" s="59">
        <v>125</v>
      </c>
      <c r="F32" s="126">
        <v>248.9</v>
      </c>
      <c r="G32" s="53">
        <f t="shared" si="3"/>
        <v>123.9</v>
      </c>
      <c r="H32" s="54">
        <f t="shared" si="4"/>
        <v>1.9912000000000001</v>
      </c>
      <c r="I32" s="126">
        <v>441.4</v>
      </c>
      <c r="J32" s="55">
        <f t="shared" si="5"/>
        <v>-192.49999999999997</v>
      </c>
      <c r="K32" s="68">
        <f t="shared" si="1"/>
        <v>0.56388763026733124</v>
      </c>
    </row>
    <row r="33" spans="1:11" ht="20.25" hidden="1" x14ac:dyDescent="0.3">
      <c r="A33" s="20">
        <v>240606</v>
      </c>
      <c r="B33" s="40" t="s">
        <v>75</v>
      </c>
      <c r="C33" s="75"/>
      <c r="D33" s="75"/>
      <c r="E33" s="59"/>
      <c r="F33" s="118"/>
      <c r="G33" s="53">
        <f>SUM(F33-E33)</f>
        <v>0</v>
      </c>
      <c r="H33" s="54" t="e">
        <f t="shared" si="4"/>
        <v>#DIV/0!</v>
      </c>
      <c r="I33" s="118"/>
      <c r="J33" s="55">
        <f t="shared" si="5"/>
        <v>0</v>
      </c>
      <c r="K33" s="68" t="e">
        <f t="shared" si="1"/>
        <v>#DIV/0!</v>
      </c>
    </row>
    <row r="34" spans="1:11" ht="36" customHeight="1" x14ac:dyDescent="0.3">
      <c r="A34" s="20">
        <v>240622</v>
      </c>
      <c r="B34" s="137" t="s">
        <v>41</v>
      </c>
      <c r="C34" s="138"/>
      <c r="D34" s="138"/>
      <c r="E34" s="59"/>
      <c r="F34" s="118">
        <v>1.2</v>
      </c>
      <c r="G34" s="53">
        <f t="shared" si="3"/>
        <v>1.2</v>
      </c>
      <c r="H34" s="54"/>
      <c r="I34" s="118">
        <v>4.0999999999999996</v>
      </c>
      <c r="J34" s="55">
        <f t="shared" si="5"/>
        <v>-2.8999999999999995</v>
      </c>
      <c r="K34" s="68">
        <f t="shared" si="1"/>
        <v>0.29268292682926833</v>
      </c>
    </row>
    <row r="35" spans="1:11" ht="19.149999999999999" customHeight="1" x14ac:dyDescent="0.3">
      <c r="A35" s="23">
        <v>300000</v>
      </c>
      <c r="B35" s="45" t="s">
        <v>18</v>
      </c>
      <c r="C35" s="139"/>
      <c r="D35" s="139"/>
      <c r="E35" s="135">
        <f>SUM(E37)</f>
        <v>0</v>
      </c>
      <c r="F35" s="136">
        <f>SUM(F37,F36)</f>
        <v>1.7</v>
      </c>
      <c r="G35" s="135">
        <f t="shared" ref="G35:G40" si="6">SUM(F35-E35)</f>
        <v>1.7</v>
      </c>
      <c r="H35" s="49" t="e">
        <f>SUM(F35/E35)</f>
        <v>#DIV/0!</v>
      </c>
      <c r="I35" s="136">
        <f>SUM(I37,I36)</f>
        <v>0</v>
      </c>
      <c r="J35" s="135">
        <f>SUM(F35-I35)</f>
        <v>1.7</v>
      </c>
      <c r="K35" s="66" t="e">
        <f>SUM(F35/I35)*100%</f>
        <v>#DIV/0!</v>
      </c>
    </row>
    <row r="36" spans="1:11" ht="27.6" customHeight="1" x14ac:dyDescent="0.3">
      <c r="A36" s="20">
        <v>310102</v>
      </c>
      <c r="B36" s="35" t="s">
        <v>19</v>
      </c>
      <c r="C36" s="76"/>
      <c r="D36" s="76"/>
      <c r="E36" s="58"/>
      <c r="F36" s="118">
        <v>1.4</v>
      </c>
      <c r="G36" s="53">
        <f t="shared" si="6"/>
        <v>1.4</v>
      </c>
      <c r="H36" s="54"/>
      <c r="I36" s="118"/>
      <c r="J36" s="55">
        <f t="shared" si="5"/>
        <v>1.4</v>
      </c>
      <c r="K36" s="68"/>
    </row>
    <row r="37" spans="1:11" ht="39.75" customHeight="1" x14ac:dyDescent="0.3">
      <c r="A37" s="20">
        <v>310200</v>
      </c>
      <c r="B37" s="101" t="s">
        <v>58</v>
      </c>
      <c r="C37" s="76"/>
      <c r="D37" s="76"/>
      <c r="E37" s="58"/>
      <c r="F37" s="118">
        <v>0.3</v>
      </c>
      <c r="G37" s="53">
        <f t="shared" si="6"/>
        <v>0.3</v>
      </c>
      <c r="H37" s="54" t="e">
        <f>SUM(F37/E37)</f>
        <v>#DIV/0!</v>
      </c>
      <c r="I37" s="118"/>
      <c r="J37" s="55">
        <f t="shared" si="5"/>
        <v>0.3</v>
      </c>
      <c r="K37" s="68" t="e">
        <f>SUM(F37/I37)*100%</f>
        <v>#DIV/0!</v>
      </c>
    </row>
    <row r="38" spans="1:11" ht="25.9" customHeight="1" x14ac:dyDescent="0.3">
      <c r="A38" s="23"/>
      <c r="B38" s="45" t="s">
        <v>20</v>
      </c>
      <c r="C38" s="62">
        <f>SUM(C8,C20,C35)</f>
        <v>710609.4</v>
      </c>
      <c r="D38" s="62">
        <f>SUM(D8,D20,D35)</f>
        <v>710609.4</v>
      </c>
      <c r="E38" s="62">
        <f>SUM(E8,E20,E35)</f>
        <v>594439.30000000005</v>
      </c>
      <c r="F38" s="119">
        <f>SUM(F8,F20,F35)</f>
        <v>598832.69999999995</v>
      </c>
      <c r="G38" s="62">
        <f t="shared" si="6"/>
        <v>4393.3999999999069</v>
      </c>
      <c r="H38" s="49">
        <f>SUM(F38/E38)</f>
        <v>1.0073908303169052</v>
      </c>
      <c r="I38" s="119">
        <f>SUM(I8,I20,I35)</f>
        <v>522926.00000000006</v>
      </c>
      <c r="J38" s="62">
        <f t="shared" si="5"/>
        <v>75906.699999999895</v>
      </c>
      <c r="K38" s="66">
        <f t="shared" ref="K38:K72" si="7">SUM(F38/I38)*100%</f>
        <v>1.1451576322462449</v>
      </c>
    </row>
    <row r="39" spans="1:11" ht="20.25" x14ac:dyDescent="0.3">
      <c r="A39" s="24">
        <v>400000</v>
      </c>
      <c r="B39" s="44" t="s">
        <v>21</v>
      </c>
      <c r="C39" s="77">
        <f>SUM(C40,C51,C49)</f>
        <v>178860.79999999999</v>
      </c>
      <c r="D39" s="77">
        <f>SUM(D40,D51,D49)</f>
        <v>162054.9</v>
      </c>
      <c r="E39" s="77">
        <f>SUM(E40,E51,E49)</f>
        <v>136831.1</v>
      </c>
      <c r="F39" s="120">
        <f>SUM(F40,F51,F49)</f>
        <v>136593.5</v>
      </c>
      <c r="G39" s="63">
        <f t="shared" si="6"/>
        <v>-237.60000000000582</v>
      </c>
      <c r="H39" s="78">
        <f>SUM(F39/E39)</f>
        <v>0.99826355265725408</v>
      </c>
      <c r="I39" s="120">
        <f>SUM(I40,I51,I49)</f>
        <v>130107.29999999999</v>
      </c>
      <c r="J39" s="77">
        <f>SUM(J40,J51,J49)</f>
        <v>6486.2000000000153</v>
      </c>
      <c r="K39" s="65">
        <f t="shared" si="7"/>
        <v>1.0498526985034662</v>
      </c>
    </row>
    <row r="40" spans="1:11" ht="20.25" x14ac:dyDescent="0.3">
      <c r="A40" s="24">
        <v>410300</v>
      </c>
      <c r="B40" s="44" t="s">
        <v>43</v>
      </c>
      <c r="C40" s="77">
        <f>SUM(C41:C46)</f>
        <v>177029.8</v>
      </c>
      <c r="D40" s="77">
        <f>SUM(D41:D46)</f>
        <v>159326.79999999999</v>
      </c>
      <c r="E40" s="77">
        <f>SUM(E41:E46)</f>
        <v>134587.5</v>
      </c>
      <c r="F40" s="120">
        <f>SUM(F41:F46)</f>
        <v>134587.5</v>
      </c>
      <c r="G40" s="63">
        <f t="shared" si="6"/>
        <v>0</v>
      </c>
      <c r="H40" s="78">
        <f>SUM(F40/E40)</f>
        <v>1</v>
      </c>
      <c r="I40" s="120">
        <f>SUM(I41:I48)</f>
        <v>121438.99999999999</v>
      </c>
      <c r="J40" s="64">
        <f t="shared" ref="J40:J72" si="8">SUM(F40-I40)</f>
        <v>13148.500000000015</v>
      </c>
      <c r="K40" s="65">
        <f t="shared" si="7"/>
        <v>1.1082724660117427</v>
      </c>
    </row>
    <row r="41" spans="1:11" ht="35.25" hidden="1" customHeight="1" x14ac:dyDescent="0.3">
      <c r="A41" s="20">
        <v>410304</v>
      </c>
      <c r="B41" s="102" t="s">
        <v>66</v>
      </c>
      <c r="C41" s="77"/>
      <c r="D41" s="77"/>
      <c r="E41" s="58"/>
      <c r="F41" s="117"/>
      <c r="G41" s="53"/>
      <c r="H41" s="54"/>
      <c r="I41" s="117"/>
      <c r="J41" s="55">
        <f t="shared" si="8"/>
        <v>0</v>
      </c>
      <c r="K41" s="65"/>
    </row>
    <row r="42" spans="1:11" ht="33" hidden="1" customHeight="1" x14ac:dyDescent="0.3">
      <c r="A42" s="20">
        <v>410332</v>
      </c>
      <c r="B42" s="102" t="s">
        <v>64</v>
      </c>
      <c r="C42" s="77"/>
      <c r="D42" s="77"/>
      <c r="E42" s="58"/>
      <c r="F42" s="117"/>
      <c r="G42" s="53"/>
      <c r="H42" s="54"/>
      <c r="I42" s="117"/>
      <c r="J42" s="55">
        <f t="shared" si="8"/>
        <v>0</v>
      </c>
      <c r="K42" s="65"/>
    </row>
    <row r="43" spans="1:11" ht="20.25" x14ac:dyDescent="0.3">
      <c r="A43" s="20">
        <v>410339</v>
      </c>
      <c r="B43" s="94" t="s">
        <v>22</v>
      </c>
      <c r="C43" s="84">
        <v>177029.8</v>
      </c>
      <c r="D43" s="84">
        <v>159326.79999999999</v>
      </c>
      <c r="E43" s="58">
        <v>134587.5</v>
      </c>
      <c r="F43" s="121">
        <v>134587.5</v>
      </c>
      <c r="G43" s="53">
        <f>SUM(F43-E43)</f>
        <v>0</v>
      </c>
      <c r="H43" s="54">
        <f>SUM(F43/E43)</f>
        <v>1</v>
      </c>
      <c r="I43" s="121">
        <v>118998.7</v>
      </c>
      <c r="J43" s="55">
        <f t="shared" si="8"/>
        <v>15588.800000000003</v>
      </c>
      <c r="K43" s="81">
        <f t="shared" si="7"/>
        <v>1.1309997504174416</v>
      </c>
    </row>
    <row r="44" spans="1:11" ht="16.5" hidden="1" customHeight="1" x14ac:dyDescent="0.3">
      <c r="A44" s="20">
        <v>410342</v>
      </c>
      <c r="B44" s="94" t="s">
        <v>23</v>
      </c>
      <c r="C44" s="84"/>
      <c r="D44" s="84"/>
      <c r="F44" s="121"/>
      <c r="G44" s="53"/>
      <c r="H44" s="54">
        <f>SUM(F44/E43)</f>
        <v>0</v>
      </c>
      <c r="I44" s="121"/>
      <c r="J44" s="55">
        <f t="shared" si="8"/>
        <v>0</v>
      </c>
      <c r="K44" s="81" t="e">
        <f t="shared" si="7"/>
        <v>#DIV/0!</v>
      </c>
    </row>
    <row r="45" spans="1:11" ht="37.5" x14ac:dyDescent="0.3">
      <c r="A45" s="20">
        <v>410345</v>
      </c>
      <c r="B45" s="102" t="s">
        <v>55</v>
      </c>
      <c r="C45" s="80"/>
      <c r="D45" s="80"/>
      <c r="E45" s="58"/>
      <c r="F45" s="121"/>
      <c r="G45" s="53"/>
      <c r="H45" s="54"/>
      <c r="I45" s="121">
        <v>1494</v>
      </c>
      <c r="J45" s="55">
        <f t="shared" si="8"/>
        <v>-1494</v>
      </c>
      <c r="K45" s="81">
        <f t="shared" si="7"/>
        <v>0</v>
      </c>
    </row>
    <row r="46" spans="1:11" ht="31.9" customHeight="1" x14ac:dyDescent="0.3">
      <c r="A46" s="20">
        <v>410352</v>
      </c>
      <c r="B46" s="156" t="s">
        <v>81</v>
      </c>
      <c r="C46" s="84"/>
      <c r="D46" s="84"/>
      <c r="E46" s="58"/>
      <c r="F46" s="121"/>
      <c r="G46" s="53">
        <f>SUM(F46-E46)</f>
        <v>0</v>
      </c>
      <c r="H46" s="54" t="e">
        <f>SUM(F46/E46)</f>
        <v>#DIV/0!</v>
      </c>
      <c r="I46" s="121">
        <v>264</v>
      </c>
      <c r="J46" s="55">
        <f t="shared" si="8"/>
        <v>-264</v>
      </c>
      <c r="K46" s="81">
        <f t="shared" si="7"/>
        <v>0</v>
      </c>
    </row>
    <row r="47" spans="1:11" ht="54" customHeight="1" x14ac:dyDescent="0.3">
      <c r="A47" s="20">
        <v>410355</v>
      </c>
      <c r="B47" s="154" t="s">
        <v>82</v>
      </c>
      <c r="C47" s="84"/>
      <c r="D47" s="84"/>
      <c r="E47" s="58"/>
      <c r="F47" s="121"/>
      <c r="G47" s="53"/>
      <c r="H47" s="54"/>
      <c r="I47" s="121">
        <v>431.9</v>
      </c>
      <c r="J47" s="55">
        <f t="shared" si="8"/>
        <v>-431.9</v>
      </c>
      <c r="K47" s="81">
        <f t="shared" si="7"/>
        <v>0</v>
      </c>
    </row>
    <row r="48" spans="1:11" ht="54" customHeight="1" x14ac:dyDescent="0.3">
      <c r="A48" s="21">
        <v>410356</v>
      </c>
      <c r="B48" s="110" t="s">
        <v>83</v>
      </c>
      <c r="C48" s="84"/>
      <c r="D48" s="84"/>
      <c r="E48" s="58"/>
      <c r="F48" s="121"/>
      <c r="G48" s="53"/>
      <c r="H48" s="54"/>
      <c r="I48" s="121">
        <v>250.4</v>
      </c>
      <c r="J48" s="55">
        <f t="shared" si="8"/>
        <v>-250.4</v>
      </c>
      <c r="K48" s="81">
        <f t="shared" si="7"/>
        <v>0</v>
      </c>
    </row>
    <row r="49" spans="1:11" ht="21" x14ac:dyDescent="0.3">
      <c r="A49" s="24">
        <v>410400</v>
      </c>
      <c r="B49" s="106" t="s">
        <v>70</v>
      </c>
      <c r="C49" s="104">
        <f>SUM(C50)</f>
        <v>0</v>
      </c>
      <c r="D49" s="104">
        <f>SUM(D50)</f>
        <v>0</v>
      </c>
      <c r="E49" s="104">
        <f>SUM(E50)</f>
        <v>0</v>
      </c>
      <c r="F49" s="122">
        <f>SUM(F50)</f>
        <v>0</v>
      </c>
      <c r="G49" s="63">
        <f>SUM(F49-E49)</f>
        <v>0</v>
      </c>
      <c r="H49" s="78" t="e">
        <f>SUM(F49/E49)</f>
        <v>#DIV/0!</v>
      </c>
      <c r="I49" s="122">
        <f>SUM(I50)</f>
        <v>2169</v>
      </c>
      <c r="J49" s="64">
        <f>SUM(F49-I49)</f>
        <v>-2169</v>
      </c>
      <c r="K49" s="65">
        <f t="shared" si="7"/>
        <v>0</v>
      </c>
    </row>
    <row r="50" spans="1:11" ht="59.25" customHeight="1" x14ac:dyDescent="0.3">
      <c r="A50" s="20">
        <v>410402</v>
      </c>
      <c r="B50" s="105" t="s">
        <v>69</v>
      </c>
      <c r="C50" s="84"/>
      <c r="D50" s="84"/>
      <c r="E50" s="84"/>
      <c r="F50" s="121"/>
      <c r="G50" s="53">
        <f>SUM(F50-E50)</f>
        <v>0</v>
      </c>
      <c r="H50" s="54" t="e">
        <f>SUM(F50/E50)</f>
        <v>#DIV/0!</v>
      </c>
      <c r="I50" s="121">
        <v>2169</v>
      </c>
      <c r="J50" s="55">
        <f>SUM(F50-I50)</f>
        <v>-2169</v>
      </c>
      <c r="K50" s="81">
        <f t="shared" si="7"/>
        <v>0</v>
      </c>
    </row>
    <row r="51" spans="1:11" ht="20.25" x14ac:dyDescent="0.3">
      <c r="A51" s="24">
        <v>410500</v>
      </c>
      <c r="B51" s="44" t="s">
        <v>44</v>
      </c>
      <c r="C51" s="77">
        <f>SUM(C53:C72)</f>
        <v>1831</v>
      </c>
      <c r="D51" s="77">
        <f>SUM(D53:D72)</f>
        <v>2728.1000000000004</v>
      </c>
      <c r="E51" s="77">
        <f>SUM(E53:E72)</f>
        <v>2243.6000000000004</v>
      </c>
      <c r="F51" s="120">
        <f>SUM(F53:F72)</f>
        <v>2006</v>
      </c>
      <c r="G51" s="77">
        <f>SUM(G53:G72)</f>
        <v>-237.59999999999991</v>
      </c>
      <c r="H51" s="54">
        <f>SUM(F51/E51)</f>
        <v>0.8940987698341949</v>
      </c>
      <c r="I51" s="120">
        <f>SUM(I52:I72)</f>
        <v>6499.3</v>
      </c>
      <c r="J51" s="64">
        <f t="shared" si="8"/>
        <v>-4493.3</v>
      </c>
      <c r="K51" s="82">
        <f t="shared" si="7"/>
        <v>0.30864862369793672</v>
      </c>
    </row>
    <row r="52" spans="1:11" ht="54" customHeight="1" x14ac:dyDescent="0.3">
      <c r="A52" s="20">
        <v>410504</v>
      </c>
      <c r="B52" s="110" t="s">
        <v>84</v>
      </c>
      <c r="C52" s="77"/>
      <c r="D52" s="77"/>
      <c r="E52" s="77"/>
      <c r="F52" s="120"/>
      <c r="G52" s="77"/>
      <c r="H52" s="54"/>
      <c r="I52" s="121">
        <v>567.1</v>
      </c>
      <c r="J52" s="55">
        <f t="shared" si="8"/>
        <v>-567.1</v>
      </c>
      <c r="K52" s="82"/>
    </row>
    <row r="53" spans="1:11" ht="48" customHeight="1" x14ac:dyDescent="0.3">
      <c r="A53" s="20">
        <v>410506</v>
      </c>
      <c r="B53" s="103" t="s">
        <v>90</v>
      </c>
      <c r="C53" s="83"/>
      <c r="D53" s="83"/>
      <c r="E53" s="58"/>
      <c r="F53" s="121"/>
      <c r="G53" s="53"/>
      <c r="H53" s="54"/>
      <c r="I53" s="121">
        <v>828.8</v>
      </c>
      <c r="J53" s="55">
        <f t="shared" si="8"/>
        <v>-828.8</v>
      </c>
      <c r="K53" s="81">
        <f t="shared" si="7"/>
        <v>0</v>
      </c>
    </row>
    <row r="54" spans="1:11" ht="39.75" hidden="1" customHeight="1" x14ac:dyDescent="0.3">
      <c r="A54" s="20">
        <v>410502</v>
      </c>
      <c r="B54" s="110" t="s">
        <v>45</v>
      </c>
      <c r="C54" s="84"/>
      <c r="D54" s="84"/>
      <c r="E54" s="58"/>
      <c r="F54" s="121"/>
      <c r="G54" s="53"/>
      <c r="H54" s="54"/>
      <c r="I54" s="121"/>
      <c r="J54" s="55">
        <f t="shared" si="8"/>
        <v>0</v>
      </c>
      <c r="K54" s="81" t="e">
        <f t="shared" si="7"/>
        <v>#DIV/0!</v>
      </c>
    </row>
    <row r="55" spans="1:11" ht="45" hidden="1" customHeight="1" x14ac:dyDescent="0.3">
      <c r="A55" s="20">
        <v>410503</v>
      </c>
      <c r="B55" s="109" t="s">
        <v>46</v>
      </c>
      <c r="C55" s="85"/>
      <c r="D55" s="85"/>
      <c r="E55" s="58"/>
      <c r="F55" s="121"/>
      <c r="G55" s="53"/>
      <c r="H55" s="54"/>
      <c r="I55" s="121"/>
      <c r="J55" s="55">
        <f t="shared" si="8"/>
        <v>0</v>
      </c>
      <c r="K55" s="81" t="e">
        <f t="shared" si="7"/>
        <v>#DIV/0!</v>
      </c>
    </row>
    <row r="56" spans="1:11" ht="36" hidden="1" customHeight="1" x14ac:dyDescent="0.3">
      <c r="A56" s="20">
        <v>410508</v>
      </c>
      <c r="B56" s="108" t="s">
        <v>51</v>
      </c>
      <c r="C56" s="70"/>
      <c r="D56" s="70"/>
      <c r="E56" s="58"/>
      <c r="F56" s="121"/>
      <c r="G56" s="53"/>
      <c r="H56" s="54"/>
      <c r="I56" s="121"/>
      <c r="J56" s="55">
        <f t="shared" si="8"/>
        <v>0</v>
      </c>
      <c r="K56" s="81"/>
    </row>
    <row r="57" spans="1:11" ht="41.25" hidden="1" customHeight="1" x14ac:dyDescent="0.3">
      <c r="A57" s="20">
        <v>410509</v>
      </c>
      <c r="B57" s="108" t="s">
        <v>68</v>
      </c>
      <c r="C57" s="70"/>
      <c r="D57" s="70"/>
      <c r="E57" s="58"/>
      <c r="F57" s="121"/>
      <c r="G57" s="53"/>
      <c r="H57" s="54"/>
      <c r="I57" s="121"/>
      <c r="J57" s="55">
        <f t="shared" si="8"/>
        <v>0</v>
      </c>
      <c r="K57" s="81"/>
    </row>
    <row r="58" spans="1:11" ht="39" customHeight="1" x14ac:dyDescent="0.3">
      <c r="A58" s="20">
        <v>410510</v>
      </c>
      <c r="B58" s="140" t="s">
        <v>63</v>
      </c>
      <c r="C58" s="70">
        <v>1831</v>
      </c>
      <c r="D58" s="70">
        <v>1756.8</v>
      </c>
      <c r="E58" s="58">
        <v>1484</v>
      </c>
      <c r="F58" s="121">
        <v>1366.9</v>
      </c>
      <c r="G58" s="53">
        <f t="shared" ref="G58:G64" si="9">SUM(F58-E58)</f>
        <v>-117.09999999999991</v>
      </c>
      <c r="H58" s="54">
        <f t="shared" ref="H58:H64" si="10">SUM(F58/E58)</f>
        <v>0.92109164420485179</v>
      </c>
      <c r="I58" s="121">
        <v>1296.5</v>
      </c>
      <c r="J58" s="55">
        <f t="shared" si="8"/>
        <v>70.400000000000091</v>
      </c>
      <c r="K58" s="81">
        <f t="shared" si="7"/>
        <v>1.0543000385653685</v>
      </c>
    </row>
    <row r="59" spans="1:11" ht="34.5" hidden="1" customHeight="1" x14ac:dyDescent="0.3">
      <c r="A59" s="20">
        <v>410511</v>
      </c>
      <c r="B59" s="96" t="s">
        <v>53</v>
      </c>
      <c r="C59" s="70"/>
      <c r="D59" s="70"/>
      <c r="E59" s="58"/>
      <c r="F59" s="121"/>
      <c r="G59" s="53">
        <f t="shared" si="9"/>
        <v>0</v>
      </c>
      <c r="H59" s="54" t="e">
        <f t="shared" si="10"/>
        <v>#DIV/0!</v>
      </c>
      <c r="I59" s="121"/>
      <c r="J59" s="55">
        <f t="shared" si="8"/>
        <v>0</v>
      </c>
      <c r="K59" s="81" t="e">
        <f t="shared" si="7"/>
        <v>#DIV/0!</v>
      </c>
    </row>
    <row r="60" spans="1:11" ht="48" customHeight="1" x14ac:dyDescent="0.3">
      <c r="A60" s="20">
        <v>410512</v>
      </c>
      <c r="B60" s="97" t="s">
        <v>50</v>
      </c>
      <c r="C60" s="70"/>
      <c r="D60" s="70">
        <v>822.6</v>
      </c>
      <c r="E60" s="58">
        <v>626</v>
      </c>
      <c r="F60" s="121">
        <v>488.8</v>
      </c>
      <c r="G60" s="53">
        <f t="shared" si="9"/>
        <v>-137.19999999999999</v>
      </c>
      <c r="H60" s="54">
        <f t="shared" si="10"/>
        <v>0.78083067092651759</v>
      </c>
      <c r="I60" s="121">
        <v>736.1</v>
      </c>
      <c r="J60" s="55">
        <f t="shared" si="8"/>
        <v>-247.3</v>
      </c>
      <c r="K60" s="81">
        <f t="shared" si="7"/>
        <v>0.66404021192772722</v>
      </c>
    </row>
    <row r="61" spans="1:11" ht="39" customHeight="1" x14ac:dyDescent="0.3">
      <c r="A61" s="20">
        <v>410514</v>
      </c>
      <c r="B61" s="141" t="s">
        <v>54</v>
      </c>
      <c r="C61" s="70"/>
      <c r="D61" s="70"/>
      <c r="E61" s="58"/>
      <c r="F61" s="121"/>
      <c r="G61" s="53">
        <f t="shared" si="9"/>
        <v>0</v>
      </c>
      <c r="H61" s="54" t="e">
        <f t="shared" si="10"/>
        <v>#DIV/0!</v>
      </c>
      <c r="I61" s="121">
        <v>1715.5</v>
      </c>
      <c r="J61" s="55">
        <f t="shared" si="8"/>
        <v>-1715.5</v>
      </c>
      <c r="K61" s="81">
        <f t="shared" si="7"/>
        <v>0</v>
      </c>
    </row>
    <row r="62" spans="1:11" ht="36" hidden="1" customHeight="1" x14ac:dyDescent="0.3">
      <c r="A62" s="20">
        <v>410515</v>
      </c>
      <c r="B62" s="109" t="s">
        <v>49</v>
      </c>
      <c r="C62" s="70"/>
      <c r="D62" s="70"/>
      <c r="E62" s="58"/>
      <c r="F62" s="121"/>
      <c r="G62" s="53">
        <f t="shared" si="9"/>
        <v>0</v>
      </c>
      <c r="H62" s="54" t="e">
        <f t="shared" si="10"/>
        <v>#DIV/0!</v>
      </c>
      <c r="I62" s="121"/>
      <c r="J62" s="55">
        <f t="shared" si="8"/>
        <v>0</v>
      </c>
      <c r="K62" s="81" t="e">
        <f t="shared" si="7"/>
        <v>#DIV/0!</v>
      </c>
    </row>
    <row r="63" spans="1:11" ht="54" customHeight="1" x14ac:dyDescent="0.3">
      <c r="A63" s="20">
        <v>410517</v>
      </c>
      <c r="B63" s="108" t="s">
        <v>72</v>
      </c>
      <c r="C63" s="70"/>
      <c r="D63" s="70">
        <v>25.8</v>
      </c>
      <c r="E63" s="58">
        <v>25.8</v>
      </c>
      <c r="F63" s="121">
        <v>25.8</v>
      </c>
      <c r="G63" s="53">
        <f t="shared" si="9"/>
        <v>0</v>
      </c>
      <c r="H63" s="54">
        <f t="shared" si="10"/>
        <v>1</v>
      </c>
      <c r="I63" s="121">
        <v>55.2</v>
      </c>
      <c r="J63" s="55">
        <f t="shared" si="8"/>
        <v>-29.400000000000002</v>
      </c>
      <c r="K63" s="81">
        <f t="shared" si="7"/>
        <v>0.46739130434782605</v>
      </c>
    </row>
    <row r="64" spans="1:11" ht="33.75" hidden="1" customHeight="1" x14ac:dyDescent="0.3">
      <c r="A64" s="20">
        <v>410518</v>
      </c>
      <c r="B64" s="108" t="s">
        <v>74</v>
      </c>
      <c r="C64" s="70"/>
      <c r="D64" s="70"/>
      <c r="E64" s="58"/>
      <c r="F64" s="121"/>
      <c r="G64" s="53">
        <f t="shared" si="9"/>
        <v>0</v>
      </c>
      <c r="H64" s="54" t="e">
        <f t="shared" si="10"/>
        <v>#DIV/0!</v>
      </c>
      <c r="I64" s="121"/>
      <c r="J64" s="55">
        <f t="shared" si="8"/>
        <v>0</v>
      </c>
      <c r="K64" s="81"/>
    </row>
    <row r="65" spans="1:11" ht="40.5" hidden="1" customHeight="1" x14ac:dyDescent="0.3">
      <c r="A65" s="20">
        <v>410520</v>
      </c>
      <c r="B65" s="96" t="s">
        <v>48</v>
      </c>
      <c r="C65" s="69"/>
      <c r="D65" s="69"/>
      <c r="E65" s="58"/>
      <c r="F65" s="121"/>
      <c r="G65" s="53"/>
      <c r="H65" s="54"/>
      <c r="I65" s="121"/>
      <c r="J65" s="55">
        <f t="shared" si="8"/>
        <v>0</v>
      </c>
      <c r="K65" s="81" t="e">
        <f t="shared" si="7"/>
        <v>#DIV/0!</v>
      </c>
    </row>
    <row r="66" spans="1:11" ht="33.75" hidden="1" customHeight="1" x14ac:dyDescent="0.3">
      <c r="A66" s="20">
        <v>410523</v>
      </c>
      <c r="B66" s="96" t="s">
        <v>52</v>
      </c>
      <c r="C66" s="69"/>
      <c r="D66" s="69"/>
      <c r="E66" s="58"/>
      <c r="F66" s="121"/>
      <c r="G66" s="53"/>
      <c r="H66" s="54"/>
      <c r="I66" s="121"/>
      <c r="J66" s="55">
        <f t="shared" si="8"/>
        <v>0</v>
      </c>
      <c r="K66" s="81" t="e">
        <f t="shared" si="7"/>
        <v>#DIV/0!</v>
      </c>
    </row>
    <row r="67" spans="1:11" ht="4.9000000000000004" hidden="1" customHeight="1" x14ac:dyDescent="0.3">
      <c r="A67" s="20">
        <v>410530</v>
      </c>
      <c r="B67" s="108" t="s">
        <v>73</v>
      </c>
      <c r="C67" s="69"/>
      <c r="D67" s="69"/>
      <c r="E67" s="58"/>
      <c r="F67" s="121"/>
      <c r="G67" s="53"/>
      <c r="H67" s="54"/>
      <c r="I67" s="121"/>
      <c r="J67" s="55"/>
      <c r="K67" s="81"/>
    </row>
    <row r="68" spans="1:11" ht="19.899999999999999" customHeight="1" x14ac:dyDescent="0.3">
      <c r="A68" s="20">
        <v>410539</v>
      </c>
      <c r="B68" s="96" t="s">
        <v>47</v>
      </c>
      <c r="C68" s="69"/>
      <c r="D68" s="69">
        <v>122.9</v>
      </c>
      <c r="E68" s="58">
        <v>107.8</v>
      </c>
      <c r="F68" s="121">
        <v>124.5</v>
      </c>
      <c r="G68" s="53">
        <f>SUM(F68-E68)</f>
        <v>16.700000000000003</v>
      </c>
      <c r="H68" s="54">
        <f>SUM(F68/E68)</f>
        <v>1.1549165120593692</v>
      </c>
      <c r="I68" s="121">
        <v>42.6</v>
      </c>
      <c r="J68" s="55">
        <f t="shared" si="8"/>
        <v>81.900000000000006</v>
      </c>
      <c r="K68" s="68">
        <f t="shared" si="7"/>
        <v>2.9225352112676055</v>
      </c>
    </row>
    <row r="69" spans="1:11" ht="41.25" hidden="1" customHeight="1" x14ac:dyDescent="0.3">
      <c r="A69" s="20">
        <v>410541</v>
      </c>
      <c r="B69" s="108" t="s">
        <v>61</v>
      </c>
      <c r="C69" s="69"/>
      <c r="D69" s="69"/>
      <c r="E69" s="58"/>
      <c r="F69" s="121"/>
      <c r="G69" s="53"/>
      <c r="H69" s="54"/>
      <c r="I69" s="121"/>
      <c r="J69" s="55">
        <f t="shared" si="8"/>
        <v>0</v>
      </c>
      <c r="K69" s="68" t="e">
        <f t="shared" si="7"/>
        <v>#DIV/0!</v>
      </c>
    </row>
    <row r="70" spans="1:11" ht="30.75" hidden="1" customHeight="1" x14ac:dyDescent="0.3">
      <c r="A70" s="20">
        <v>410543</v>
      </c>
      <c r="B70" s="96" t="s">
        <v>65</v>
      </c>
      <c r="C70" s="69"/>
      <c r="D70" s="69"/>
      <c r="E70" s="58"/>
      <c r="F70" s="121"/>
      <c r="G70" s="53"/>
      <c r="H70" s="54"/>
      <c r="I70" s="121"/>
      <c r="J70" s="55">
        <f t="shared" si="8"/>
        <v>0</v>
      </c>
      <c r="K70" s="68" t="e">
        <f t="shared" si="7"/>
        <v>#DIV/0!</v>
      </c>
    </row>
    <row r="71" spans="1:11" ht="36.75" hidden="1" customHeight="1" x14ac:dyDescent="0.3">
      <c r="A71" s="20">
        <v>410545</v>
      </c>
      <c r="B71" s="96" t="s">
        <v>67</v>
      </c>
      <c r="C71" s="69"/>
      <c r="D71" s="69"/>
      <c r="E71" s="58"/>
      <c r="F71" s="121"/>
      <c r="G71" s="53"/>
      <c r="H71" s="54"/>
      <c r="I71" s="121"/>
      <c r="J71" s="55">
        <f t="shared" si="8"/>
        <v>0</v>
      </c>
      <c r="K71" s="68" t="e">
        <f t="shared" si="7"/>
        <v>#DIV/0!</v>
      </c>
    </row>
    <row r="72" spans="1:11" ht="36.75" customHeight="1" x14ac:dyDescent="0.3">
      <c r="A72" s="20">
        <v>410550</v>
      </c>
      <c r="B72" s="96" t="s">
        <v>71</v>
      </c>
      <c r="C72" s="69"/>
      <c r="D72" s="69"/>
      <c r="E72" s="58"/>
      <c r="F72" s="121"/>
      <c r="G72" s="150">
        <f>SUM(F72-E72)</f>
        <v>0</v>
      </c>
      <c r="H72" s="54" t="e">
        <f>SUM(F72/E72)</f>
        <v>#DIV/0!</v>
      </c>
      <c r="I72" s="121">
        <v>1257.5</v>
      </c>
      <c r="J72" s="55">
        <f t="shared" si="8"/>
        <v>-1257.5</v>
      </c>
      <c r="K72" s="81">
        <f t="shared" si="7"/>
        <v>0</v>
      </c>
    </row>
    <row r="73" spans="1:11" ht="20.25" x14ac:dyDescent="0.3">
      <c r="A73" s="142"/>
      <c r="B73" s="45" t="s">
        <v>37</v>
      </c>
      <c r="C73" s="62">
        <f>SUM(C38:C39)</f>
        <v>889470.2</v>
      </c>
      <c r="D73" s="62">
        <f>SUM(D38:D39)</f>
        <v>872664.3</v>
      </c>
      <c r="E73" s="62">
        <f>SUM(E38:E39)</f>
        <v>731270.4</v>
      </c>
      <c r="F73" s="119">
        <f>SUM(F38:F39)</f>
        <v>735426.2</v>
      </c>
      <c r="G73" s="62">
        <f>SUM(G38:G39)</f>
        <v>4155.799999999901</v>
      </c>
      <c r="H73" s="49">
        <f>SUM(F73/E73)</f>
        <v>1.0056829867583863</v>
      </c>
      <c r="I73" s="119">
        <f>SUM(I38:I39)</f>
        <v>653033.30000000005</v>
      </c>
      <c r="J73" s="62">
        <f>SUM(J38:J39)</f>
        <v>82392.899999999907</v>
      </c>
      <c r="K73" s="66">
        <f>SUM(F73/I73)*100%</f>
        <v>1.1261695230549498</v>
      </c>
    </row>
    <row r="74" spans="1:11" ht="17.25" x14ac:dyDescent="0.25">
      <c r="A74" s="157" t="s">
        <v>29</v>
      </c>
      <c r="B74" s="158"/>
      <c r="C74" s="158"/>
      <c r="D74" s="158"/>
      <c r="E74" s="158"/>
      <c r="F74" s="158"/>
      <c r="G74" s="158"/>
      <c r="H74" s="158"/>
      <c r="I74" s="158"/>
      <c r="J74" s="158"/>
      <c r="K74" s="159"/>
    </row>
    <row r="75" spans="1:11" ht="20.25" x14ac:dyDescent="0.3">
      <c r="A75" s="21">
        <v>190100</v>
      </c>
      <c r="B75" s="133" t="s">
        <v>13</v>
      </c>
      <c r="C75" s="138">
        <v>373</v>
      </c>
      <c r="D75" s="138">
        <v>373</v>
      </c>
      <c r="E75" s="59">
        <v>279.8</v>
      </c>
      <c r="F75" s="118">
        <v>342.9</v>
      </c>
      <c r="G75" s="53">
        <f t="shared" ref="G75:G80" si="11">SUM(F75-E75)</f>
        <v>63.099999999999966</v>
      </c>
      <c r="H75" s="54">
        <f t="shared" ref="H75:H80" si="12">SUM(F75/E75)</f>
        <v>1.2255182273052179</v>
      </c>
      <c r="I75" s="118">
        <v>180.4</v>
      </c>
      <c r="J75" s="55">
        <f t="shared" ref="J75:J81" si="13">SUM(F75-I75)</f>
        <v>162.49999999999997</v>
      </c>
      <c r="K75" s="56">
        <f>SUM(F75/I75)*100%</f>
        <v>1.9007760532150775</v>
      </c>
    </row>
    <row r="76" spans="1:11" ht="39" customHeight="1" x14ac:dyDescent="0.3">
      <c r="A76" s="21">
        <v>211100</v>
      </c>
      <c r="B76" s="133" t="s">
        <v>80</v>
      </c>
      <c r="C76" s="84"/>
      <c r="D76" s="84"/>
      <c r="E76" s="59"/>
      <c r="F76" s="118">
        <v>0.8</v>
      </c>
      <c r="G76" s="53">
        <f t="shared" si="11"/>
        <v>0.8</v>
      </c>
      <c r="H76" s="54" t="e">
        <f t="shared" si="12"/>
        <v>#DIV/0!</v>
      </c>
      <c r="I76" s="118">
        <v>0.6</v>
      </c>
      <c r="J76" s="55">
        <f t="shared" si="13"/>
        <v>0.20000000000000007</v>
      </c>
      <c r="K76" s="56">
        <f>SUM(F76/I76)*100%</f>
        <v>1.3333333333333335</v>
      </c>
    </row>
    <row r="77" spans="1:11" ht="57.6" customHeight="1" x14ac:dyDescent="0.3">
      <c r="A77" s="21">
        <v>240621</v>
      </c>
      <c r="B77" s="143" t="s">
        <v>30</v>
      </c>
      <c r="C77" s="83">
        <v>70</v>
      </c>
      <c r="D77" s="83">
        <v>70</v>
      </c>
      <c r="E77" s="152">
        <v>56</v>
      </c>
      <c r="F77" s="125">
        <v>125.7</v>
      </c>
      <c r="G77" s="53">
        <f t="shared" si="11"/>
        <v>69.7</v>
      </c>
      <c r="H77" s="54">
        <f t="shared" si="12"/>
        <v>2.2446428571428574</v>
      </c>
      <c r="I77" s="125">
        <v>155</v>
      </c>
      <c r="J77" s="55">
        <f t="shared" si="13"/>
        <v>-29.299999999999997</v>
      </c>
      <c r="K77" s="56">
        <f>SUM(F77/I77)*100%</f>
        <v>0.81096774193548393</v>
      </c>
    </row>
    <row r="78" spans="1:11" ht="22.5" customHeight="1" x14ac:dyDescent="0.3">
      <c r="A78" s="21">
        <v>250000</v>
      </c>
      <c r="B78" s="144" t="s">
        <v>25</v>
      </c>
      <c r="C78" s="145">
        <v>9268.5</v>
      </c>
      <c r="D78" s="145">
        <v>9268.5</v>
      </c>
      <c r="E78" s="99">
        <v>2412.6999999999998</v>
      </c>
      <c r="F78" s="123">
        <v>7429.3</v>
      </c>
      <c r="G78" s="53">
        <f t="shared" si="11"/>
        <v>5016.6000000000004</v>
      </c>
      <c r="H78" s="54">
        <f t="shared" si="12"/>
        <v>3.0792473162846608</v>
      </c>
      <c r="I78" s="123">
        <v>56707</v>
      </c>
      <c r="J78" s="55">
        <f t="shared" si="13"/>
        <v>-49277.7</v>
      </c>
      <c r="K78" s="56">
        <f>SUM(F78/I78)*100%</f>
        <v>0.13101204436842012</v>
      </c>
    </row>
    <row r="79" spans="1:11" ht="40.5" hidden="1" x14ac:dyDescent="0.3">
      <c r="A79" s="20">
        <v>410366</v>
      </c>
      <c r="B79" s="146" t="s">
        <v>24</v>
      </c>
      <c r="C79" s="147"/>
      <c r="D79" s="147"/>
      <c r="E79" s="86"/>
      <c r="F79" s="123"/>
      <c r="G79" s="53">
        <f t="shared" si="11"/>
        <v>0</v>
      </c>
      <c r="H79" s="54" t="e">
        <f t="shared" si="12"/>
        <v>#DIV/0!</v>
      </c>
      <c r="I79" s="123"/>
      <c r="J79" s="55"/>
      <c r="K79" s="56"/>
    </row>
    <row r="80" spans="1:11" ht="20.25" x14ac:dyDescent="0.3">
      <c r="A80" s="23"/>
      <c r="B80" s="45" t="s">
        <v>26</v>
      </c>
      <c r="C80" s="62">
        <f>SUM(C82:C86)</f>
        <v>600</v>
      </c>
      <c r="D80" s="62">
        <f>SUM(D82:D86)</f>
        <v>600</v>
      </c>
      <c r="E80" s="62">
        <f>SUM(E82:E86)</f>
        <v>452</v>
      </c>
      <c r="F80" s="62">
        <f>SUM(F81:F84)</f>
        <v>5.9</v>
      </c>
      <c r="G80" s="155">
        <f t="shared" si="11"/>
        <v>-446.1</v>
      </c>
      <c r="H80" s="49">
        <f t="shared" si="12"/>
        <v>1.3053097345132745E-2</v>
      </c>
      <c r="I80" s="119">
        <f>SUM(I81:I84)</f>
        <v>669.9</v>
      </c>
      <c r="J80" s="62">
        <f t="shared" si="13"/>
        <v>-664</v>
      </c>
      <c r="K80" s="66">
        <f>SUM(F80/I80)*100%</f>
        <v>8.8072846693536353E-3</v>
      </c>
    </row>
    <row r="81" spans="1:11" ht="42" customHeight="1" x14ac:dyDescent="0.3">
      <c r="A81" s="25">
        <v>241109</v>
      </c>
      <c r="B81" s="148" t="s">
        <v>59</v>
      </c>
      <c r="C81" s="87"/>
      <c r="D81" s="87"/>
      <c r="E81" s="87"/>
      <c r="F81" s="121">
        <v>2</v>
      </c>
      <c r="G81" s="112">
        <f t="shared" ref="G81:G86" si="14">SUM(F81-E81)</f>
        <v>2</v>
      </c>
      <c r="H81" s="113"/>
      <c r="I81" s="121">
        <v>2.4</v>
      </c>
      <c r="J81" s="88">
        <f t="shared" si="13"/>
        <v>-0.39999999999999991</v>
      </c>
      <c r="K81" s="81">
        <f>SUM(F81/I81)*100%</f>
        <v>0.83333333333333337</v>
      </c>
    </row>
    <row r="82" spans="1:11" ht="23.25" hidden="1" customHeight="1" x14ac:dyDescent="0.3">
      <c r="A82" s="25">
        <v>241700</v>
      </c>
      <c r="B82" s="107" t="s">
        <v>32</v>
      </c>
      <c r="C82" s="100"/>
      <c r="D82" s="100"/>
      <c r="E82" s="88"/>
      <c r="F82" s="118"/>
      <c r="G82" s="53">
        <f t="shared" si="14"/>
        <v>0</v>
      </c>
      <c r="H82" s="54"/>
      <c r="I82" s="118"/>
      <c r="J82" s="88"/>
      <c r="K82" s="81" t="e">
        <f>SUM(F82/I82)*100%</f>
        <v>#DIV/0!</v>
      </c>
    </row>
    <row r="83" spans="1:11" ht="20.25" hidden="1" customHeight="1" x14ac:dyDescent="0.3">
      <c r="A83" s="21">
        <v>310300</v>
      </c>
      <c r="B83" s="149" t="s">
        <v>42</v>
      </c>
      <c r="C83" s="89"/>
      <c r="D83" s="89"/>
      <c r="E83" s="61"/>
      <c r="F83" s="118"/>
      <c r="G83" s="53">
        <f t="shared" si="14"/>
        <v>0</v>
      </c>
      <c r="H83" s="54"/>
      <c r="I83" s="118"/>
      <c r="J83" s="55"/>
      <c r="K83" s="68"/>
    </row>
    <row r="84" spans="1:11" ht="21.75" customHeight="1" x14ac:dyDescent="0.3">
      <c r="A84" s="21">
        <v>330101</v>
      </c>
      <c r="B84" s="46" t="s">
        <v>27</v>
      </c>
      <c r="C84" s="90">
        <v>500</v>
      </c>
      <c r="D84" s="90">
        <v>500</v>
      </c>
      <c r="E84" s="91">
        <v>386</v>
      </c>
      <c r="F84" s="118">
        <v>3.9</v>
      </c>
      <c r="G84" s="53">
        <f t="shared" si="14"/>
        <v>-382.1</v>
      </c>
      <c r="H84" s="54">
        <f t="shared" ref="H84" si="15">SUM(F84/E84)</f>
        <v>1.0103626943005182E-2</v>
      </c>
      <c r="I84" s="118">
        <v>667.5</v>
      </c>
      <c r="J84" s="55">
        <f>SUM(F84-I84)</f>
        <v>-663.6</v>
      </c>
      <c r="K84" s="81">
        <f>SUM(F84/I84)*100%</f>
        <v>5.8426966292134831E-3</v>
      </c>
    </row>
    <row r="85" spans="1:11" ht="54.6" customHeight="1" x14ac:dyDescent="0.3">
      <c r="A85" s="20">
        <v>330102</v>
      </c>
      <c r="B85" s="39" t="s">
        <v>89</v>
      </c>
      <c r="C85" s="153">
        <v>100</v>
      </c>
      <c r="D85" s="153">
        <v>100</v>
      </c>
      <c r="E85" s="91">
        <v>66</v>
      </c>
      <c r="F85" s="118"/>
      <c r="G85" s="53">
        <f t="shared" si="14"/>
        <v>-66</v>
      </c>
      <c r="H85" s="54"/>
      <c r="I85" s="118"/>
      <c r="J85" s="55"/>
      <c r="K85" s="56"/>
    </row>
    <row r="86" spans="1:11" ht="20.25" hidden="1" x14ac:dyDescent="0.3">
      <c r="A86" s="20">
        <v>410539</v>
      </c>
      <c r="B86" s="39" t="s">
        <v>47</v>
      </c>
      <c r="C86" s="89"/>
      <c r="D86" s="153"/>
      <c r="E86" s="91"/>
      <c r="F86" s="118" t="s">
        <v>36</v>
      </c>
      <c r="G86" s="53" t="e">
        <f t="shared" si="14"/>
        <v>#VALUE!</v>
      </c>
      <c r="H86" s="54" t="e">
        <f>SUM(F86/E86)</f>
        <v>#VALUE!</v>
      </c>
      <c r="I86" s="118"/>
      <c r="J86" s="55"/>
      <c r="K86" s="81" t="e">
        <f>SUM(F86/I86)*100%</f>
        <v>#VALUE!</v>
      </c>
    </row>
    <row r="87" spans="1:11" ht="20.25" x14ac:dyDescent="0.3">
      <c r="A87" s="23"/>
      <c r="B87" s="45" t="s">
        <v>38</v>
      </c>
      <c r="C87" s="79">
        <f>SUM(C75:C80)</f>
        <v>10311.5</v>
      </c>
      <c r="D87" s="79">
        <f>SUM(D75:D80)</f>
        <v>10311.5</v>
      </c>
      <c r="E87" s="79">
        <f>SUM(E75:E80)</f>
        <v>3200.5</v>
      </c>
      <c r="F87" s="120">
        <f>SUM(F75:F80)</f>
        <v>7904.5999999999995</v>
      </c>
      <c r="G87" s="79">
        <f>SUM(G75:G80)</f>
        <v>4704.1000000000004</v>
      </c>
      <c r="H87" s="49">
        <f>SUM(F87/E87)</f>
        <v>2.4698015935010154</v>
      </c>
      <c r="I87" s="120">
        <f>SUM(I75:I80)</f>
        <v>57712.9</v>
      </c>
      <c r="J87" s="79">
        <f>SUM(J75:J80)</f>
        <v>-49808.299999999996</v>
      </c>
      <c r="K87" s="66">
        <f>SUM(F87/I87)*100%</f>
        <v>0.13696417958549995</v>
      </c>
    </row>
    <row r="88" spans="1:11" ht="21" thickBot="1" x14ac:dyDescent="0.35">
      <c r="A88" s="26"/>
      <c r="B88" s="16" t="s">
        <v>28</v>
      </c>
      <c r="C88" s="92">
        <f>SUM(C73,C87)</f>
        <v>899781.7</v>
      </c>
      <c r="D88" s="92">
        <f>SUM(D73,D87)</f>
        <v>882975.8</v>
      </c>
      <c r="E88" s="92">
        <f>SUM(E73,E87)</f>
        <v>734470.9</v>
      </c>
      <c r="F88" s="124">
        <f>SUM(F73,F87)</f>
        <v>743330.79999999993</v>
      </c>
      <c r="G88" s="92">
        <f>SUM(G73,G87)</f>
        <v>8859.8999999999014</v>
      </c>
      <c r="H88" s="95">
        <f>SUM(F88/E88)</f>
        <v>1.0120629694110412</v>
      </c>
      <c r="I88" s="124">
        <f>SUM(I73,I87)</f>
        <v>710746.20000000007</v>
      </c>
      <c r="J88" s="92">
        <f>SUM(J73,J87)</f>
        <v>32584.599999999911</v>
      </c>
      <c r="K88" s="93">
        <f>SUM(F88/I88)*100%</f>
        <v>1.0458456197162924</v>
      </c>
    </row>
    <row r="89" spans="1:11" ht="28.9" customHeight="1" x14ac:dyDescent="0.3">
      <c r="A89" s="15"/>
      <c r="B89" s="160" t="s">
        <v>79</v>
      </c>
      <c r="C89" s="161"/>
      <c r="D89" s="161"/>
      <c r="E89" s="161"/>
      <c r="F89" s="161"/>
      <c r="G89" s="161"/>
      <c r="H89" s="161"/>
      <c r="I89" s="161"/>
      <c r="J89" s="161"/>
      <c r="K89" s="161"/>
    </row>
    <row r="90" spans="1:11" ht="18.75" x14ac:dyDescent="0.3">
      <c r="A90" s="1"/>
      <c r="B90" s="1"/>
      <c r="C90" s="1"/>
      <c r="D90" s="10"/>
      <c r="E90" s="10"/>
      <c r="F90" s="11"/>
      <c r="G90" s="12"/>
      <c r="H90" s="13"/>
      <c r="I90" s="8"/>
      <c r="J90" s="7"/>
      <c r="K90" s="7"/>
    </row>
    <row r="91" spans="1:11" ht="18.75" x14ac:dyDescent="0.3">
      <c r="A91" s="1"/>
      <c r="B91" s="1"/>
      <c r="C91" s="1"/>
      <c r="D91" s="10"/>
      <c r="E91" s="10"/>
      <c r="F91" s="14"/>
      <c r="G91" s="12"/>
      <c r="H91" s="13"/>
      <c r="I91" s="8"/>
      <c r="J91" s="7"/>
      <c r="K91" s="7"/>
    </row>
    <row r="92" spans="1:11" ht="20.25" x14ac:dyDescent="0.3">
      <c r="A92" s="1"/>
      <c r="B92" s="1"/>
      <c r="C92" s="1"/>
      <c r="D92" s="6"/>
      <c r="E92" s="6"/>
      <c r="F92" s="3"/>
      <c r="G92" s="3"/>
      <c r="H92" s="4"/>
      <c r="I92" s="5"/>
      <c r="J92" s="1"/>
      <c r="K92" s="1"/>
    </row>
    <row r="94" spans="1:11" hidden="1" x14ac:dyDescent="0.25"/>
    <row r="95" spans="1:11" hidden="1" x14ac:dyDescent="0.25">
      <c r="B95" t="s">
        <v>36</v>
      </c>
    </row>
    <row r="96" spans="1:11" x14ac:dyDescent="0.25">
      <c r="B96" t="s">
        <v>36</v>
      </c>
      <c r="G96" t="s">
        <v>36</v>
      </c>
    </row>
    <row r="98" spans="2:2" x14ac:dyDescent="0.25">
      <c r="B98" t="s">
        <v>36</v>
      </c>
    </row>
  </sheetData>
  <mergeCells count="14">
    <mergeCell ref="A74:K74"/>
    <mergeCell ref="B89:K89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I50">
    <cfRule type="containsErrors" dxfId="39" priority="15">
      <formula>ISERROR(I50)</formula>
    </cfRule>
    <cfRule type="cellIs" dxfId="38" priority="16" operator="equal">
      <formula>0</formula>
    </cfRule>
  </conditionalFormatting>
  <conditionalFormatting sqref="A90:XFD1048576 A89:B89 L89:XFD89 A44:D44 F44:XFD44 A1:XFD8 A45:H45 A9:H19 A20:XFD20 A49:XFD49 A46:A47 C46:XFD47 A53 J9:XFD19 A21:H22 J21:XFD22 A23:XFD23 A54:XFD57 A25:XFD25 A24:H24 J24:XFD24 A35:XFD42 A26:H34 J26:XFD34 J45:XFD45 A43:H43 J43:XFD43 C48:H48 J48:XFD48 A51:XFD51 A50:H50 J50:XFD50 C53:XFD53 C52:H52 A59:XFD59 J58:XFD58 A62:XFD74 A60:H61 J60:XFD61 A75:H78 J75:XFD78 J52:XFD52 A79:XFD88 A58:H58">
    <cfRule type="containsErrors" dxfId="37" priority="41">
      <formula>ISERROR(A1)</formula>
    </cfRule>
    <cfRule type="cellIs" dxfId="36" priority="42" operator="equal">
      <formula>0</formula>
    </cfRule>
  </conditionalFormatting>
  <conditionalFormatting sqref="I9:I10 I13:I14">
    <cfRule type="containsErrors" dxfId="35" priority="39">
      <formula>ISERROR(I9)</formula>
    </cfRule>
    <cfRule type="cellIs" dxfId="34" priority="40" operator="equal">
      <formula>0</formula>
    </cfRule>
  </conditionalFormatting>
  <conditionalFormatting sqref="I45">
    <cfRule type="containsErrors" dxfId="33" priority="21">
      <formula>ISERROR(I45)</formula>
    </cfRule>
    <cfRule type="cellIs" dxfId="32" priority="22" operator="equal">
      <formula>0</formula>
    </cfRule>
  </conditionalFormatting>
  <conditionalFormatting sqref="A48:B48">
    <cfRule type="containsErrors" dxfId="31" priority="35">
      <formula>ISERROR(A48)</formula>
    </cfRule>
    <cfRule type="cellIs" dxfId="30" priority="36" operator="equal">
      <formula>0</formula>
    </cfRule>
  </conditionalFormatting>
  <conditionalFormatting sqref="I11:I12">
    <cfRule type="containsErrors" dxfId="29" priority="33">
      <formula>ISERROR(I11)</formula>
    </cfRule>
    <cfRule type="cellIs" dxfId="28" priority="34" operator="equal">
      <formula>0</formula>
    </cfRule>
  </conditionalFormatting>
  <conditionalFormatting sqref="I15:I19">
    <cfRule type="containsErrors" dxfId="27" priority="31">
      <formula>ISERROR(I15)</formula>
    </cfRule>
    <cfRule type="cellIs" dxfId="26" priority="32" operator="equal">
      <formula>0</formula>
    </cfRule>
  </conditionalFormatting>
  <conditionalFormatting sqref="I21:I22">
    <cfRule type="containsErrors" dxfId="25" priority="29">
      <formula>ISERROR(I21)</formula>
    </cfRule>
    <cfRule type="cellIs" dxfId="24" priority="30" operator="equal">
      <formula>0</formula>
    </cfRule>
  </conditionalFormatting>
  <conditionalFormatting sqref="I24">
    <cfRule type="containsErrors" dxfId="23" priority="27">
      <formula>ISERROR(I24)</formula>
    </cfRule>
    <cfRule type="cellIs" dxfId="22" priority="28" operator="equal">
      <formula>0</formula>
    </cfRule>
  </conditionalFormatting>
  <conditionalFormatting sqref="I26">
    <cfRule type="containsErrors" dxfId="21" priority="25">
      <formula>ISERROR(I26)</formula>
    </cfRule>
    <cfRule type="cellIs" dxfId="20" priority="26" operator="equal">
      <formula>0</formula>
    </cfRule>
  </conditionalFormatting>
  <conditionalFormatting sqref="I27:I34">
    <cfRule type="containsErrors" dxfId="19" priority="23">
      <formula>ISERROR(I27)</formula>
    </cfRule>
    <cfRule type="cellIs" dxfId="18" priority="24" operator="equal">
      <formula>0</formula>
    </cfRule>
  </conditionalFormatting>
  <conditionalFormatting sqref="I43">
    <cfRule type="containsErrors" dxfId="17" priority="19">
      <formula>ISERROR(I43)</formula>
    </cfRule>
    <cfRule type="cellIs" dxfId="16" priority="20" operator="equal">
      <formula>0</formula>
    </cfRule>
  </conditionalFormatting>
  <conditionalFormatting sqref="I48">
    <cfRule type="containsErrors" dxfId="15" priority="17">
      <formula>ISERROR(I48)</formula>
    </cfRule>
    <cfRule type="cellIs" dxfId="14" priority="18" operator="equal">
      <formula>0</formula>
    </cfRule>
  </conditionalFormatting>
  <conditionalFormatting sqref="A52:B52">
    <cfRule type="containsErrors" dxfId="13" priority="13">
      <formula>ISERROR(A52)</formula>
    </cfRule>
    <cfRule type="cellIs" dxfId="12" priority="14" operator="equal">
      <formula>0</formula>
    </cfRule>
  </conditionalFormatting>
  <conditionalFormatting sqref="I52">
    <cfRule type="containsErrors" dxfId="11" priority="11">
      <formula>ISERROR(I52)</formula>
    </cfRule>
    <cfRule type="cellIs" dxfId="10" priority="12" operator="equal">
      <formula>0</formula>
    </cfRule>
  </conditionalFormatting>
  <conditionalFormatting sqref="I58">
    <cfRule type="containsErrors" dxfId="9" priority="9">
      <formula>ISERROR(I58)</formula>
    </cfRule>
    <cfRule type="cellIs" dxfId="8" priority="10" operator="equal">
      <formula>0</formula>
    </cfRule>
  </conditionalFormatting>
  <conditionalFormatting sqref="I60:I61">
    <cfRule type="containsErrors" dxfId="7" priority="7">
      <formula>ISERROR(I60)</formula>
    </cfRule>
    <cfRule type="cellIs" dxfId="6" priority="8" operator="equal">
      <formula>0</formula>
    </cfRule>
  </conditionalFormatting>
  <conditionalFormatting sqref="I75">
    <cfRule type="containsErrors" dxfId="5" priority="5">
      <formula>ISERROR(I75)</formula>
    </cfRule>
    <cfRule type="cellIs" dxfId="4" priority="6" operator="equal">
      <formula>0</formula>
    </cfRule>
  </conditionalFormatting>
  <conditionalFormatting sqref="I76:I77">
    <cfRule type="containsErrors" dxfId="3" priority="3">
      <formula>ISERROR(I76)</formula>
    </cfRule>
    <cfRule type="cellIs" dxfId="2" priority="4" operator="equal">
      <formula>0</formula>
    </cfRule>
  </conditionalFormatting>
  <conditionalFormatting sqref="I78">
    <cfRule type="containsErrors" dxfId="1" priority="1">
      <formula>ISERROR(I78)</formula>
    </cfRule>
    <cfRule type="cellIs" dxfId="0" priority="2" operator="equal">
      <formula>0</formula>
    </cfRule>
  </conditionalFormatting>
  <pageMargins left="0.11811023622047245" right="0.19685039370078741" top="0" bottom="0" header="0.31496062992125984" footer="0.31496062992125984"/>
  <pageSetup paperSize="9" scale="54" orientation="landscape" verticalDpi="4294967295" r:id="rId1"/>
  <rowBreaks count="2" manualBreakCount="2">
    <brk id="45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жовтень-22</vt:lpstr>
      <vt:lpstr>'жовтень-22'!Область_печати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2022-11-01T09:56:52Z</cp:lastPrinted>
  <dcterms:created xsi:type="dcterms:W3CDTF">2015-02-12T09:02:27Z</dcterms:created>
  <dcterms:modified xsi:type="dcterms:W3CDTF">2022-11-11T08:25:52Z</dcterms:modified>
</cp:coreProperties>
</file>