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Share\ФАЙЛООБМІН\2021\Листопад\"/>
    </mc:Choice>
  </mc:AlternateContent>
  <bookViews>
    <workbookView xWindow="0" yWindow="0" windowWidth="2112" windowHeight="0" tabRatio="365"/>
  </bookViews>
  <sheets>
    <sheet name="01.11.2021" sheetId="48" r:id="rId1"/>
  </sheets>
  <definedNames>
    <definedName name="_xlnm.Print_Area" localSheetId="0">'01.11.2021'!$A$1:$K$90</definedName>
  </definedNames>
  <calcPr calcId="162913"/>
</workbook>
</file>

<file path=xl/calcChain.xml><?xml version="1.0" encoding="utf-8"?>
<calcChain xmlns="http://schemas.openxmlformats.org/spreadsheetml/2006/main">
  <c r="J48" i="48" l="1"/>
  <c r="J50" i="48"/>
  <c r="J68" i="48"/>
  <c r="H56" i="48" l="1"/>
  <c r="H55" i="48"/>
  <c r="G55" i="48" l="1"/>
  <c r="H50" i="48" l="1"/>
  <c r="E88" i="48" l="1"/>
  <c r="D88" i="48"/>
  <c r="K87" i="48"/>
  <c r="J87" i="48"/>
  <c r="H87" i="48"/>
  <c r="G87" i="48"/>
  <c r="J86" i="48"/>
  <c r="K85" i="48"/>
  <c r="J85" i="48"/>
  <c r="G85" i="48"/>
  <c r="J84" i="48"/>
  <c r="G84" i="48"/>
  <c r="K83" i="48"/>
  <c r="J83" i="48"/>
  <c r="G83" i="48"/>
  <c r="K82" i="48"/>
  <c r="J82" i="48"/>
  <c r="G82" i="48"/>
  <c r="I81" i="48"/>
  <c r="I88" i="48" s="1"/>
  <c r="F81" i="48"/>
  <c r="F88" i="48" s="1"/>
  <c r="E81" i="48"/>
  <c r="D81" i="48"/>
  <c r="C81" i="48"/>
  <c r="C88" i="48" s="1"/>
  <c r="J80" i="48"/>
  <c r="H80" i="48"/>
  <c r="G80" i="48"/>
  <c r="K79" i="48"/>
  <c r="J79" i="48"/>
  <c r="H79" i="48"/>
  <c r="G79" i="48"/>
  <c r="K78" i="48"/>
  <c r="J78" i="48"/>
  <c r="G78" i="48"/>
  <c r="K77" i="48"/>
  <c r="J77" i="48"/>
  <c r="H77" i="48"/>
  <c r="G77" i="48"/>
  <c r="K76" i="48"/>
  <c r="J76" i="48"/>
  <c r="H76" i="48"/>
  <c r="G76" i="48"/>
  <c r="K73" i="48"/>
  <c r="J73" i="48"/>
  <c r="H73" i="48"/>
  <c r="G73" i="48"/>
  <c r="K72" i="48"/>
  <c r="J72" i="48"/>
  <c r="K71" i="48"/>
  <c r="J71" i="48"/>
  <c r="K70" i="48"/>
  <c r="J70" i="48"/>
  <c r="K69" i="48"/>
  <c r="J69" i="48"/>
  <c r="H69" i="48"/>
  <c r="G69" i="48"/>
  <c r="K67" i="48"/>
  <c r="J67" i="48"/>
  <c r="K66" i="48"/>
  <c r="J66" i="48"/>
  <c r="J65" i="48"/>
  <c r="H65" i="48"/>
  <c r="G65" i="48"/>
  <c r="K64" i="48"/>
  <c r="J64" i="48"/>
  <c r="H64" i="48"/>
  <c r="G64" i="48"/>
  <c r="K63" i="48"/>
  <c r="J63" i="48"/>
  <c r="H63" i="48"/>
  <c r="G63" i="48"/>
  <c r="K62" i="48"/>
  <c r="J62" i="48"/>
  <c r="H62" i="48"/>
  <c r="G62" i="48"/>
  <c r="K61" i="48"/>
  <c r="J61" i="48"/>
  <c r="H61" i="48"/>
  <c r="G61" i="48"/>
  <c r="K60" i="48"/>
  <c r="J60" i="48"/>
  <c r="H60" i="48"/>
  <c r="G60" i="48"/>
  <c r="K59" i="48"/>
  <c r="J59" i="48"/>
  <c r="H59" i="48"/>
  <c r="G59" i="48"/>
  <c r="J58" i="48"/>
  <c r="J57" i="48"/>
  <c r="K56" i="48"/>
  <c r="J56" i="48"/>
  <c r="G56" i="48"/>
  <c r="K55" i="48"/>
  <c r="J55" i="48"/>
  <c r="K54" i="48"/>
  <c r="J54" i="48"/>
  <c r="I53" i="48"/>
  <c r="F53" i="48"/>
  <c r="E53" i="48"/>
  <c r="D53" i="48"/>
  <c r="C53" i="48"/>
  <c r="C39" i="48" s="1"/>
  <c r="K52" i="48"/>
  <c r="J52" i="48"/>
  <c r="H52" i="48"/>
  <c r="G52" i="48"/>
  <c r="I51" i="48"/>
  <c r="F51" i="48"/>
  <c r="E51" i="48"/>
  <c r="D51" i="48"/>
  <c r="C51" i="48"/>
  <c r="K49" i="48"/>
  <c r="J49" i="48"/>
  <c r="H49" i="48"/>
  <c r="G49" i="48"/>
  <c r="K47" i="48"/>
  <c r="J47" i="48"/>
  <c r="H47" i="48"/>
  <c r="G47" i="48"/>
  <c r="K46" i="48"/>
  <c r="J46" i="48"/>
  <c r="H46" i="48"/>
  <c r="G46" i="48"/>
  <c r="K45" i="48"/>
  <c r="J45" i="48"/>
  <c r="H45" i="48"/>
  <c r="G45" i="48"/>
  <c r="K44" i="48"/>
  <c r="J44" i="48"/>
  <c r="H44" i="48"/>
  <c r="G44" i="48"/>
  <c r="K43" i="48"/>
  <c r="J43" i="48"/>
  <c r="H43" i="48"/>
  <c r="G43" i="48"/>
  <c r="J42" i="48"/>
  <c r="J41" i="48"/>
  <c r="I40" i="48"/>
  <c r="F40" i="48"/>
  <c r="E40" i="48"/>
  <c r="D40" i="48"/>
  <c r="D39" i="48" s="1"/>
  <c r="C40" i="48"/>
  <c r="K37" i="48"/>
  <c r="J37" i="48"/>
  <c r="H37" i="48"/>
  <c r="G37" i="48"/>
  <c r="J36" i="48"/>
  <c r="I35" i="48"/>
  <c r="H35" i="48"/>
  <c r="F35" i="48"/>
  <c r="E35" i="48"/>
  <c r="K34" i="48"/>
  <c r="J34" i="48"/>
  <c r="H34" i="48"/>
  <c r="G34" i="48"/>
  <c r="K33" i="48"/>
  <c r="J33" i="48"/>
  <c r="H33" i="48"/>
  <c r="G33" i="48"/>
  <c r="K32" i="48"/>
  <c r="J32" i="48"/>
  <c r="H32" i="48"/>
  <c r="G32" i="48"/>
  <c r="K31" i="48"/>
  <c r="J31" i="48"/>
  <c r="H31" i="48"/>
  <c r="G31" i="48"/>
  <c r="K30" i="48"/>
  <c r="J30" i="48"/>
  <c r="H30" i="48"/>
  <c r="G30" i="48"/>
  <c r="K29" i="48"/>
  <c r="J29" i="48"/>
  <c r="H29" i="48"/>
  <c r="G29" i="48"/>
  <c r="K28" i="48"/>
  <c r="J28" i="48"/>
  <c r="H28" i="48"/>
  <c r="G28" i="48"/>
  <c r="K27" i="48"/>
  <c r="J27" i="48"/>
  <c r="H27" i="48"/>
  <c r="G27" i="48"/>
  <c r="J26" i="48"/>
  <c r="H26" i="48"/>
  <c r="G26" i="48"/>
  <c r="K25" i="48"/>
  <c r="J25" i="48"/>
  <c r="H25" i="48"/>
  <c r="G25" i="48"/>
  <c r="K24" i="48"/>
  <c r="J24" i="48"/>
  <c r="H24" i="48"/>
  <c r="G24" i="48"/>
  <c r="J23" i="48"/>
  <c r="G23" i="48"/>
  <c r="K22" i="48"/>
  <c r="J22" i="48"/>
  <c r="H22" i="48"/>
  <c r="G22" i="48"/>
  <c r="K21" i="48"/>
  <c r="J21" i="48"/>
  <c r="H21" i="48"/>
  <c r="G21" i="48"/>
  <c r="I20" i="48"/>
  <c r="F20" i="48"/>
  <c r="E20" i="48"/>
  <c r="D20" i="48"/>
  <c r="C20" i="48"/>
  <c r="K19" i="48"/>
  <c r="J19" i="48"/>
  <c r="H19" i="48"/>
  <c r="G19" i="48"/>
  <c r="K18" i="48"/>
  <c r="J18" i="48"/>
  <c r="H18" i="48"/>
  <c r="G18" i="48"/>
  <c r="K17" i="48"/>
  <c r="J17" i="48"/>
  <c r="H17" i="48"/>
  <c r="G17" i="48"/>
  <c r="K16" i="48"/>
  <c r="J16" i="48"/>
  <c r="H16" i="48"/>
  <c r="G16" i="48"/>
  <c r="K15" i="48"/>
  <c r="J15" i="48"/>
  <c r="H15" i="48"/>
  <c r="G15" i="48"/>
  <c r="I14" i="48"/>
  <c r="I13" i="48" s="1"/>
  <c r="I8" i="48" s="1"/>
  <c r="F14" i="48"/>
  <c r="F13" i="48" s="1"/>
  <c r="F8" i="48" s="1"/>
  <c r="E14" i="48"/>
  <c r="E13" i="48" s="1"/>
  <c r="E8" i="48" s="1"/>
  <c r="D14" i="48"/>
  <c r="C14" i="48"/>
  <c r="D13" i="48"/>
  <c r="C13" i="48"/>
  <c r="K12" i="48"/>
  <c r="J12" i="48"/>
  <c r="H12" i="48"/>
  <c r="G12" i="48"/>
  <c r="K11" i="48"/>
  <c r="J11" i="48"/>
  <c r="H11" i="48"/>
  <c r="G11" i="48"/>
  <c r="K10" i="48"/>
  <c r="J10" i="48"/>
  <c r="H10" i="48"/>
  <c r="G10" i="48"/>
  <c r="K9" i="48"/>
  <c r="J9" i="48"/>
  <c r="H9" i="48"/>
  <c r="G9" i="48"/>
  <c r="D8" i="48"/>
  <c r="D38" i="48" s="1"/>
  <c r="C8" i="48"/>
  <c r="C38" i="48" s="1"/>
  <c r="G81" i="48" l="1"/>
  <c r="G88" i="48" s="1"/>
  <c r="D74" i="48"/>
  <c r="D89" i="48" s="1"/>
  <c r="G53" i="48"/>
  <c r="H20" i="48"/>
  <c r="G14" i="48"/>
  <c r="G13" i="48" s="1"/>
  <c r="G8" i="48" s="1"/>
  <c r="H40" i="48"/>
  <c r="F39" i="48"/>
  <c r="H51" i="48"/>
  <c r="E39" i="48"/>
  <c r="G20" i="48"/>
  <c r="E38" i="48"/>
  <c r="H14" i="48"/>
  <c r="H53" i="48"/>
  <c r="K53" i="48"/>
  <c r="I39" i="48"/>
  <c r="C74" i="48"/>
  <c r="C89" i="48" s="1"/>
  <c r="J53" i="48"/>
  <c r="K40" i="48"/>
  <c r="K35" i="48"/>
  <c r="I38" i="48"/>
  <c r="K20" i="48"/>
  <c r="J20" i="48"/>
  <c r="H88" i="48"/>
  <c r="K88" i="48"/>
  <c r="H8" i="48"/>
  <c r="F38" i="48"/>
  <c r="K8" i="48"/>
  <c r="J13" i="48"/>
  <c r="J8" i="48" s="1"/>
  <c r="J81" i="48"/>
  <c r="J88" i="48" s="1"/>
  <c r="J51" i="48"/>
  <c r="H13" i="48"/>
  <c r="K14" i="48"/>
  <c r="J35" i="48"/>
  <c r="J40" i="48"/>
  <c r="G51" i="48"/>
  <c r="K51" i="48"/>
  <c r="H81" i="48"/>
  <c r="K13" i="48"/>
  <c r="J14" i="48"/>
  <c r="K81" i="48"/>
  <c r="G35" i="48"/>
  <c r="G40" i="48"/>
  <c r="K39" i="48" l="1"/>
  <c r="H39" i="48"/>
  <c r="E74" i="48"/>
  <c r="E89" i="48" s="1"/>
  <c r="G39" i="48"/>
  <c r="I74" i="48"/>
  <c r="I89" i="48" s="1"/>
  <c r="J39" i="48"/>
  <c r="K38" i="48"/>
  <c r="G38" i="48"/>
  <c r="J38" i="48"/>
  <c r="H38" i="48"/>
  <c r="F74" i="48"/>
  <c r="G74" i="48" l="1"/>
  <c r="G89" i="48" s="1"/>
  <c r="J74" i="48"/>
  <c r="J89" i="48" s="1"/>
  <c r="H74" i="48"/>
  <c r="F89" i="48"/>
  <c r="K74" i="48"/>
  <c r="K89" i="48" l="1"/>
  <c r="H89" i="48"/>
</calcChain>
</file>

<file path=xl/sharedStrings.xml><?xml version="1.0" encoding="utf-8"?>
<sst xmlns="http://schemas.openxmlformats.org/spreadsheetml/2006/main" count="104" uniqueCount="95">
  <si>
    <t>Відхилення  фактичних надходжень до затверджених показників</t>
  </si>
  <si>
    <t>+ ; -</t>
  </si>
  <si>
    <t>%</t>
  </si>
  <si>
    <t xml:space="preserve">Податкові надходження </t>
  </si>
  <si>
    <t>Податок та збір на доходи фізичних осіб</t>
  </si>
  <si>
    <t>Податок на прибуток</t>
  </si>
  <si>
    <t>Місцеві податки і збори</t>
  </si>
  <si>
    <t>Податок на майно</t>
  </si>
  <si>
    <t>- податок на нерухоме майно</t>
  </si>
  <si>
    <t>- плата за землю</t>
  </si>
  <si>
    <t xml:space="preserve">- транспортний податок </t>
  </si>
  <si>
    <t>Туристичний збір</t>
  </si>
  <si>
    <t>Єдиний податок</t>
  </si>
  <si>
    <t>Екологічний податок</t>
  </si>
  <si>
    <t xml:space="preserve">Неподаткові надходження </t>
  </si>
  <si>
    <t>Інші надходження</t>
  </si>
  <si>
    <t>Адміністративні штрафи та інші санкції</t>
  </si>
  <si>
    <t>Державне мито</t>
  </si>
  <si>
    <t>Доходи від операцій з капіталом</t>
  </si>
  <si>
    <t>Кошти від реалізації безхазяйного майна</t>
  </si>
  <si>
    <t>Разом доходів загального фонду</t>
  </si>
  <si>
    <t>Офіційні трансферти</t>
  </si>
  <si>
    <t>Освітня субвенція з державного бюджету місцевим бюджетам</t>
  </si>
  <si>
    <t>Медична субвенція з державного бюджету місцевим бюджетам</t>
  </si>
  <si>
    <t>Субвенція з державного бюджету місцевим бюджетам на погашення заборгованості з різниці в тарифах</t>
  </si>
  <si>
    <t>Власні надходження бюджетних установ і організацій</t>
  </si>
  <si>
    <t>Бюджет розвитку</t>
  </si>
  <si>
    <t>Кошти від продажу землі</t>
  </si>
  <si>
    <t>Всього доходів</t>
  </si>
  <si>
    <t>СПЕЦІАЛЬНИЙ         ФОНД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</si>
  <si>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</si>
  <si>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 xml:space="preserve">Адміністративний збір за  державну реєстрацію речових прав на нерухоме майно та їх обтяжень </t>
  </si>
  <si>
    <t>Надходження коштів пайової участі у розвитку інфраструктури населеного пункту</t>
  </si>
  <si>
    <t>Адмiнiстративнi штрафи та штрафнi санкцiї за порушення законодавства у сферi виробництва та обiгу алкогольних напоїв та тютюнових виробiв</t>
  </si>
  <si>
    <t>Адмiнiстративний збiр за проведення державної реєстрацiї юридичних осiб, фiзичних осiб — пiдприємцiв та громадських формувань</t>
  </si>
  <si>
    <t>Плата за розмiщення тимчасово вiльних коштiв мiсцевих бюджетiв</t>
  </si>
  <si>
    <t xml:space="preserve"> </t>
  </si>
  <si>
    <t>Всього доходів загального фонду</t>
  </si>
  <si>
    <t>Разом доходів спеціального фонду</t>
  </si>
  <si>
    <t>Код бюджетної класифікації доходів</t>
  </si>
  <si>
    <t>Найменування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</si>
  <si>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зв'язку з тимчасовим невикористанням земельних ділянок</t>
  </si>
  <si>
    <t xml:space="preserve">Кошти від відчуження майна, що перебуває в ком. власності </t>
  </si>
  <si>
    <t xml:space="preserve">Субвенції  з державного бюджету місцевим бюджетам      </t>
  </si>
  <si>
    <t xml:space="preserve">Субвенції з місцевих бюджетів іншим  місцевим бюджетам      </t>
  </si>
  <si>
    <t xml:space="preserve"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</si>
  <si>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>Інші субвенцiї з місцевого бюджету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</si>
  <si>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</si>
  <si>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Субвенція з місцевого бюджету на здійснення переданих видатків у сфері охорони здоров'я за рахунок коштів медичної субвенції</t>
  </si>
  <si>
    <t>Субвенція з державного бюджету місцевим бюджетам на фінансування заходів соціально-економічної компенсації ризику населення, яке проживає на території зони спостереження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</si>
  <si>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</si>
  <si>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фінансування заходів соціально-економічної компенсації ризику населення, яке проживає на території зони спостереження, за рахунок відповідної субвенції з державного бюджету</t>
  </si>
  <si>
    <t>Субвенція з місцевого бюджету на здійснення заходів щодо соціально-економічного розвитку окремих територій за рахунок відповідної субвенції з державного бюджету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</si>
  <si>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</si>
  <si>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</si>
  <si>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</si>
  <si>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 xml:space="preserve">Частина чистого прибутку (доходу) комунальних унітарних підприємств та їх об'єднань, що вилучається до бюджету </t>
  </si>
  <si>
    <t>Плата за надання інших адміністративних послуг</t>
  </si>
  <si>
    <t>Надходження коштів від Державного фонду дорогоцінних металів і дорогоцінного каміння  </t>
  </si>
  <si>
    <t>Відсотки за користування довгостроковим кредитом, що надається з місцевих бюджетів молодим сім'ям та одиноким молодим громадянам на будівництво (реконструкцію) та придбання житла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</si>
  <si>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</si>
  <si>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Субвенція 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бюджету, що утворився на початок бюджетного періоду</t>
  </si>
  <si>
    <t>Внутрішні податки на товари та послуги (акцизний податок)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</si>
  <si>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</si>
  <si>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державного бюджету місцевим бюджетам на формування інфраструктури об'єднаних територіальних громад</t>
  </si>
  <si>
    <t>Субвенція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</si>
  <si>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Субвенція з державного бюджету місцевим бюджетам на створення та ремонт існуючих спортивних комплексів при загальноосвітніх навчальних закладах усіх ступенів,</t>
  </si>
  <si>
    <t>Субвенція з місцевого бюджету на будівництво мультифункціональних майданчиків для занять ігровими видами спорту за рахунок відповідної субвенції з державного бюджету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</si>
  <si>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</si>
  <si>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</si>
  <si>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Дотації з місцевих бюджетів іншим місцевим бюджетам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</si>
  <si>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</si>
  <si>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Субвенція з місцевого бюджету за рахунок залишку коштів субвенції на надання державної підтримки особам з особливими потребами, що утворився на початок бюджетного періоду</t>
  </si>
  <si>
    <t>Субвенція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</si>
  <si>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Субвенція з місцевого бюджету на здійснення доплат медичним та іншим працівникам закладів охорони здоров'я за рахунок відповідної субвенції з державного бюджету</t>
  </si>
  <si>
    <t>Надходження коштів з рахунків виборчих фондів  </t>
  </si>
  <si>
    <t>Бюджет                         на 2021 р.</t>
  </si>
  <si>
    <t xml:space="preserve">Рентна плата та плата за використання інших природних ресурсів </t>
  </si>
  <si>
    <t>Начальник відділу доходів бюджету та фінансів підприємств комунальної власності                                                                         Олена ХАНДУЧКА</t>
  </si>
  <si>
    <t>Надходження коштів від відшкодування втрат сільськогосподарського і лісогосподарського виробництва  </t>
  </si>
  <si>
    <t>Бюджет                                 на 2021 р.                   зі змінами</t>
  </si>
  <si>
    <t>Субвенція з державного бюджету місцевим бюджетам на розвиток мережі центрів надання адміністративних послуг</t>
  </si>
  <si>
    <t>Кошти гарантійного та реєстраційного внесків, що визначені Законом України "Про оренду державного та комунального майна", які підлягають перерахуванню оператором електронного майданчика до відповідного бюджету</t>
  </si>
  <si>
    <t>Субвенція з державного бюджету місцевим бюджетам на реалізацію заходів, спрямованих на підвищення доступності широкосмугового доступу до Інтернету в сільській місцевості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</si>
  <si>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та визнані інвалідами війни III групи відповідно до пунктів 11 - 14 частини другої статті 7 або учасниками бойових дій відповідно до пунктів 19 - 20 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</si>
  <si>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 xml:space="preserve">                                               Аналіз</t>
  </si>
  <si>
    <t xml:space="preserve">                              виконання  розпису доходів  бюджету Вараської міської  територіальної громади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</si>
  <si>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</si>
  <si>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 xml:space="preserve">Субвенція з державного бюджету місцевим бюджетам на фінансування заходів соціально-економічної компенсації ризику населення, яке проживає на території зони спостереження  </t>
  </si>
  <si>
    <t>Субвенція з місцевого бюджету на виплату грошової компенсації за належні для отримання жилі приміщення для сімей загиблих осіб, визначених абзацами 5 - 8 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 пунктами 11 - 14 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</si>
  <si>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 xml:space="preserve"> Фактичні надходження до бюджету станом  на 01.11.2020 р.</t>
  </si>
  <si>
    <t xml:space="preserve">Затверджено розписом станом на  01.11.2021 р.                             </t>
  </si>
  <si>
    <t xml:space="preserve"> Фактичні надходження до бюджету станом  на 01.11.2021 р.</t>
  </si>
  <si>
    <r>
      <t xml:space="preserve">                                                                                                                                                          01 листопада 2021  року                                                                                        </t>
    </r>
    <r>
      <rPr>
        <sz val="16"/>
        <rFont val="Times New Roman"/>
        <family val="1"/>
        <charset val="204"/>
      </rPr>
      <t xml:space="preserve"> тис.грн.     </t>
    </r>
    <r>
      <rPr>
        <b/>
        <sz val="16"/>
        <rFont val="Times New Roman"/>
        <family val="1"/>
        <charset val="204"/>
      </rPr>
      <t xml:space="preserve">                                                                                                  </t>
    </r>
  </si>
  <si>
    <t>Відхилення фактичних надходжень на звітну дату 2021 року до фактичних надходжень    у 2020 році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</si>
</sst>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%"/>
    <numFmt numFmtId="166" formatCode="#,##0.0"/>
  </numFmts>
  <fonts count="5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16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name val="Arial Cyr"/>
      <charset val="204"/>
    </font>
    <font>
      <sz val="14"/>
      <color theme="1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5"/>
      <name val="Cambria"/>
      <family val="1"/>
      <charset val="204"/>
      <scheme val="major"/>
    </font>
    <font>
      <b/>
      <sz val="16"/>
      <name val="Cambria"/>
      <family val="1"/>
      <charset val="204"/>
      <scheme val="major"/>
    </font>
    <font>
      <sz val="16"/>
      <name val="Cambria"/>
      <family val="1"/>
      <charset val="204"/>
      <scheme val="major"/>
    </font>
    <font>
      <b/>
      <i/>
      <sz val="16"/>
      <name val="Cambria"/>
      <family val="1"/>
      <charset val="204"/>
      <scheme val="major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6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5.5"/>
      <color indexed="8"/>
      <name val="Cambria"/>
      <family val="1"/>
      <charset val="204"/>
      <scheme val="major"/>
    </font>
    <font>
      <b/>
      <sz val="15.5"/>
      <name val="Cambria"/>
      <family val="1"/>
      <charset val="204"/>
      <scheme val="major"/>
    </font>
    <font>
      <sz val="15.5"/>
      <name val="Times New Roman"/>
      <family val="1"/>
      <charset val="204"/>
    </font>
    <font>
      <sz val="15.5"/>
      <name val="Cambria"/>
      <family val="1"/>
      <charset val="204"/>
      <scheme val="major"/>
    </font>
    <font>
      <sz val="15.5"/>
      <color indexed="8"/>
      <name val="Times New Roman"/>
      <family val="1"/>
      <charset val="204"/>
    </font>
    <font>
      <sz val="15.5"/>
      <color theme="3" tint="-0.499984740745262"/>
      <name val="Times New Roman"/>
      <family val="1"/>
      <charset val="204"/>
    </font>
    <font>
      <b/>
      <sz val="15.5"/>
      <color indexed="8"/>
      <name val="Times New Roman"/>
      <family val="1"/>
      <charset val="204"/>
    </font>
    <font>
      <sz val="15.5"/>
      <color indexed="8"/>
      <name val="Cambria"/>
      <family val="1"/>
      <charset val="204"/>
      <scheme val="major"/>
    </font>
    <font>
      <sz val="15.5"/>
      <color theme="1"/>
      <name val="Times New Roman"/>
      <family val="1"/>
      <charset val="204"/>
    </font>
    <font>
      <sz val="15.5"/>
      <color theme="1"/>
      <name val="Cambria"/>
      <family val="1"/>
      <charset val="204"/>
      <scheme val="major"/>
    </font>
    <font>
      <sz val="13.5"/>
      <name val="Cambria"/>
      <family val="1"/>
      <charset val="204"/>
      <scheme val="major"/>
    </font>
    <font>
      <sz val="13.5"/>
      <color theme="1"/>
      <name val="Cambria"/>
      <family val="1"/>
      <charset val="204"/>
      <scheme val="major"/>
    </font>
    <font>
      <sz val="16"/>
      <color rgb="FF000000"/>
      <name val="Times New Roman"/>
      <family val="1"/>
      <charset val="204"/>
    </font>
    <font>
      <b/>
      <sz val="15"/>
      <color indexed="8"/>
      <name val="Cambria"/>
      <family val="1"/>
      <charset val="204"/>
      <scheme val="major"/>
    </font>
    <font>
      <sz val="15"/>
      <color theme="1"/>
      <name val="Cambria"/>
      <family val="1"/>
      <charset val="204"/>
      <scheme val="major"/>
    </font>
    <font>
      <sz val="14"/>
      <color rgb="FF000000"/>
      <name val="Times New Roman"/>
      <family val="1"/>
      <charset val="204"/>
    </font>
    <font>
      <b/>
      <sz val="15.5"/>
      <name val="Times New Roman"/>
      <family val="1"/>
      <charset val="204"/>
    </font>
    <font>
      <b/>
      <sz val="16.5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3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EDEF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46" fillId="0" borderId="0" applyFont="0" applyFill="0" applyBorder="0" applyAlignment="0" applyProtection="0"/>
  </cellStyleXfs>
  <cellXfs count="177">
    <xf numFmtId="0" fontId="0" fillId="0" borderId="0" xfId="0"/>
    <xf numFmtId="0" fontId="1" fillId="0" borderId="0" xfId="1"/>
    <xf numFmtId="0" fontId="3" fillId="0" borderId="0" xfId="1" applyFont="1"/>
    <xf numFmtId="166" fontId="7" fillId="0" borderId="0" xfId="1" applyNumberFormat="1" applyFont="1" applyFill="1" applyBorder="1"/>
    <xf numFmtId="165" fontId="8" fillId="0" borderId="0" xfId="1" applyNumberFormat="1" applyFont="1" applyFill="1" applyBorder="1"/>
    <xf numFmtId="0" fontId="1" fillId="0" borderId="0" xfId="1" applyFill="1"/>
    <xf numFmtId="0" fontId="10" fillId="0" borderId="0" xfId="1" applyFont="1"/>
    <xf numFmtId="0" fontId="14" fillId="0" borderId="0" xfId="1" applyFont="1"/>
    <xf numFmtId="0" fontId="14" fillId="0" borderId="0" xfId="1" applyFont="1" applyFill="1"/>
    <xf numFmtId="0" fontId="6" fillId="0" borderId="0" xfId="1" applyFont="1"/>
    <xf numFmtId="0" fontId="12" fillId="0" borderId="0" xfId="1" applyFont="1" applyBorder="1"/>
    <xf numFmtId="4" fontId="13" fillId="0" borderId="0" xfId="1" applyNumberFormat="1" applyFont="1" applyFill="1" applyBorder="1" applyAlignment="1">
      <alignment horizontal="right"/>
    </xf>
    <xf numFmtId="4" fontId="13" fillId="0" borderId="0" xfId="1" applyNumberFormat="1" applyFont="1" applyFill="1" applyBorder="1"/>
    <xf numFmtId="4" fontId="12" fillId="3" borderId="0" xfId="1" applyNumberFormat="1" applyFont="1" applyFill="1" applyBorder="1"/>
    <xf numFmtId="4" fontId="12" fillId="0" borderId="0" xfId="1" applyNumberFormat="1" applyFont="1" applyFill="1" applyBorder="1"/>
    <xf numFmtId="0" fontId="3" fillId="0" borderId="17" xfId="1" applyFont="1" applyBorder="1"/>
    <xf numFmtId="0" fontId="11" fillId="4" borderId="20" xfId="1" applyFont="1" applyFill="1" applyBorder="1" applyAlignment="1">
      <alignment horizontal="left"/>
    </xf>
    <xf numFmtId="49" fontId="2" fillId="0" borderId="12" xfId="1" applyNumberFormat="1" applyFont="1" applyBorder="1" applyAlignment="1">
      <alignment horizontal="centerContinuous" vertical="center"/>
    </xf>
    <xf numFmtId="0" fontId="2" fillId="0" borderId="16" xfId="1" applyFont="1" applyBorder="1" applyAlignment="1">
      <alignment horizontal="centerContinuous" vertical="center"/>
    </xf>
    <xf numFmtId="0" fontId="19" fillId="4" borderId="8" xfId="1" applyFont="1" applyFill="1" applyBorder="1" applyAlignment="1">
      <alignment horizontal="center"/>
    </xf>
    <xf numFmtId="0" fontId="19" fillId="0" borderId="1" xfId="1" applyFont="1" applyBorder="1" applyAlignment="1">
      <alignment horizontal="center"/>
    </xf>
    <xf numFmtId="0" fontId="19" fillId="0" borderId="1" xfId="1" applyFont="1" applyFill="1" applyBorder="1" applyAlignment="1">
      <alignment horizontal="center"/>
    </xf>
    <xf numFmtId="0" fontId="18" fillId="0" borderId="1" xfId="1" applyFont="1" applyFill="1" applyBorder="1" applyAlignment="1">
      <alignment horizontal="center"/>
    </xf>
    <xf numFmtId="0" fontId="19" fillId="4" borderId="1" xfId="1" applyFont="1" applyFill="1" applyBorder="1" applyAlignment="1">
      <alignment horizontal="center"/>
    </xf>
    <xf numFmtId="0" fontId="18" fillId="0" borderId="1" xfId="1" applyFont="1" applyBorder="1" applyAlignment="1">
      <alignment horizontal="center"/>
    </xf>
    <xf numFmtId="0" fontId="19" fillId="5" borderId="1" xfId="1" applyFont="1" applyFill="1" applyBorder="1" applyAlignment="1">
      <alignment horizontal="center"/>
    </xf>
    <xf numFmtId="0" fontId="20" fillId="4" borderId="19" xfId="1" applyFont="1" applyFill="1" applyBorder="1"/>
    <xf numFmtId="0" fontId="24" fillId="2" borderId="2" xfId="1" applyFont="1" applyFill="1" applyBorder="1" applyAlignment="1">
      <alignment horizontal="center"/>
    </xf>
    <xf numFmtId="0" fontId="24" fillId="2" borderId="24" xfId="1" applyFont="1" applyFill="1" applyBorder="1" applyAlignment="1">
      <alignment horizontal="center"/>
    </xf>
    <xf numFmtId="0" fontId="25" fillId="0" borderId="12" xfId="0" applyFont="1" applyBorder="1" applyAlignment="1">
      <alignment horizontal="center"/>
    </xf>
    <xf numFmtId="0" fontId="24" fillId="2" borderId="3" xfId="1" applyFont="1" applyFill="1" applyBorder="1" applyAlignment="1">
      <alignment horizontal="center"/>
    </xf>
    <xf numFmtId="0" fontId="24" fillId="2" borderId="14" xfId="1" applyFont="1" applyFill="1" applyBorder="1" applyAlignment="1">
      <alignment horizontal="centerContinuous"/>
    </xf>
    <xf numFmtId="0" fontId="24" fillId="2" borderId="15" xfId="1" applyFont="1" applyFill="1" applyBorder="1" applyAlignment="1">
      <alignment horizontal="centerContinuous"/>
    </xf>
    <xf numFmtId="0" fontId="24" fillId="2" borderId="0" xfId="1" applyFont="1" applyFill="1" applyBorder="1" applyAlignment="1">
      <alignment horizontal="centerContinuous"/>
    </xf>
    <xf numFmtId="0" fontId="24" fillId="2" borderId="5" xfId="1" applyFont="1" applyFill="1" applyBorder="1" applyAlignment="1">
      <alignment horizontal="centerContinuous"/>
    </xf>
    <xf numFmtId="0" fontId="5" fillId="0" borderId="6" xfId="1" applyFont="1" applyBorder="1" applyAlignment="1">
      <alignment wrapText="1"/>
    </xf>
    <xf numFmtId="0" fontId="27" fillId="4" borderId="9" xfId="1" applyFont="1" applyFill="1" applyBorder="1" applyAlignment="1">
      <alignment horizontal="left" wrapText="1"/>
    </xf>
    <xf numFmtId="0" fontId="5" fillId="0" borderId="6" xfId="1" applyFont="1" applyBorder="1" applyAlignment="1" applyProtection="1">
      <protection locked="0"/>
    </xf>
    <xf numFmtId="0" fontId="5" fillId="0" borderId="6" xfId="1" applyFont="1" applyFill="1" applyBorder="1" applyAlignment="1" applyProtection="1">
      <alignment wrapText="1"/>
      <protection locked="0"/>
    </xf>
    <xf numFmtId="0" fontId="16" fillId="0" borderId="6" xfId="1" applyFont="1" applyFill="1" applyBorder="1" applyAlignment="1">
      <alignment horizontal="left" wrapText="1"/>
    </xf>
    <xf numFmtId="0" fontId="16" fillId="4" borderId="6" xfId="1" applyFont="1" applyFill="1" applyBorder="1" applyAlignment="1">
      <alignment horizontal="left" wrapText="1"/>
    </xf>
    <xf numFmtId="166" fontId="28" fillId="4" borderId="9" xfId="1" applyNumberFormat="1" applyFont="1" applyFill="1" applyBorder="1" applyAlignment="1">
      <alignment wrapText="1"/>
    </xf>
    <xf numFmtId="166" fontId="28" fillId="4" borderId="9" xfId="1" applyNumberFormat="1" applyFont="1" applyFill="1" applyBorder="1" applyAlignment="1">
      <alignment horizontal="right" wrapText="1"/>
    </xf>
    <xf numFmtId="165" fontId="29" fillId="4" borderId="6" xfId="1" applyNumberFormat="1" applyFont="1" applyFill="1" applyBorder="1"/>
    <xf numFmtId="165" fontId="29" fillId="4" borderId="11" xfId="1" applyNumberFormat="1" applyFont="1" applyFill="1" applyBorder="1"/>
    <xf numFmtId="166" fontId="30" fillId="0" borderId="6" xfId="1" applyNumberFormat="1" applyFont="1" applyBorder="1" applyAlignment="1" applyProtection="1">
      <protection locked="0"/>
    </xf>
    <xf numFmtId="166" fontId="31" fillId="0" borderId="6" xfId="1" applyNumberFormat="1" applyFont="1" applyBorder="1" applyProtection="1">
      <protection locked="0"/>
    </xf>
    <xf numFmtId="166" fontId="31" fillId="3" borderId="6" xfId="1" applyNumberFormat="1" applyFont="1" applyFill="1" applyBorder="1" applyAlignment="1">
      <alignment horizontal="right"/>
    </xf>
    <xf numFmtId="165" fontId="31" fillId="3" borderId="6" xfId="1" applyNumberFormat="1" applyFont="1" applyFill="1" applyBorder="1"/>
    <xf numFmtId="166" fontId="31" fillId="0" borderId="6" xfId="1" applyNumberFormat="1" applyFont="1" applyBorder="1"/>
    <xf numFmtId="165" fontId="31" fillId="3" borderId="7" xfId="1" applyNumberFormat="1" applyFont="1" applyFill="1" applyBorder="1"/>
    <xf numFmtId="164" fontId="30" fillId="0" borderId="6" xfId="1" applyNumberFormat="1" applyFont="1" applyFill="1" applyBorder="1" applyAlignment="1" applyProtection="1">
      <alignment wrapText="1"/>
      <protection locked="0"/>
    </xf>
    <xf numFmtId="166" fontId="31" fillId="0" borderId="6" xfId="1" applyNumberFormat="1" applyFont="1" applyBorder="1" applyAlignment="1" applyProtection="1">
      <alignment horizontal="right"/>
      <protection locked="0"/>
    </xf>
    <xf numFmtId="166" fontId="31" fillId="0" borderId="6" xfId="1" applyNumberFormat="1" applyFont="1" applyFill="1" applyBorder="1" applyProtection="1">
      <protection locked="0"/>
    </xf>
    <xf numFmtId="166" fontId="29" fillId="0" borderId="6" xfId="1" applyNumberFormat="1" applyFont="1" applyFill="1" applyBorder="1" applyAlignment="1" applyProtection="1">
      <protection locked="0"/>
    </xf>
    <xf numFmtId="166" fontId="29" fillId="0" borderId="6" xfId="1" applyNumberFormat="1" applyFont="1" applyFill="1" applyBorder="1" applyProtection="1">
      <protection locked="0"/>
    </xf>
    <xf numFmtId="166" fontId="29" fillId="4" borderId="6" xfId="1" applyNumberFormat="1" applyFont="1" applyFill="1" applyBorder="1" applyProtection="1">
      <protection locked="0"/>
    </xf>
    <xf numFmtId="166" fontId="29" fillId="3" borderId="6" xfId="1" applyNumberFormat="1" applyFont="1" applyFill="1" applyBorder="1" applyAlignment="1">
      <alignment horizontal="right"/>
    </xf>
    <xf numFmtId="166" fontId="29" fillId="0" borderId="6" xfId="1" applyNumberFormat="1" applyFont="1" applyBorder="1"/>
    <xf numFmtId="165" fontId="29" fillId="3" borderId="7" xfId="1" applyNumberFormat="1" applyFont="1" applyFill="1" applyBorder="1"/>
    <xf numFmtId="165" fontId="29" fillId="4" borderId="7" xfId="1" applyNumberFormat="1" applyFont="1" applyFill="1" applyBorder="1"/>
    <xf numFmtId="164" fontId="30" fillId="0" borderId="6" xfId="1" applyNumberFormat="1" applyFont="1" applyFill="1" applyBorder="1" applyAlignment="1" applyProtection="1">
      <alignment horizontal="right" wrapText="1"/>
      <protection locked="0"/>
    </xf>
    <xf numFmtId="165" fontId="31" fillId="0" borderId="7" xfId="1" applyNumberFormat="1" applyFont="1" applyBorder="1"/>
    <xf numFmtId="164" fontId="30" fillId="0" borderId="6" xfId="0" applyNumberFormat="1" applyFont="1" applyBorder="1" applyAlignment="1">
      <alignment horizontal="right" wrapText="1"/>
    </xf>
    <xf numFmtId="164" fontId="30" fillId="0" borderId="6" xfId="1" applyNumberFormat="1" applyFont="1" applyBorder="1" applyAlignment="1" applyProtection="1">
      <alignment horizontal="right" wrapText="1"/>
      <protection locked="0"/>
    </xf>
    <xf numFmtId="164" fontId="30" fillId="3" borderId="6" xfId="0" applyNumberFormat="1" applyFont="1" applyFill="1" applyBorder="1" applyAlignment="1" applyProtection="1">
      <alignment horizontal="right" wrapText="1"/>
    </xf>
    <xf numFmtId="164" fontId="32" fillId="0" borderId="6" xfId="1" applyNumberFormat="1" applyFont="1" applyBorder="1" applyAlignment="1" applyProtection="1">
      <alignment horizontal="right" wrapText="1"/>
      <protection locked="0"/>
    </xf>
    <xf numFmtId="164" fontId="33" fillId="0" borderId="6" xfId="0" applyNumberFormat="1" applyFont="1" applyBorder="1" applyAlignment="1" applyProtection="1">
      <alignment horizontal="right" wrapText="1"/>
      <protection locked="0"/>
    </xf>
    <xf numFmtId="164" fontId="30" fillId="0" borderId="6" xfId="1" applyNumberFormat="1" applyFont="1" applyBorder="1" applyAlignment="1" applyProtection="1">
      <alignment horizontal="right"/>
      <protection locked="0"/>
    </xf>
    <xf numFmtId="164" fontId="30" fillId="0" borderId="6" xfId="1" applyNumberFormat="1" applyFont="1" applyBorder="1" applyAlignment="1">
      <alignment horizontal="right"/>
    </xf>
    <xf numFmtId="0" fontId="30" fillId="0" borderId="6" xfId="1" applyFont="1" applyBorder="1" applyAlignment="1">
      <alignment wrapText="1"/>
    </xf>
    <xf numFmtId="166" fontId="29" fillId="0" borderId="6" xfId="1" applyNumberFormat="1" applyFont="1" applyBorder="1" applyAlignment="1" applyProtection="1">
      <alignment horizontal="right"/>
      <protection locked="0"/>
    </xf>
    <xf numFmtId="165" fontId="29" fillId="3" borderId="6" xfId="1" applyNumberFormat="1" applyFont="1" applyFill="1" applyBorder="1"/>
    <xf numFmtId="166" fontId="29" fillId="4" borderId="6" xfId="1" applyNumberFormat="1" applyFont="1" applyFill="1" applyBorder="1" applyAlignment="1" applyProtection="1">
      <alignment horizontal="right"/>
      <protection locked="0"/>
    </xf>
    <xf numFmtId="0" fontId="30" fillId="0" borderId="6" xfId="1" applyFont="1" applyBorder="1" applyAlignment="1">
      <alignment horizontal="right" wrapText="1"/>
    </xf>
    <xf numFmtId="165" fontId="35" fillId="3" borderId="7" xfId="1" applyNumberFormat="1" applyFont="1" applyFill="1" applyBorder="1" applyAlignment="1"/>
    <xf numFmtId="165" fontId="28" fillId="3" borderId="7" xfId="1" applyNumberFormat="1" applyFont="1" applyFill="1" applyBorder="1" applyAlignment="1"/>
    <xf numFmtId="166" fontId="30" fillId="0" borderId="6" xfId="0" applyNumberFormat="1" applyFont="1" applyBorder="1" applyAlignment="1">
      <alignment horizontal="right" wrapText="1"/>
    </xf>
    <xf numFmtId="166" fontId="30" fillId="0" borderId="6" xfId="1" applyNumberFormat="1" applyFont="1" applyBorder="1" applyAlignment="1">
      <alignment horizontal="right" wrapText="1"/>
    </xf>
    <xf numFmtId="166" fontId="30" fillId="0" borderId="6" xfId="1" applyNumberFormat="1" applyFont="1" applyBorder="1" applyAlignment="1" applyProtection="1">
      <alignment horizontal="right" wrapText="1"/>
      <protection locked="0"/>
    </xf>
    <xf numFmtId="0" fontId="37" fillId="0" borderId="6" xfId="0" applyFont="1" applyBorder="1" applyAlignment="1">
      <alignment horizontal="center"/>
    </xf>
    <xf numFmtId="166" fontId="37" fillId="0" borderId="6" xfId="0" applyNumberFormat="1" applyFont="1" applyBorder="1" applyAlignment="1">
      <alignment horizontal="right"/>
    </xf>
    <xf numFmtId="166" fontId="29" fillId="5" borderId="6" xfId="1" applyNumberFormat="1" applyFont="1" applyFill="1" applyBorder="1" applyProtection="1">
      <protection locked="0"/>
    </xf>
    <xf numFmtId="166" fontId="31" fillId="5" borderId="6" xfId="1" applyNumberFormat="1" applyFont="1" applyFill="1" applyBorder="1" applyProtection="1">
      <protection locked="0"/>
    </xf>
    <xf numFmtId="0" fontId="30" fillId="0" borderId="6" xfId="1" applyFont="1" applyFill="1" applyBorder="1" applyAlignment="1">
      <alignment wrapText="1"/>
    </xf>
    <xf numFmtId="164" fontId="30" fillId="0" borderId="6" xfId="1" applyNumberFormat="1" applyFont="1" applyFill="1" applyBorder="1" applyAlignment="1"/>
    <xf numFmtId="166" fontId="31" fillId="0" borderId="6" xfId="1" applyNumberFormat="1" applyFont="1" applyFill="1" applyBorder="1" applyAlignment="1" applyProtection="1">
      <alignment horizontal="right"/>
      <protection locked="0"/>
    </xf>
    <xf numFmtId="166" fontId="29" fillId="4" borderId="20" xfId="1" applyNumberFormat="1" applyFont="1" applyFill="1" applyBorder="1" applyAlignment="1">
      <alignment horizontal="right"/>
    </xf>
    <xf numFmtId="165" fontId="29" fillId="4" borderId="21" xfId="1" applyNumberFormat="1" applyFont="1" applyFill="1" applyBorder="1"/>
    <xf numFmtId="0" fontId="4" fillId="0" borderId="6" xfId="1" applyFont="1" applyBorder="1" applyAlignment="1">
      <alignment horizontal="left" wrapText="1"/>
    </xf>
    <xf numFmtId="165" fontId="29" fillId="4" borderId="20" xfId="1" applyNumberFormat="1" applyFont="1" applyFill="1" applyBorder="1"/>
    <xf numFmtId="0" fontId="4" fillId="0" borderId="6" xfId="0" applyFont="1" applyBorder="1" applyAlignment="1">
      <alignment horizontal="left" wrapText="1"/>
    </xf>
    <xf numFmtId="166" fontId="37" fillId="5" borderId="6" xfId="0" applyNumberFormat="1" applyFont="1" applyFill="1" applyBorder="1" applyAlignment="1">
      <alignment horizontal="right"/>
    </xf>
    <xf numFmtId="164" fontId="32" fillId="5" borderId="6" xfId="1" applyNumberFormat="1" applyFont="1" applyFill="1" applyBorder="1" applyAlignment="1">
      <alignment horizontal="right" wrapText="1"/>
    </xf>
    <xf numFmtId="0" fontId="4" fillId="0" borderId="6" xfId="0" applyFont="1" applyBorder="1" applyAlignment="1">
      <alignment wrapText="1"/>
    </xf>
    <xf numFmtId="166" fontId="44" fillId="0" borderId="6" xfId="1" applyNumberFormat="1" applyFont="1" applyBorder="1" applyAlignment="1">
      <alignment horizontal="right" wrapText="1"/>
    </xf>
    <xf numFmtId="0" fontId="45" fillId="0" borderId="6" xfId="1" applyFont="1" applyBorder="1" applyAlignment="1">
      <alignment horizontal="left" wrapText="1"/>
    </xf>
    <xf numFmtId="0" fontId="4" fillId="0" borderId="6" xfId="0" applyFont="1" applyBorder="1" applyAlignment="1">
      <alignment horizontal="left" vertical="top" wrapText="1"/>
    </xf>
    <xf numFmtId="11" fontId="4" fillId="0" borderId="6" xfId="1" applyNumberFormat="1" applyFont="1" applyBorder="1" applyAlignment="1" applyProtection="1">
      <alignment horizontal="left" vertical="top" wrapText="1"/>
      <protection locked="0"/>
    </xf>
    <xf numFmtId="0" fontId="4" fillId="0" borderId="6" xfId="1" applyFont="1" applyBorder="1" applyAlignment="1">
      <alignment horizontal="left" vertical="top" wrapText="1"/>
    </xf>
    <xf numFmtId="166" fontId="31" fillId="5" borderId="6" xfId="1" applyNumberFormat="1" applyFont="1" applyFill="1" applyBorder="1" applyAlignment="1">
      <alignment horizontal="right"/>
    </xf>
    <xf numFmtId="165" fontId="29" fillId="5" borderId="6" xfId="1" applyNumberFormat="1" applyFont="1" applyFill="1" applyBorder="1"/>
    <xf numFmtId="9" fontId="31" fillId="3" borderId="6" xfId="2" applyFont="1" applyFill="1" applyBorder="1"/>
    <xf numFmtId="0" fontId="24" fillId="6" borderId="4" xfId="1" applyFont="1" applyFill="1" applyBorder="1" applyAlignment="1">
      <alignment horizontal="centerContinuous"/>
    </xf>
    <xf numFmtId="166" fontId="28" fillId="6" borderId="9" xfId="1" applyNumberFormat="1" applyFont="1" applyFill="1" applyBorder="1" applyAlignment="1">
      <alignment horizontal="right" wrapText="1"/>
    </xf>
    <xf numFmtId="166" fontId="31" fillId="6" borderId="6" xfId="1" applyNumberFormat="1" applyFont="1" applyFill="1" applyBorder="1" applyAlignment="1" applyProtection="1">
      <alignment horizontal="right"/>
      <protection locked="0"/>
    </xf>
    <xf numFmtId="166" fontId="31" fillId="6" borderId="6" xfId="1" applyNumberFormat="1" applyFont="1" applyFill="1" applyBorder="1" applyProtection="1">
      <protection locked="0"/>
    </xf>
    <xf numFmtId="166" fontId="29" fillId="6" borderId="6" xfId="1" applyNumberFormat="1" applyFont="1" applyFill="1" applyBorder="1" applyProtection="1">
      <protection locked="0"/>
    </xf>
    <xf numFmtId="166" fontId="29" fillId="6" borderId="6" xfId="1" applyNumberFormat="1" applyFont="1" applyFill="1" applyBorder="1" applyAlignment="1" applyProtection="1">
      <alignment horizontal="right"/>
      <protection locked="0"/>
    </xf>
    <xf numFmtId="166" fontId="31" fillId="6" borderId="6" xfId="1" applyNumberFormat="1" applyFont="1" applyFill="1" applyBorder="1" applyAlignment="1" applyProtection="1">
      <protection locked="0"/>
    </xf>
    <xf numFmtId="166" fontId="44" fillId="6" borderId="6" xfId="1" applyNumberFormat="1" applyFont="1" applyFill="1" applyBorder="1" applyAlignment="1">
      <alignment horizontal="right" wrapText="1"/>
    </xf>
    <xf numFmtId="166" fontId="17" fillId="6" borderId="6" xfId="1" applyNumberFormat="1" applyFont="1" applyFill="1" applyBorder="1" applyAlignment="1" applyProtection="1">
      <alignment horizontal="right"/>
      <protection locked="0"/>
    </xf>
    <xf numFmtId="166" fontId="17" fillId="6" borderId="6" xfId="1" applyNumberFormat="1" applyFont="1" applyFill="1" applyBorder="1" applyProtection="1">
      <protection locked="0"/>
    </xf>
    <xf numFmtId="166" fontId="17" fillId="6" borderId="6" xfId="1" applyNumberFormat="1" applyFont="1" applyFill="1" applyBorder="1" applyAlignment="1" applyProtection="1">
      <protection locked="0"/>
    </xf>
    <xf numFmtId="166" fontId="29" fillId="6" borderId="6" xfId="1" applyNumberFormat="1" applyFont="1" applyFill="1" applyBorder="1" applyAlignment="1" applyProtection="1">
      <protection locked="0"/>
    </xf>
    <xf numFmtId="166" fontId="37" fillId="6" borderId="6" xfId="0" applyNumberFormat="1" applyFont="1" applyFill="1" applyBorder="1" applyAlignment="1">
      <alignment horizontal="right"/>
    </xf>
    <xf numFmtId="166" fontId="29" fillId="6" borderId="20" xfId="1" applyNumberFormat="1" applyFont="1" applyFill="1" applyBorder="1" applyAlignment="1">
      <alignment horizontal="right"/>
    </xf>
    <xf numFmtId="0" fontId="42" fillId="6" borderId="6" xfId="0" applyFont="1" applyFill="1" applyBorder="1" applyAlignment="1">
      <alignment horizontal="right"/>
    </xf>
    <xf numFmtId="166" fontId="42" fillId="6" borderId="6" xfId="0" applyNumberFormat="1" applyFont="1" applyFill="1" applyBorder="1" applyAlignment="1">
      <alignment horizontal="right"/>
    </xf>
    <xf numFmtId="164" fontId="37" fillId="6" borderId="6" xfId="0" applyNumberFormat="1" applyFont="1" applyFill="1" applyBorder="1" applyAlignment="1">
      <alignment horizontal="right"/>
    </xf>
    <xf numFmtId="166" fontId="30" fillId="6" borderId="6" xfId="1" applyNumberFormat="1" applyFont="1" applyFill="1" applyBorder="1" applyProtection="1">
      <protection locked="0"/>
    </xf>
    <xf numFmtId="49" fontId="47" fillId="0" borderId="12" xfId="1" applyNumberFormat="1" applyFont="1" applyBorder="1" applyAlignment="1">
      <alignment horizontal="centerContinuous" vertical="center"/>
    </xf>
    <xf numFmtId="0" fontId="47" fillId="0" borderId="18" xfId="1" applyFont="1" applyBorder="1" applyAlignment="1">
      <alignment horizontal="centerContinuous" vertical="center"/>
    </xf>
    <xf numFmtId="165" fontId="29" fillId="4" borderId="9" xfId="1" applyNumberFormat="1" applyFont="1" applyFill="1" applyBorder="1"/>
    <xf numFmtId="0" fontId="5" fillId="0" borderId="6" xfId="1" applyFont="1" applyBorder="1" applyAlignment="1">
      <alignment horizontal="left" wrapText="1"/>
    </xf>
    <xf numFmtId="166" fontId="30" fillId="0" borderId="6" xfId="1" applyNumberFormat="1" applyFont="1" applyBorder="1" applyAlignment="1">
      <alignment wrapText="1"/>
    </xf>
    <xf numFmtId="0" fontId="11" fillId="0" borderId="6" xfId="1" applyFont="1" applyBorder="1" applyAlignment="1">
      <alignment horizontal="left" wrapText="1"/>
    </xf>
    <xf numFmtId="49" fontId="5" fillId="0" borderId="6" xfId="1" applyNumberFormat="1" applyFont="1" applyBorder="1" applyAlignment="1">
      <alignment horizontal="left" wrapText="1"/>
    </xf>
    <xf numFmtId="166" fontId="28" fillId="4" borderId="6" xfId="1" applyNumberFormat="1" applyFont="1" applyFill="1" applyBorder="1" applyAlignment="1"/>
    <xf numFmtId="166" fontId="28" fillId="4" borderId="6" xfId="1" applyNumberFormat="1" applyFont="1" applyFill="1" applyBorder="1" applyAlignment="1">
      <alignment horizontal="right"/>
    </xf>
    <xf numFmtId="166" fontId="28" fillId="6" borderId="6" xfId="1" applyNumberFormat="1" applyFont="1" applyFill="1" applyBorder="1" applyAlignment="1">
      <alignment horizontal="right"/>
    </xf>
    <xf numFmtId="11" fontId="4" fillId="0" borderId="6" xfId="1" applyNumberFormat="1" applyFont="1" applyBorder="1" applyAlignment="1">
      <alignment vertical="top" wrapText="1"/>
    </xf>
    <xf numFmtId="164" fontId="30" fillId="0" borderId="6" xfId="1" applyNumberFormat="1" applyFont="1" applyBorder="1" applyAlignment="1">
      <alignment horizontal="right" wrapText="1"/>
    </xf>
    <xf numFmtId="0" fontId="34" fillId="4" borderId="6" xfId="1" applyFont="1" applyFill="1" applyBorder="1" applyAlignment="1">
      <alignment horizontal="left" wrapText="1"/>
    </xf>
    <xf numFmtId="166" fontId="41" fillId="6" borderId="6" xfId="1" applyNumberFormat="1" applyFont="1" applyFill="1" applyBorder="1" applyAlignment="1">
      <alignment horizontal="right"/>
    </xf>
    <xf numFmtId="0" fontId="43" fillId="0" borderId="6" xfId="0" applyFont="1" applyBorder="1" applyAlignment="1">
      <alignment wrapText="1"/>
    </xf>
    <xf numFmtId="0" fontId="15" fillId="0" borderId="6" xfId="0" applyFont="1" applyBorder="1" applyAlignment="1">
      <alignment horizontal="left" vertical="top" wrapText="1"/>
    </xf>
    <xf numFmtId="0" fontId="18" fillId="4" borderId="1" xfId="1" applyFont="1" applyFill="1" applyBorder="1" applyAlignment="1">
      <alignment horizontal="center"/>
    </xf>
    <xf numFmtId="0" fontId="36" fillId="0" borderId="6" xfId="0" applyFont="1" applyBorder="1" applyAlignment="1">
      <alignment horizontal="right" wrapText="1"/>
    </xf>
    <xf numFmtId="166" fontId="36" fillId="0" borderId="6" xfId="0" applyNumberFormat="1" applyFont="1" applyBorder="1" applyAlignment="1">
      <alignment horizontal="right" wrapText="1"/>
    </xf>
    <xf numFmtId="0" fontId="26" fillId="0" borderId="6" xfId="1" applyFont="1" applyFill="1" applyBorder="1" applyAlignment="1">
      <alignment horizontal="left" wrapText="1"/>
    </xf>
    <xf numFmtId="0" fontId="32" fillId="0" borderId="6" xfId="1" applyFont="1" applyFill="1" applyBorder="1" applyAlignment="1">
      <alignment horizontal="right" wrapText="1"/>
    </xf>
    <xf numFmtId="0" fontId="40" fillId="0" borderId="6" xfId="0" applyFont="1" applyBorder="1" applyAlignment="1">
      <alignment vertical="top" wrapText="1"/>
    </xf>
    <xf numFmtId="166" fontId="37" fillId="3" borderId="6" xfId="1" applyNumberFormat="1" applyFont="1" applyFill="1" applyBorder="1" applyAlignment="1">
      <alignment horizontal="right"/>
    </xf>
    <xf numFmtId="0" fontId="4" fillId="3" borderId="6" xfId="0" applyFont="1" applyFill="1" applyBorder="1" applyAlignment="1" applyProtection="1">
      <alignment horizontal="left" wrapText="1"/>
    </xf>
    <xf numFmtId="0" fontId="50" fillId="5" borderId="6" xfId="1" applyFont="1" applyFill="1" applyBorder="1" applyAlignment="1">
      <alignment horizontal="left" wrapText="1"/>
    </xf>
    <xf numFmtId="0" fontId="4" fillId="0" borderId="6" xfId="1" applyFont="1" applyFill="1" applyBorder="1" applyAlignment="1">
      <alignment wrapText="1"/>
    </xf>
    <xf numFmtId="0" fontId="4" fillId="0" borderId="6" xfId="1" applyFont="1" applyFill="1" applyBorder="1" applyAlignment="1"/>
    <xf numFmtId="0" fontId="49" fillId="0" borderId="6" xfId="0" applyFont="1" applyBorder="1" applyAlignment="1">
      <alignment wrapText="1"/>
    </xf>
    <xf numFmtId="49" fontId="48" fillId="0" borderId="6" xfId="1" applyNumberFormat="1" applyFont="1" applyBorder="1" applyAlignment="1">
      <alignment horizontal="left" wrapText="1"/>
    </xf>
    <xf numFmtId="164" fontId="30" fillId="0" borderId="6" xfId="1" applyNumberFormat="1" applyFont="1" applyFill="1" applyBorder="1" applyAlignment="1">
      <alignment wrapText="1"/>
    </xf>
    <xf numFmtId="0" fontId="4" fillId="0" borderId="6" xfId="1" applyFont="1" applyFill="1" applyBorder="1" applyAlignment="1" applyProtection="1">
      <alignment horizontal="left" vertical="top" wrapText="1"/>
      <protection locked="0"/>
    </xf>
    <xf numFmtId="49" fontId="4" fillId="0" borderId="6" xfId="0" applyNumberFormat="1" applyFont="1" applyBorder="1" applyAlignment="1" applyProtection="1">
      <alignment horizontal="left" wrapText="1"/>
      <protection locked="0"/>
    </xf>
    <xf numFmtId="0" fontId="4" fillId="0" borderId="6" xfId="1" applyFont="1" applyBorder="1" applyAlignment="1"/>
    <xf numFmtId="0" fontId="4" fillId="0" borderId="6" xfId="1" applyFont="1" applyBorder="1" applyAlignment="1" applyProtection="1">
      <alignment wrapText="1"/>
      <protection locked="0"/>
    </xf>
    <xf numFmtId="49" fontId="50" fillId="0" borderId="6" xfId="1" applyNumberFormat="1" applyFont="1" applyBorder="1" applyAlignment="1" applyProtection="1">
      <alignment horizontal="left" wrapText="1"/>
      <protection locked="0"/>
    </xf>
    <xf numFmtId="0" fontId="4" fillId="0" borderId="6" xfId="1" applyFont="1" applyBorder="1" applyAlignment="1" applyProtection="1">
      <protection locked="0"/>
    </xf>
    <xf numFmtId="0" fontId="51" fillId="0" borderId="6" xfId="0" applyFont="1" applyBorder="1" applyAlignment="1">
      <alignment horizontal="left" wrapText="1"/>
    </xf>
    <xf numFmtId="0" fontId="9" fillId="6" borderId="10" xfId="1" applyFont="1" applyFill="1" applyBorder="1" applyAlignment="1" applyProtection="1">
      <alignment horizontal="center" vertical="center" wrapText="1"/>
      <protection locked="0"/>
    </xf>
    <xf numFmtId="0" fontId="9" fillId="6" borderId="14" xfId="1" applyFont="1" applyFill="1" applyBorder="1" applyAlignment="1">
      <alignment vertical="center" wrapText="1"/>
    </xf>
    <xf numFmtId="0" fontId="9" fillId="0" borderId="17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38" fillId="0" borderId="1" xfId="1" applyFont="1" applyFill="1" applyBorder="1" applyAlignment="1">
      <alignment horizontal="center"/>
    </xf>
    <xf numFmtId="0" fontId="39" fillId="0" borderId="6" xfId="0" applyFont="1" applyBorder="1" applyAlignment="1">
      <alignment horizontal="center"/>
    </xf>
    <xf numFmtId="0" fontId="39" fillId="0" borderId="7" xfId="0" applyFont="1" applyBorder="1" applyAlignment="1">
      <alignment horizontal="center"/>
    </xf>
    <xf numFmtId="0" fontId="5" fillId="0" borderId="17" xfId="1" applyFont="1" applyBorder="1" applyAlignment="1"/>
    <xf numFmtId="0" fontId="0" fillId="0" borderId="17" xfId="0" applyBorder="1" applyAlignment="1"/>
    <xf numFmtId="0" fontId="11" fillId="0" borderId="0" xfId="1" applyFont="1" applyAlignment="1">
      <alignment horizontal="center"/>
    </xf>
    <xf numFmtId="0" fontId="11" fillId="0" borderId="0" xfId="1" applyFont="1" applyAlignment="1" applyProtection="1">
      <alignment horizontal="center"/>
      <protection locked="0"/>
    </xf>
    <xf numFmtId="0" fontId="2" fillId="0" borderId="22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 wrapText="1"/>
    </xf>
    <xf numFmtId="0" fontId="21" fillId="0" borderId="10" xfId="1" applyFont="1" applyBorder="1" applyAlignment="1">
      <alignment horizontal="center" vertical="center"/>
    </xf>
    <xf numFmtId="0" fontId="22" fillId="0" borderId="14" xfId="1" applyFont="1" applyBorder="1" applyAlignment="1">
      <alignment vertical="center"/>
    </xf>
    <xf numFmtId="0" fontId="23" fillId="0" borderId="10" xfId="1" applyFont="1" applyBorder="1" applyAlignment="1">
      <alignment horizontal="center" vertical="center" wrapText="1"/>
    </xf>
    <xf numFmtId="0" fontId="23" fillId="0" borderId="14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Процентный" xfId="2" builtinId="5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DFEDEF"/>
      <color rgb="FFE4E9EA"/>
      <color rgb="FFE1ECED"/>
      <color rgb="FFE1EBED"/>
      <color rgb="FFE2EBEC"/>
      <color rgb="FFE2EAEC"/>
      <color rgb="FFFFFFCC"/>
      <color rgb="FFFFFFFF"/>
      <color rgb="FF00990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K99"/>
  <sheetViews>
    <sheetView tabSelected="1" view="pageBreakPreview" zoomScale="53" zoomScaleNormal="100" zoomScaleSheetLayoutView="53" workbookViewId="0">
      <selection activeCell="K21" sqref="K21"/>
    </sheetView>
  </sheetViews>
  <sheetFormatPr defaultRowHeight="14.4" x14ac:dyDescent="0.3"/>
  <cols>
    <col min="1" max="1" width="15.6640625" customWidth="1"/>
    <col min="2" max="2" width="99.44140625" customWidth="1"/>
    <col min="3" max="3" width="15.88671875" customWidth="1"/>
    <col min="4" max="4" width="17.88671875" customWidth="1"/>
    <col min="5" max="5" width="17.33203125" customWidth="1"/>
    <col min="6" max="6" width="16.5546875" customWidth="1"/>
    <col min="7" max="7" width="15.6640625" customWidth="1"/>
    <col min="8" max="8" width="15.88671875" customWidth="1"/>
    <col min="9" max="9" width="16.5546875" customWidth="1"/>
    <col min="10" max="10" width="16.88671875" customWidth="1"/>
    <col min="11" max="11" width="14.109375" customWidth="1"/>
    <col min="14" max="14" width="9.109375" customWidth="1"/>
  </cols>
  <sheetData>
    <row r="1" spans="1:11" ht="20.399999999999999" x14ac:dyDescent="0.35">
      <c r="A1" s="167" t="s">
        <v>85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</row>
    <row r="2" spans="1:11" ht="20.399999999999999" x14ac:dyDescent="0.35">
      <c r="A2" s="167" t="s">
        <v>86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</row>
    <row r="3" spans="1:11" ht="21" x14ac:dyDescent="0.4">
      <c r="A3" s="168" t="s">
        <v>93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</row>
    <row r="4" spans="1:11" ht="5.4" customHeight="1" thickBot="1" x14ac:dyDescent="0.35">
      <c r="A4" s="2"/>
      <c r="B4" s="2"/>
      <c r="C4" s="2"/>
      <c r="D4" s="2"/>
      <c r="E4" s="2"/>
      <c r="F4" s="2"/>
      <c r="G4" s="2"/>
      <c r="H4" s="2"/>
      <c r="I4" s="2"/>
      <c r="J4" s="9"/>
      <c r="K4" s="2"/>
    </row>
    <row r="5" spans="1:11" ht="58.2" customHeight="1" x14ac:dyDescent="0.3">
      <c r="A5" s="169" t="s">
        <v>39</v>
      </c>
      <c r="B5" s="171" t="s">
        <v>40</v>
      </c>
      <c r="C5" s="173" t="s">
        <v>76</v>
      </c>
      <c r="D5" s="173" t="s">
        <v>80</v>
      </c>
      <c r="E5" s="175" t="s">
        <v>91</v>
      </c>
      <c r="F5" s="158" t="s">
        <v>92</v>
      </c>
      <c r="G5" s="160" t="s">
        <v>0</v>
      </c>
      <c r="H5" s="160"/>
      <c r="I5" s="158" t="s">
        <v>90</v>
      </c>
      <c r="J5" s="160" t="s">
        <v>94</v>
      </c>
      <c r="K5" s="161"/>
    </row>
    <row r="6" spans="1:11" ht="14.4" customHeight="1" x14ac:dyDescent="0.3">
      <c r="A6" s="170"/>
      <c r="B6" s="172"/>
      <c r="C6" s="174"/>
      <c r="D6" s="174"/>
      <c r="E6" s="176"/>
      <c r="F6" s="159"/>
      <c r="G6" s="121" t="s">
        <v>1</v>
      </c>
      <c r="H6" s="18" t="s">
        <v>2</v>
      </c>
      <c r="I6" s="159"/>
      <c r="J6" s="17" t="s">
        <v>1</v>
      </c>
      <c r="K6" s="122" t="s">
        <v>2</v>
      </c>
    </row>
    <row r="7" spans="1:11" ht="11.4" customHeight="1" x14ac:dyDescent="0.3">
      <c r="A7" s="27">
        <v>1</v>
      </c>
      <c r="B7" s="28">
        <v>2</v>
      </c>
      <c r="C7" s="29">
        <v>3</v>
      </c>
      <c r="D7" s="30">
        <v>4</v>
      </c>
      <c r="E7" s="30">
        <v>5</v>
      </c>
      <c r="F7" s="103">
        <v>6</v>
      </c>
      <c r="G7" s="31">
        <v>7</v>
      </c>
      <c r="H7" s="32">
        <v>8</v>
      </c>
      <c r="I7" s="103">
        <v>9</v>
      </c>
      <c r="J7" s="33">
        <v>10</v>
      </c>
      <c r="K7" s="34">
        <v>11</v>
      </c>
    </row>
    <row r="8" spans="1:11" ht="22.8" x14ac:dyDescent="0.4">
      <c r="A8" s="19">
        <v>100000</v>
      </c>
      <c r="B8" s="36" t="s">
        <v>3</v>
      </c>
      <c r="C8" s="41">
        <f>SUM(C9:C12,C13)</f>
        <v>567361.6</v>
      </c>
      <c r="D8" s="41">
        <f>SUM(D9:D12,D13)</f>
        <v>612236.80000000005</v>
      </c>
      <c r="E8" s="42">
        <f>SUM(E9:E12,E13)</f>
        <v>510525.10000000003</v>
      </c>
      <c r="F8" s="104">
        <f>SUM(F9:F12,F13)</f>
        <v>518296.90000000008</v>
      </c>
      <c r="G8" s="42">
        <f>SUM(G9:G12,G13)</f>
        <v>7771.8000000000065</v>
      </c>
      <c r="H8" s="123">
        <f>SUM(F8/E8)</f>
        <v>1.0152231496551296</v>
      </c>
      <c r="I8" s="104">
        <f>SUM(I9:I12,I13)</f>
        <v>416539.3</v>
      </c>
      <c r="J8" s="42">
        <f>SUM(J9:J13)</f>
        <v>101757.6</v>
      </c>
      <c r="K8" s="44">
        <f>SUM(F8/I8)*100%</f>
        <v>1.2442929154583975</v>
      </c>
    </row>
    <row r="9" spans="1:11" ht="21" x14ac:dyDescent="0.4">
      <c r="A9" s="20">
        <v>110100</v>
      </c>
      <c r="B9" s="37" t="s">
        <v>4</v>
      </c>
      <c r="C9" s="45">
        <v>491611.1</v>
      </c>
      <c r="D9" s="45">
        <v>525810</v>
      </c>
      <c r="E9" s="46">
        <v>437688.7</v>
      </c>
      <c r="F9" s="105">
        <v>442031.4</v>
      </c>
      <c r="G9" s="47">
        <f>SUM(F9-E9)</f>
        <v>4342.7000000000116</v>
      </c>
      <c r="H9" s="48">
        <f>SUM(F9/E9)</f>
        <v>1.0099218919748214</v>
      </c>
      <c r="I9" s="111">
        <v>353636.5</v>
      </c>
      <c r="J9" s="49">
        <f>SUM(F9-I9)</f>
        <v>88394.900000000023</v>
      </c>
      <c r="K9" s="50">
        <f>SUM(F9/I9)*100%</f>
        <v>1.2499597750797784</v>
      </c>
    </row>
    <row r="10" spans="1:11" ht="21" x14ac:dyDescent="0.4">
      <c r="A10" s="21">
        <v>110200</v>
      </c>
      <c r="B10" s="38" t="s">
        <v>5</v>
      </c>
      <c r="C10" s="51">
        <v>240</v>
      </c>
      <c r="D10" s="51">
        <v>120</v>
      </c>
      <c r="E10" s="52">
        <v>120</v>
      </c>
      <c r="F10" s="106">
        <v>37.4</v>
      </c>
      <c r="G10" s="47">
        <f t="shared" ref="G10:G12" si="0">SUM(F10-E10)</f>
        <v>-82.6</v>
      </c>
      <c r="H10" s="102">
        <f t="shared" ref="H10:H12" si="1">SUM(F10/E10)</f>
        <v>0.31166666666666665</v>
      </c>
      <c r="I10" s="112">
        <v>185.2</v>
      </c>
      <c r="J10" s="49">
        <f t="shared" ref="J10:J19" si="2">SUM(F10-I10)</f>
        <v>-147.79999999999998</v>
      </c>
      <c r="K10" s="50">
        <f t="shared" ref="K10:K34" si="3">SUM(F10/I10)*100%</f>
        <v>0.2019438444924406</v>
      </c>
    </row>
    <row r="11" spans="1:11" ht="21" x14ac:dyDescent="0.4">
      <c r="A11" s="21">
        <v>130000</v>
      </c>
      <c r="B11" s="38" t="s">
        <v>77</v>
      </c>
      <c r="C11" s="51">
        <v>1100</v>
      </c>
      <c r="D11" s="51">
        <v>1434</v>
      </c>
      <c r="E11" s="52">
        <v>1151</v>
      </c>
      <c r="F11" s="106">
        <v>1587.4</v>
      </c>
      <c r="G11" s="47">
        <f t="shared" si="0"/>
        <v>436.40000000000009</v>
      </c>
      <c r="H11" s="48">
        <f t="shared" si="1"/>
        <v>1.3791485664639445</v>
      </c>
      <c r="I11" s="112">
        <v>69.599999999999994</v>
      </c>
      <c r="J11" s="49">
        <f t="shared" si="2"/>
        <v>1517.8000000000002</v>
      </c>
      <c r="K11" s="50">
        <f t="shared" si="3"/>
        <v>22.80747126436782</v>
      </c>
    </row>
    <row r="12" spans="1:11" ht="21" x14ac:dyDescent="0.4">
      <c r="A12" s="21">
        <v>140400</v>
      </c>
      <c r="B12" s="124" t="s">
        <v>62</v>
      </c>
      <c r="C12" s="125">
        <v>7850</v>
      </c>
      <c r="D12" s="125">
        <v>15290.3</v>
      </c>
      <c r="E12" s="53">
        <v>12338</v>
      </c>
      <c r="F12" s="106">
        <v>14479.9</v>
      </c>
      <c r="G12" s="47">
        <f t="shared" si="0"/>
        <v>2141.8999999999996</v>
      </c>
      <c r="H12" s="48">
        <f t="shared" si="1"/>
        <v>1.1736018803695898</v>
      </c>
      <c r="I12" s="112">
        <v>11935.2</v>
      </c>
      <c r="J12" s="49">
        <f t="shared" si="2"/>
        <v>2544.6999999999989</v>
      </c>
      <c r="K12" s="50">
        <f t="shared" si="3"/>
        <v>1.21320966552718</v>
      </c>
    </row>
    <row r="13" spans="1:11" ht="20.399999999999999" x14ac:dyDescent="0.35">
      <c r="A13" s="22">
        <v>180000</v>
      </c>
      <c r="B13" s="126" t="s">
        <v>6</v>
      </c>
      <c r="C13" s="54">
        <f>SUM(C18:C19,C14)</f>
        <v>66560.5</v>
      </c>
      <c r="D13" s="54">
        <f>SUM(D18:D19,D14)</f>
        <v>69582.5</v>
      </c>
      <c r="E13" s="55">
        <f>SUM(E18:E19,E14)</f>
        <v>59227.4</v>
      </c>
      <c r="F13" s="107">
        <f t="shared" ref="F13" si="4">SUM(F18:F19,F14)</f>
        <v>60160.799999999988</v>
      </c>
      <c r="G13" s="57">
        <f>SUM(G18:G19,G14)</f>
        <v>933.39999999999623</v>
      </c>
      <c r="H13" s="72">
        <f t="shared" ref="H13:H19" si="5">SUM(F13/E13)</f>
        <v>1.0157595977537421</v>
      </c>
      <c r="I13" s="107">
        <f t="shared" ref="I13" si="6">SUM(I18:I19,I14)</f>
        <v>50712.800000000003</v>
      </c>
      <c r="J13" s="58">
        <f t="shared" si="2"/>
        <v>9447.9999999999854</v>
      </c>
      <c r="K13" s="59">
        <f t="shared" si="3"/>
        <v>1.1863040494707449</v>
      </c>
    </row>
    <row r="14" spans="1:11" ht="21" x14ac:dyDescent="0.4">
      <c r="A14" s="22">
        <v>180100</v>
      </c>
      <c r="B14" s="124" t="s">
        <v>7</v>
      </c>
      <c r="C14" s="54">
        <f t="shared" ref="C14:F14" si="7">SUM(C15:C17)</f>
        <v>45075</v>
      </c>
      <c r="D14" s="54">
        <f t="shared" si="7"/>
        <v>45826</v>
      </c>
      <c r="E14" s="55">
        <f t="shared" si="7"/>
        <v>39629.4</v>
      </c>
      <c r="F14" s="107">
        <f t="shared" si="7"/>
        <v>39750.399999999994</v>
      </c>
      <c r="G14" s="57">
        <f>SUM(G15:G17)</f>
        <v>120.9999999999969</v>
      </c>
      <c r="H14" s="72">
        <f t="shared" si="5"/>
        <v>1.0030532887199906</v>
      </c>
      <c r="I14" s="107">
        <f t="shared" ref="I14" si="8">SUM(I15:I17)</f>
        <v>35824.9</v>
      </c>
      <c r="J14" s="58">
        <f t="shared" si="2"/>
        <v>3925.4999999999927</v>
      </c>
      <c r="K14" s="59">
        <f t="shared" si="3"/>
        <v>1.1095746254699941</v>
      </c>
    </row>
    <row r="15" spans="1:11" ht="21" x14ac:dyDescent="0.4">
      <c r="A15" s="21"/>
      <c r="B15" s="127" t="s">
        <v>8</v>
      </c>
      <c r="C15" s="125">
        <v>8650</v>
      </c>
      <c r="D15" s="125">
        <v>6747</v>
      </c>
      <c r="E15" s="53">
        <v>6688</v>
      </c>
      <c r="F15" s="106">
        <v>5712.7</v>
      </c>
      <c r="G15" s="47">
        <f t="shared" ref="G15:G19" si="9">SUM(F15-E15)</f>
        <v>-975.30000000000018</v>
      </c>
      <c r="H15" s="48">
        <f t="shared" si="5"/>
        <v>0.85417165071770329</v>
      </c>
      <c r="I15" s="112">
        <v>7053.7</v>
      </c>
      <c r="J15" s="49">
        <f t="shared" si="2"/>
        <v>-1341</v>
      </c>
      <c r="K15" s="50">
        <f t="shared" si="3"/>
        <v>0.80988700965450755</v>
      </c>
    </row>
    <row r="16" spans="1:11" ht="21" x14ac:dyDescent="0.4">
      <c r="A16" s="21"/>
      <c r="B16" s="127" t="s">
        <v>9</v>
      </c>
      <c r="C16" s="125">
        <v>36400</v>
      </c>
      <c r="D16" s="125">
        <v>39054</v>
      </c>
      <c r="E16" s="53">
        <v>32921.4</v>
      </c>
      <c r="F16" s="106">
        <v>34023.1</v>
      </c>
      <c r="G16" s="47">
        <f t="shared" si="9"/>
        <v>1101.6999999999971</v>
      </c>
      <c r="H16" s="48">
        <f t="shared" si="5"/>
        <v>1.0334645549703232</v>
      </c>
      <c r="I16" s="112">
        <v>28746.2</v>
      </c>
      <c r="J16" s="49">
        <f t="shared" si="2"/>
        <v>5276.8999999999978</v>
      </c>
      <c r="K16" s="50">
        <f t="shared" si="3"/>
        <v>1.1835686108076893</v>
      </c>
    </row>
    <row r="17" spans="1:11" ht="21" x14ac:dyDescent="0.4">
      <c r="A17" s="21"/>
      <c r="B17" s="127" t="s">
        <v>10</v>
      </c>
      <c r="C17" s="125">
        <v>25</v>
      </c>
      <c r="D17" s="125">
        <v>25</v>
      </c>
      <c r="E17" s="53">
        <v>20</v>
      </c>
      <c r="F17" s="106">
        <v>14.6</v>
      </c>
      <c r="G17" s="47">
        <f t="shared" si="9"/>
        <v>-5.4</v>
      </c>
      <c r="H17" s="48">
        <f t="shared" si="5"/>
        <v>0.73</v>
      </c>
      <c r="I17" s="112">
        <v>25</v>
      </c>
      <c r="J17" s="49">
        <f t="shared" si="2"/>
        <v>-10.4</v>
      </c>
      <c r="K17" s="50">
        <f t="shared" si="3"/>
        <v>0.58399999999999996</v>
      </c>
    </row>
    <row r="18" spans="1:11" ht="21" x14ac:dyDescent="0.4">
      <c r="A18" s="21">
        <v>180300</v>
      </c>
      <c r="B18" s="127" t="s">
        <v>11</v>
      </c>
      <c r="C18" s="125">
        <v>60</v>
      </c>
      <c r="D18" s="125">
        <v>71</v>
      </c>
      <c r="E18" s="53">
        <v>61</v>
      </c>
      <c r="F18" s="106">
        <v>73.099999999999994</v>
      </c>
      <c r="G18" s="47">
        <f t="shared" si="9"/>
        <v>12.099999999999994</v>
      </c>
      <c r="H18" s="48">
        <f t="shared" si="5"/>
        <v>1.1983606557377049</v>
      </c>
      <c r="I18" s="112">
        <v>31.4</v>
      </c>
      <c r="J18" s="49">
        <f t="shared" si="2"/>
        <v>41.699999999999996</v>
      </c>
      <c r="K18" s="50">
        <f t="shared" si="3"/>
        <v>2.3280254777070062</v>
      </c>
    </row>
    <row r="19" spans="1:11" ht="21" x14ac:dyDescent="0.4">
      <c r="A19" s="21">
        <v>180500</v>
      </c>
      <c r="B19" s="127" t="s">
        <v>12</v>
      </c>
      <c r="C19" s="125">
        <v>21425.5</v>
      </c>
      <c r="D19" s="125">
        <v>23685.5</v>
      </c>
      <c r="E19" s="53">
        <v>19537</v>
      </c>
      <c r="F19" s="106">
        <v>20337.3</v>
      </c>
      <c r="G19" s="47">
        <f t="shared" si="9"/>
        <v>800.29999999999927</v>
      </c>
      <c r="H19" s="48">
        <f t="shared" si="5"/>
        <v>1.040963300404361</v>
      </c>
      <c r="I19" s="112">
        <v>14856.5</v>
      </c>
      <c r="J19" s="49">
        <f t="shared" si="2"/>
        <v>5480.7999999999993</v>
      </c>
      <c r="K19" s="50">
        <f t="shared" si="3"/>
        <v>1.368915962709925</v>
      </c>
    </row>
    <row r="20" spans="1:11" ht="20.399999999999999" x14ac:dyDescent="0.35">
      <c r="A20" s="23">
        <v>200000</v>
      </c>
      <c r="B20" s="40" t="s">
        <v>14</v>
      </c>
      <c r="C20" s="128">
        <f>SUM(C21:C34)</f>
        <v>1711</v>
      </c>
      <c r="D20" s="128">
        <f>SUM(D21:D34)</f>
        <v>4547</v>
      </c>
      <c r="E20" s="129">
        <f>SUM(E21:E34)</f>
        <v>4181.2</v>
      </c>
      <c r="F20" s="130">
        <f>SUM(F21:F34)</f>
        <v>4629.1000000000004</v>
      </c>
      <c r="G20" s="129">
        <f>SUM(G21:G34)</f>
        <v>447.89999999999986</v>
      </c>
      <c r="H20" s="43">
        <f>SUM(F20/E20)</f>
        <v>1.1071223572180238</v>
      </c>
      <c r="I20" s="130">
        <f>SUM(I21:I34)</f>
        <v>3305.7999999999997</v>
      </c>
      <c r="J20" s="129">
        <f>SUM(J21:J34)</f>
        <v>1323.3</v>
      </c>
      <c r="K20" s="60">
        <f>SUM(F20/I20)*100%</f>
        <v>1.4002964486659812</v>
      </c>
    </row>
    <row r="21" spans="1:11" ht="34.200000000000003" customHeight="1" x14ac:dyDescent="0.35">
      <c r="A21" s="21">
        <v>210103</v>
      </c>
      <c r="B21" s="151" t="s">
        <v>56</v>
      </c>
      <c r="C21" s="61">
        <v>150</v>
      </c>
      <c r="D21" s="61">
        <v>465</v>
      </c>
      <c r="E21" s="53">
        <v>426</v>
      </c>
      <c r="F21" s="106">
        <v>480</v>
      </c>
      <c r="G21" s="47">
        <f t="shared" ref="G21:G34" si="10">SUM(F21-E21)</f>
        <v>54</v>
      </c>
      <c r="H21" s="48">
        <f t="shared" ref="H21:H34" si="11">SUM(F21/E21)</f>
        <v>1.1267605633802817</v>
      </c>
      <c r="I21" s="112">
        <v>126.3</v>
      </c>
      <c r="J21" s="49">
        <f t="shared" ref="J21:J38" si="12">SUM(F21-I21)</f>
        <v>353.7</v>
      </c>
      <c r="K21" s="62">
        <f t="shared" si="3"/>
        <v>3.800475059382423</v>
      </c>
    </row>
    <row r="22" spans="1:11" ht="20.399999999999999" x14ac:dyDescent="0.35">
      <c r="A22" s="21">
        <v>210500</v>
      </c>
      <c r="B22" s="94" t="s">
        <v>35</v>
      </c>
      <c r="C22" s="63"/>
      <c r="D22" s="63">
        <v>1880</v>
      </c>
      <c r="E22" s="53">
        <v>1815</v>
      </c>
      <c r="F22" s="106">
        <v>1888.1</v>
      </c>
      <c r="G22" s="47">
        <f t="shared" si="10"/>
        <v>73.099999999999909</v>
      </c>
      <c r="H22" s="48">
        <f t="shared" si="11"/>
        <v>1.0402754820936639</v>
      </c>
      <c r="I22" s="112">
        <v>1909.7</v>
      </c>
      <c r="J22" s="49">
        <f t="shared" si="12"/>
        <v>-21.600000000000136</v>
      </c>
      <c r="K22" s="62">
        <f t="shared" si="3"/>
        <v>0.98868932293030309</v>
      </c>
    </row>
    <row r="23" spans="1:11" ht="21" customHeight="1" x14ac:dyDescent="0.35">
      <c r="A23" s="21">
        <v>210805</v>
      </c>
      <c r="B23" s="153" t="s">
        <v>15</v>
      </c>
      <c r="C23" s="63"/>
      <c r="D23" s="63"/>
      <c r="E23" s="53"/>
      <c r="F23" s="106"/>
      <c r="G23" s="47">
        <f t="shared" si="10"/>
        <v>0</v>
      </c>
      <c r="H23" s="48"/>
      <c r="I23" s="112">
        <v>10.7</v>
      </c>
      <c r="J23" s="49">
        <f t="shared" si="12"/>
        <v>-10.7</v>
      </c>
      <c r="K23" s="62"/>
    </row>
    <row r="24" spans="1:11" ht="20.399999999999999" x14ac:dyDescent="0.35">
      <c r="A24" s="20">
        <v>210811</v>
      </c>
      <c r="B24" s="154" t="s">
        <v>16</v>
      </c>
      <c r="C24" s="64">
        <v>220</v>
      </c>
      <c r="D24" s="64">
        <v>302</v>
      </c>
      <c r="E24" s="53">
        <v>260</v>
      </c>
      <c r="F24" s="106">
        <v>302.8</v>
      </c>
      <c r="G24" s="47">
        <f t="shared" si="10"/>
        <v>42.800000000000011</v>
      </c>
      <c r="H24" s="48">
        <f t="shared" si="11"/>
        <v>1.1646153846153846</v>
      </c>
      <c r="I24" s="112">
        <v>201</v>
      </c>
      <c r="J24" s="49">
        <f t="shared" si="12"/>
        <v>101.80000000000001</v>
      </c>
      <c r="K24" s="62">
        <f>SUM(F24/I24)*100%</f>
        <v>1.5064676616915424</v>
      </c>
    </row>
    <row r="25" spans="1:11" ht="39" customHeight="1" x14ac:dyDescent="0.35">
      <c r="A25" s="20">
        <v>210815</v>
      </c>
      <c r="B25" s="144" t="s">
        <v>33</v>
      </c>
      <c r="C25" s="65">
        <v>25</v>
      </c>
      <c r="D25" s="65">
        <v>14.5</v>
      </c>
      <c r="E25" s="53">
        <v>14.5</v>
      </c>
      <c r="F25" s="106"/>
      <c r="G25" s="47">
        <f t="shared" si="10"/>
        <v>-14.5</v>
      </c>
      <c r="H25" s="48">
        <f t="shared" si="11"/>
        <v>0</v>
      </c>
      <c r="I25" s="112">
        <v>51.2</v>
      </c>
      <c r="J25" s="49">
        <f t="shared" si="12"/>
        <v>-51.2</v>
      </c>
      <c r="K25" s="62">
        <f>SUM(F25/I25)*100%</f>
        <v>0</v>
      </c>
    </row>
    <row r="26" spans="1:11" ht="49.2" customHeight="1" x14ac:dyDescent="0.35">
      <c r="A26" s="20">
        <v>210824</v>
      </c>
      <c r="B26" s="144" t="s">
        <v>82</v>
      </c>
      <c r="C26" s="65"/>
      <c r="D26" s="65">
        <v>3</v>
      </c>
      <c r="E26" s="53">
        <v>3</v>
      </c>
      <c r="F26" s="106">
        <v>7.8</v>
      </c>
      <c r="G26" s="47">
        <f t="shared" si="10"/>
        <v>4.8</v>
      </c>
      <c r="H26" s="48">
        <f t="shared" si="11"/>
        <v>2.6</v>
      </c>
      <c r="I26" s="112"/>
      <c r="J26" s="49">
        <f t="shared" si="12"/>
        <v>7.8</v>
      </c>
      <c r="K26" s="62"/>
    </row>
    <row r="27" spans="1:11" ht="40.200000000000003" customHeight="1" x14ac:dyDescent="0.35">
      <c r="A27" s="20">
        <v>220103</v>
      </c>
      <c r="B27" s="144" t="s">
        <v>34</v>
      </c>
      <c r="C27" s="65">
        <v>11</v>
      </c>
      <c r="D27" s="65">
        <v>27</v>
      </c>
      <c r="E27" s="53">
        <v>25.2</v>
      </c>
      <c r="F27" s="106">
        <v>39.700000000000003</v>
      </c>
      <c r="G27" s="47">
        <f t="shared" si="10"/>
        <v>14.500000000000004</v>
      </c>
      <c r="H27" s="48">
        <f t="shared" si="11"/>
        <v>1.5753968253968256</v>
      </c>
      <c r="I27" s="112">
        <v>11.5</v>
      </c>
      <c r="J27" s="49">
        <f t="shared" si="12"/>
        <v>28.200000000000003</v>
      </c>
      <c r="K27" s="62">
        <f>SUM(F27/I27)*100%</f>
        <v>3.4521739130434783</v>
      </c>
    </row>
    <row r="28" spans="1:11" ht="18" customHeight="1" x14ac:dyDescent="0.35">
      <c r="A28" s="20">
        <v>220125</v>
      </c>
      <c r="B28" s="155" t="s">
        <v>57</v>
      </c>
      <c r="C28" s="66">
        <v>1015</v>
      </c>
      <c r="D28" s="66">
        <v>1015</v>
      </c>
      <c r="E28" s="53">
        <v>846</v>
      </c>
      <c r="F28" s="106">
        <v>907.8</v>
      </c>
      <c r="G28" s="47">
        <f t="shared" si="10"/>
        <v>61.799999999999955</v>
      </c>
      <c r="H28" s="48">
        <f t="shared" si="11"/>
        <v>1.0730496453900709</v>
      </c>
      <c r="I28" s="112">
        <v>619.29999999999995</v>
      </c>
      <c r="J28" s="49">
        <f t="shared" si="12"/>
        <v>288.5</v>
      </c>
      <c r="K28" s="62">
        <f t="shared" si="3"/>
        <v>1.4658485386726949</v>
      </c>
    </row>
    <row r="29" spans="1:11" ht="33" customHeight="1" x14ac:dyDescent="0.35">
      <c r="A29" s="20">
        <v>220126</v>
      </c>
      <c r="B29" s="152" t="s">
        <v>31</v>
      </c>
      <c r="C29" s="67">
        <v>130</v>
      </c>
      <c r="D29" s="67">
        <v>142</v>
      </c>
      <c r="E29" s="53">
        <v>120</v>
      </c>
      <c r="F29" s="106">
        <v>207.3</v>
      </c>
      <c r="G29" s="47">
        <f t="shared" si="10"/>
        <v>87.300000000000011</v>
      </c>
      <c r="H29" s="48">
        <f t="shared" si="11"/>
        <v>1.7275</v>
      </c>
      <c r="I29" s="112">
        <v>124.6</v>
      </c>
      <c r="J29" s="49">
        <f t="shared" si="12"/>
        <v>82.700000000000017</v>
      </c>
      <c r="K29" s="62">
        <f t="shared" si="3"/>
        <v>1.6637239165329054</v>
      </c>
    </row>
    <row r="30" spans="1:11" ht="34.200000000000003" customHeight="1" x14ac:dyDescent="0.35">
      <c r="A30" s="20">
        <v>220804</v>
      </c>
      <c r="B30" s="135" t="s">
        <v>60</v>
      </c>
      <c r="C30" s="67">
        <v>48.5</v>
      </c>
      <c r="D30" s="67">
        <v>226.5</v>
      </c>
      <c r="E30" s="53">
        <v>218.4</v>
      </c>
      <c r="F30" s="106">
        <v>326.3</v>
      </c>
      <c r="G30" s="47">
        <f t="shared" si="10"/>
        <v>107.9</v>
      </c>
      <c r="H30" s="48">
        <f t="shared" si="11"/>
        <v>1.4940476190476191</v>
      </c>
      <c r="I30" s="112">
        <v>33</v>
      </c>
      <c r="J30" s="49">
        <f t="shared" si="12"/>
        <v>293.3</v>
      </c>
      <c r="K30" s="62">
        <f t="shared" si="3"/>
        <v>9.8878787878787886</v>
      </c>
    </row>
    <row r="31" spans="1:11" ht="17.399999999999999" customHeight="1" x14ac:dyDescent="0.35">
      <c r="A31" s="20">
        <v>220900</v>
      </c>
      <c r="B31" s="156" t="s">
        <v>17</v>
      </c>
      <c r="C31" s="68">
        <v>11.5</v>
      </c>
      <c r="D31" s="68">
        <v>18.5</v>
      </c>
      <c r="E31" s="53">
        <v>16.600000000000001</v>
      </c>
      <c r="F31" s="106">
        <v>23.8</v>
      </c>
      <c r="G31" s="47">
        <f t="shared" si="10"/>
        <v>7.1999999999999993</v>
      </c>
      <c r="H31" s="48">
        <f t="shared" si="11"/>
        <v>1.433734939759036</v>
      </c>
      <c r="I31" s="112">
        <v>11.3</v>
      </c>
      <c r="J31" s="49">
        <f t="shared" si="12"/>
        <v>12.5</v>
      </c>
      <c r="K31" s="62">
        <f t="shared" si="3"/>
        <v>2.1061946902654864</v>
      </c>
    </row>
    <row r="32" spans="1:11" ht="20.399999999999999" x14ac:dyDescent="0.35">
      <c r="A32" s="20">
        <v>240603</v>
      </c>
      <c r="B32" s="153" t="s">
        <v>15</v>
      </c>
      <c r="C32" s="69">
        <v>100</v>
      </c>
      <c r="D32" s="69">
        <v>450.3</v>
      </c>
      <c r="E32" s="53">
        <v>433.3</v>
      </c>
      <c r="F32" s="120">
        <v>441.4</v>
      </c>
      <c r="G32" s="47">
        <f t="shared" si="10"/>
        <v>8.0999999999999659</v>
      </c>
      <c r="H32" s="48">
        <f t="shared" si="11"/>
        <v>1.0186937456727441</v>
      </c>
      <c r="I32" s="112">
        <v>207.2</v>
      </c>
      <c r="J32" s="49">
        <f t="shared" si="12"/>
        <v>234.2</v>
      </c>
      <c r="K32" s="62">
        <f t="shared" si="3"/>
        <v>2.1303088803088803</v>
      </c>
    </row>
    <row r="33" spans="1:11" ht="20.399999999999999" hidden="1" x14ac:dyDescent="0.35">
      <c r="A33" s="20">
        <v>240606</v>
      </c>
      <c r="B33" s="153" t="s">
        <v>75</v>
      </c>
      <c r="C33" s="69"/>
      <c r="D33" s="69"/>
      <c r="E33" s="53"/>
      <c r="F33" s="106"/>
      <c r="G33" s="47">
        <f t="shared" ref="G33" si="13">SUM(F33-E33)</f>
        <v>0</v>
      </c>
      <c r="H33" s="48" t="e">
        <f t="shared" si="11"/>
        <v>#DIV/0!</v>
      </c>
      <c r="I33" s="112"/>
      <c r="J33" s="49">
        <f t="shared" si="12"/>
        <v>0</v>
      </c>
      <c r="K33" s="62" t="e">
        <f t="shared" si="3"/>
        <v>#DIV/0!</v>
      </c>
    </row>
    <row r="34" spans="1:11" ht="36.6" customHeight="1" x14ac:dyDescent="0.35">
      <c r="A34" s="20">
        <v>240622</v>
      </c>
      <c r="B34" s="131" t="s">
        <v>41</v>
      </c>
      <c r="C34" s="132"/>
      <c r="D34" s="132">
        <v>3.2</v>
      </c>
      <c r="E34" s="53">
        <v>3.2</v>
      </c>
      <c r="F34" s="106">
        <v>4.0999999999999996</v>
      </c>
      <c r="G34" s="47">
        <f t="shared" si="10"/>
        <v>0.89999999999999947</v>
      </c>
      <c r="H34" s="48">
        <f t="shared" si="11"/>
        <v>1.2812499999999998</v>
      </c>
      <c r="I34" s="112"/>
      <c r="J34" s="49">
        <f t="shared" si="12"/>
        <v>4.0999999999999996</v>
      </c>
      <c r="K34" s="62" t="e">
        <f t="shared" si="3"/>
        <v>#DIV/0!</v>
      </c>
    </row>
    <row r="35" spans="1:11" ht="20.399999999999999" x14ac:dyDescent="0.35">
      <c r="A35" s="23">
        <v>300000</v>
      </c>
      <c r="B35" s="40" t="s">
        <v>18</v>
      </c>
      <c r="C35" s="133"/>
      <c r="D35" s="133"/>
      <c r="E35" s="129">
        <f>SUM(E37)</f>
        <v>0</v>
      </c>
      <c r="F35" s="130">
        <f>SUM(F37,F36)</f>
        <v>0</v>
      </c>
      <c r="G35" s="129">
        <f>SUM(F35-E35)</f>
        <v>0</v>
      </c>
      <c r="H35" s="43" t="e">
        <f>SUM(F35/E35)</f>
        <v>#DIV/0!</v>
      </c>
      <c r="I35" s="134">
        <f>SUM(I37,I36)</f>
        <v>0.4</v>
      </c>
      <c r="J35" s="129">
        <f>SUM(F35-I35)</f>
        <v>-0.4</v>
      </c>
      <c r="K35" s="60">
        <f>SUM(F35/I35)*100%</f>
        <v>0</v>
      </c>
    </row>
    <row r="36" spans="1:11" ht="1.95" hidden="1" customHeight="1" x14ac:dyDescent="0.4">
      <c r="A36" s="20">
        <v>310102</v>
      </c>
      <c r="B36" s="35" t="s">
        <v>19</v>
      </c>
      <c r="C36" s="70"/>
      <c r="D36" s="70"/>
      <c r="E36" s="52"/>
      <c r="F36" s="106"/>
      <c r="G36" s="47">
        <v>0</v>
      </c>
      <c r="H36" s="48"/>
      <c r="I36" s="106"/>
      <c r="J36" s="49">
        <f t="shared" si="12"/>
        <v>0</v>
      </c>
      <c r="K36" s="62"/>
    </row>
    <row r="37" spans="1:11" ht="33.75" customHeight="1" x14ac:dyDescent="0.35">
      <c r="A37" s="20">
        <v>310200</v>
      </c>
      <c r="B37" s="142" t="s">
        <v>58</v>
      </c>
      <c r="C37" s="70"/>
      <c r="D37" s="70"/>
      <c r="E37" s="52"/>
      <c r="F37" s="106"/>
      <c r="G37" s="47">
        <f t="shared" ref="G37:G38" si="14">SUM(F37-E37)</f>
        <v>0</v>
      </c>
      <c r="H37" s="48" t="e">
        <f t="shared" ref="H37" si="15">SUM(F37/E37)</f>
        <v>#DIV/0!</v>
      </c>
      <c r="I37" s="106">
        <v>0.4</v>
      </c>
      <c r="J37" s="49">
        <f t="shared" si="12"/>
        <v>-0.4</v>
      </c>
      <c r="K37" s="62">
        <f t="shared" ref="K37" si="16">SUM(F37/I37)*100%</f>
        <v>0</v>
      </c>
    </row>
    <row r="38" spans="1:11" ht="25.95" customHeight="1" x14ac:dyDescent="0.35">
      <c r="A38" s="23"/>
      <c r="B38" s="40" t="s">
        <v>20</v>
      </c>
      <c r="C38" s="56">
        <f>SUM(C8,C20,C35)</f>
        <v>569072.6</v>
      </c>
      <c r="D38" s="56">
        <f>SUM(D8,D20,D35)</f>
        <v>616783.80000000005</v>
      </c>
      <c r="E38" s="56">
        <f>SUM(E8,E20,E35)</f>
        <v>514706.30000000005</v>
      </c>
      <c r="F38" s="107">
        <f>SUM(F8,F20,F35)</f>
        <v>522926.00000000006</v>
      </c>
      <c r="G38" s="56">
        <f t="shared" si="14"/>
        <v>8219.7000000000116</v>
      </c>
      <c r="H38" s="43">
        <f>SUM(F38/E38)</f>
        <v>1.0159696898988801</v>
      </c>
      <c r="I38" s="107">
        <f>SUM(I8,I20,I35)</f>
        <v>419845.5</v>
      </c>
      <c r="J38" s="56">
        <f t="shared" si="12"/>
        <v>103080.50000000006</v>
      </c>
      <c r="K38" s="60">
        <f t="shared" ref="K38:K73" si="17">SUM(F38/I38)*100%</f>
        <v>1.2455200782192499</v>
      </c>
    </row>
    <row r="39" spans="1:11" ht="20.399999999999999" x14ac:dyDescent="0.35">
      <c r="A39" s="24">
        <v>400000</v>
      </c>
      <c r="B39" s="39" t="s">
        <v>21</v>
      </c>
      <c r="C39" s="71">
        <f>SUM(C40,C53,C51)</f>
        <v>147776.6</v>
      </c>
      <c r="D39" s="71">
        <f>SUM(D40,D53,D51)</f>
        <v>158738.9</v>
      </c>
      <c r="E39" s="71">
        <f t="shared" ref="E39:F39" si="18">SUM(E40,E53,E51)</f>
        <v>130107.29999999999</v>
      </c>
      <c r="F39" s="108">
        <f t="shared" si="18"/>
        <v>130107.29999999999</v>
      </c>
      <c r="G39" s="57">
        <f t="shared" ref="G39:G69" si="19">SUM(F39-E39)</f>
        <v>0</v>
      </c>
      <c r="H39" s="72">
        <f t="shared" ref="H39:H69" si="20">SUM(F39/E39)</f>
        <v>1</v>
      </c>
      <c r="I39" s="108">
        <f>SUM(I40,I53,I51)</f>
        <v>90591.400000000009</v>
      </c>
      <c r="J39" s="71">
        <f>SUM(J40,J53,J51)</f>
        <v>39515.899999999972</v>
      </c>
      <c r="K39" s="59">
        <f t="shared" si="17"/>
        <v>1.4361992418706409</v>
      </c>
    </row>
    <row r="40" spans="1:11" ht="20.399999999999999" x14ac:dyDescent="0.35">
      <c r="A40" s="24">
        <v>410300</v>
      </c>
      <c r="B40" s="39" t="s">
        <v>43</v>
      </c>
      <c r="C40" s="71">
        <f>SUM(C41:C50)</f>
        <v>145174</v>
      </c>
      <c r="D40" s="71">
        <f>SUM(D41:D50)</f>
        <v>148332.79999999999</v>
      </c>
      <c r="E40" s="71">
        <f>SUM(E41:E50)</f>
        <v>121438.99999999999</v>
      </c>
      <c r="F40" s="108">
        <f>SUM(F41:F50)</f>
        <v>121438.99999999999</v>
      </c>
      <c r="G40" s="57">
        <f t="shared" si="19"/>
        <v>0</v>
      </c>
      <c r="H40" s="72">
        <f t="shared" si="20"/>
        <v>1</v>
      </c>
      <c r="I40" s="108">
        <f>SUM(I41:I50)</f>
        <v>78756.400000000009</v>
      </c>
      <c r="J40" s="58">
        <f t="shared" ref="J40:J73" si="21">SUM(F40-I40)</f>
        <v>42682.599999999977</v>
      </c>
      <c r="K40" s="59">
        <f t="shared" si="17"/>
        <v>1.5419572250636135</v>
      </c>
    </row>
    <row r="41" spans="1:11" ht="35.25" hidden="1" customHeight="1" x14ac:dyDescent="0.35">
      <c r="A41" s="20">
        <v>410304</v>
      </c>
      <c r="B41" s="94" t="s">
        <v>66</v>
      </c>
      <c r="C41" s="71"/>
      <c r="D41" s="71"/>
      <c r="E41" s="52"/>
      <c r="F41" s="105"/>
      <c r="G41" s="47"/>
      <c r="H41" s="48"/>
      <c r="I41" s="105"/>
      <c r="J41" s="49">
        <f t="shared" si="21"/>
        <v>0</v>
      </c>
      <c r="K41" s="59"/>
    </row>
    <row r="42" spans="1:11" ht="33" hidden="1" customHeight="1" x14ac:dyDescent="0.35">
      <c r="A42" s="20">
        <v>410332</v>
      </c>
      <c r="B42" s="94" t="s">
        <v>64</v>
      </c>
      <c r="C42" s="71"/>
      <c r="D42" s="71"/>
      <c r="E42" s="52"/>
      <c r="F42" s="105"/>
      <c r="G42" s="47"/>
      <c r="H42" s="48"/>
      <c r="I42" s="105"/>
      <c r="J42" s="49">
        <f t="shared" si="21"/>
        <v>0</v>
      </c>
      <c r="K42" s="59"/>
    </row>
    <row r="43" spans="1:11" ht="20.399999999999999" x14ac:dyDescent="0.35">
      <c r="A43" s="20">
        <v>410339</v>
      </c>
      <c r="B43" s="89" t="s">
        <v>22</v>
      </c>
      <c r="C43" s="78">
        <v>145174</v>
      </c>
      <c r="D43" s="78">
        <v>145174</v>
      </c>
      <c r="E43" s="52">
        <v>118998.7</v>
      </c>
      <c r="F43" s="109">
        <v>118998.7</v>
      </c>
      <c r="G43" s="47">
        <f t="shared" si="19"/>
        <v>0</v>
      </c>
      <c r="H43" s="48">
        <f t="shared" si="20"/>
        <v>1</v>
      </c>
      <c r="I43" s="113">
        <v>67061.8</v>
      </c>
      <c r="J43" s="49">
        <f t="shared" si="21"/>
        <v>51936.899999999994</v>
      </c>
      <c r="K43" s="75">
        <f t="shared" si="17"/>
        <v>1.7744632562800282</v>
      </c>
    </row>
    <row r="44" spans="1:11" ht="16.5" customHeight="1" x14ac:dyDescent="0.35">
      <c r="A44" s="20">
        <v>410342</v>
      </c>
      <c r="B44" s="89" t="s">
        <v>23</v>
      </c>
      <c r="C44" s="78"/>
      <c r="D44" s="78"/>
      <c r="E44" s="52"/>
      <c r="F44" s="109"/>
      <c r="G44" s="47">
        <f t="shared" si="19"/>
        <v>0</v>
      </c>
      <c r="H44" s="48" t="e">
        <f t="shared" si="20"/>
        <v>#DIV/0!</v>
      </c>
      <c r="I44" s="113">
        <v>8221.1</v>
      </c>
      <c r="J44" s="49">
        <f t="shared" si="21"/>
        <v>-8221.1</v>
      </c>
      <c r="K44" s="75">
        <f t="shared" si="17"/>
        <v>0</v>
      </c>
    </row>
    <row r="45" spans="1:11" ht="36" x14ac:dyDescent="0.35">
      <c r="A45" s="20">
        <v>410345</v>
      </c>
      <c r="B45" s="94" t="s">
        <v>55</v>
      </c>
      <c r="C45" s="74"/>
      <c r="D45" s="132">
        <v>1963</v>
      </c>
      <c r="E45" s="52">
        <v>1494</v>
      </c>
      <c r="F45" s="109">
        <v>1494</v>
      </c>
      <c r="G45" s="47">
        <f t="shared" ref="G45" si="22">SUM(F45-E45)</f>
        <v>0</v>
      </c>
      <c r="H45" s="48">
        <f t="shared" ref="H45" si="23">SUM(F45/E45)</f>
        <v>1</v>
      </c>
      <c r="I45" s="113"/>
      <c r="J45" s="49">
        <f t="shared" si="21"/>
        <v>1494</v>
      </c>
      <c r="K45" s="75" t="e">
        <f t="shared" si="17"/>
        <v>#DIV/0!</v>
      </c>
    </row>
    <row r="46" spans="1:11" ht="43.5" hidden="1" customHeight="1" x14ac:dyDescent="0.35">
      <c r="A46" s="20">
        <v>410351</v>
      </c>
      <c r="B46" s="99" t="s">
        <v>49</v>
      </c>
      <c r="C46" s="78"/>
      <c r="D46" s="78"/>
      <c r="E46" s="52"/>
      <c r="F46" s="109"/>
      <c r="G46" s="47">
        <f t="shared" si="19"/>
        <v>0</v>
      </c>
      <c r="H46" s="48" t="e">
        <f t="shared" si="20"/>
        <v>#DIV/0!</v>
      </c>
      <c r="I46" s="109"/>
      <c r="J46" s="49">
        <f t="shared" si="21"/>
        <v>0</v>
      </c>
      <c r="K46" s="75" t="e">
        <f t="shared" si="17"/>
        <v>#DIV/0!</v>
      </c>
    </row>
    <row r="47" spans="1:11" ht="39" customHeight="1" x14ac:dyDescent="0.35">
      <c r="A47" s="21">
        <v>410352</v>
      </c>
      <c r="B47" s="99" t="s">
        <v>81</v>
      </c>
      <c r="C47" s="78"/>
      <c r="D47" s="78">
        <v>264</v>
      </c>
      <c r="E47" s="52">
        <v>264</v>
      </c>
      <c r="F47" s="109">
        <v>264</v>
      </c>
      <c r="G47" s="47">
        <f t="shared" ref="G47" si="24">SUM(F47-E47)</f>
        <v>0</v>
      </c>
      <c r="H47" s="48">
        <f t="shared" ref="H47:H50" si="25">SUM(F47/E47)</f>
        <v>1</v>
      </c>
      <c r="I47" s="109"/>
      <c r="J47" s="49">
        <f t="shared" ref="J47:J49" si="26">SUM(F47-I47)</f>
        <v>264</v>
      </c>
      <c r="K47" s="75" t="e">
        <f t="shared" ref="K47:K49" si="27">SUM(F47/I47)*100%</f>
        <v>#DIV/0!</v>
      </c>
    </row>
    <row r="48" spans="1:11" ht="39" customHeight="1" x14ac:dyDescent="0.35">
      <c r="A48" s="21">
        <v>410351</v>
      </c>
      <c r="B48" s="99" t="s">
        <v>88</v>
      </c>
      <c r="C48" s="78"/>
      <c r="D48" s="78"/>
      <c r="E48" s="52"/>
      <c r="F48" s="109"/>
      <c r="G48" s="47"/>
      <c r="H48" s="48"/>
      <c r="I48" s="109">
        <v>3473.5</v>
      </c>
      <c r="J48" s="49">
        <f t="shared" si="21"/>
        <v>-3473.5</v>
      </c>
      <c r="K48" s="75"/>
    </row>
    <row r="49" spans="1:11" ht="39" customHeight="1" x14ac:dyDescent="0.35">
      <c r="A49" s="21">
        <v>410355</v>
      </c>
      <c r="B49" s="99" t="s">
        <v>83</v>
      </c>
      <c r="C49" s="78"/>
      <c r="D49" s="78">
        <v>431.9</v>
      </c>
      <c r="E49" s="52">
        <v>431.9</v>
      </c>
      <c r="F49" s="109">
        <v>431.9</v>
      </c>
      <c r="G49" s="47">
        <f t="shared" ref="G49" si="28">SUM(F49-E49)</f>
        <v>0</v>
      </c>
      <c r="H49" s="48">
        <f t="shared" si="25"/>
        <v>1</v>
      </c>
      <c r="I49" s="109"/>
      <c r="J49" s="49">
        <f t="shared" si="26"/>
        <v>431.9</v>
      </c>
      <c r="K49" s="75" t="e">
        <f t="shared" si="27"/>
        <v>#DIV/0!</v>
      </c>
    </row>
    <row r="50" spans="1:11" ht="51.6" customHeight="1" x14ac:dyDescent="0.35">
      <c r="A50" s="21">
        <v>410356</v>
      </c>
      <c r="B50" s="99" t="s">
        <v>87</v>
      </c>
      <c r="C50" s="78"/>
      <c r="D50" s="78">
        <v>499.9</v>
      </c>
      <c r="E50" s="52">
        <v>250.4</v>
      </c>
      <c r="F50" s="109">
        <v>250.4</v>
      </c>
      <c r="G50" s="47"/>
      <c r="H50" s="48">
        <f t="shared" si="25"/>
        <v>1</v>
      </c>
      <c r="I50" s="109"/>
      <c r="J50" s="49">
        <f t="shared" si="21"/>
        <v>250.4</v>
      </c>
      <c r="K50" s="75"/>
    </row>
    <row r="51" spans="1:11" ht="21" x14ac:dyDescent="0.35">
      <c r="A51" s="24">
        <v>410400</v>
      </c>
      <c r="B51" s="96" t="s">
        <v>70</v>
      </c>
      <c r="C51" s="95">
        <f>SUM(C52)</f>
        <v>2602.6</v>
      </c>
      <c r="D51" s="95">
        <f>SUM(D52)</f>
        <v>2602.6</v>
      </c>
      <c r="E51" s="95">
        <f t="shared" ref="E51:F51" si="29">SUM(E52)</f>
        <v>2169</v>
      </c>
      <c r="F51" s="110">
        <f t="shared" si="29"/>
        <v>2169</v>
      </c>
      <c r="G51" s="57">
        <f t="shared" ref="G51:G52" si="30">SUM(F51-E51)</f>
        <v>0</v>
      </c>
      <c r="H51" s="72">
        <f t="shared" ref="H51:H52" si="31">SUM(F51/E51)</f>
        <v>1</v>
      </c>
      <c r="I51" s="114">
        <f>SUM(I52)</f>
        <v>3401.8</v>
      </c>
      <c r="J51" s="58">
        <f t="shared" ref="J51:J52" si="32">SUM(F51-I51)</f>
        <v>-1232.8000000000002</v>
      </c>
      <c r="K51" s="59">
        <f t="shared" si="17"/>
        <v>0.63760362161208772</v>
      </c>
    </row>
    <row r="52" spans="1:11" ht="48" customHeight="1" x14ac:dyDescent="0.35">
      <c r="A52" s="20">
        <v>410402</v>
      </c>
      <c r="B52" s="99" t="s">
        <v>69</v>
      </c>
      <c r="C52" s="78">
        <v>2602.6</v>
      </c>
      <c r="D52" s="78">
        <v>2602.6</v>
      </c>
      <c r="E52" s="78">
        <v>2169</v>
      </c>
      <c r="F52" s="109">
        <v>2169</v>
      </c>
      <c r="G52" s="47">
        <f t="shared" si="30"/>
        <v>0</v>
      </c>
      <c r="H52" s="48">
        <f t="shared" si="31"/>
        <v>1</v>
      </c>
      <c r="I52" s="109">
        <v>3401.8</v>
      </c>
      <c r="J52" s="49">
        <f t="shared" si="32"/>
        <v>-1232.8000000000002</v>
      </c>
      <c r="K52" s="75">
        <f t="shared" si="17"/>
        <v>0.63760362161208772</v>
      </c>
    </row>
    <row r="53" spans="1:11" ht="26.25" customHeight="1" x14ac:dyDescent="0.35">
      <c r="A53" s="24">
        <v>410500</v>
      </c>
      <c r="B53" s="39" t="s">
        <v>44</v>
      </c>
      <c r="C53" s="71">
        <f>SUM(C54:C73)</f>
        <v>0</v>
      </c>
      <c r="D53" s="71">
        <f>SUM(D54:D73)</f>
        <v>7803.5</v>
      </c>
      <c r="E53" s="71">
        <f>SUM(E54:E73)</f>
        <v>6499.3</v>
      </c>
      <c r="F53" s="108">
        <f t="shared" ref="F53" si="33">SUM(F54:F73)</f>
        <v>6499.3</v>
      </c>
      <c r="G53" s="71">
        <f>SUM(G54:G73)</f>
        <v>0</v>
      </c>
      <c r="H53" s="48">
        <f t="shared" si="20"/>
        <v>1</v>
      </c>
      <c r="I53" s="108">
        <f>SUM(I54:I73)</f>
        <v>8433.2000000000007</v>
      </c>
      <c r="J53" s="58">
        <f t="shared" si="21"/>
        <v>-1933.9000000000005</v>
      </c>
      <c r="K53" s="76">
        <f t="shared" si="17"/>
        <v>0.77068016885642454</v>
      </c>
    </row>
    <row r="54" spans="1:11" ht="26.25" hidden="1" customHeight="1" x14ac:dyDescent="0.35">
      <c r="A54" s="20">
        <v>410501</v>
      </c>
      <c r="B54" s="97" t="s">
        <v>45</v>
      </c>
      <c r="C54" s="77"/>
      <c r="D54" s="77"/>
      <c r="E54" s="52"/>
      <c r="F54" s="109"/>
      <c r="G54" s="47"/>
      <c r="H54" s="48"/>
      <c r="I54" s="113"/>
      <c r="J54" s="49">
        <f t="shared" si="21"/>
        <v>0</v>
      </c>
      <c r="K54" s="75" t="e">
        <f t="shared" si="17"/>
        <v>#DIV/0!</v>
      </c>
    </row>
    <row r="55" spans="1:11" ht="39" customHeight="1" x14ac:dyDescent="0.35">
      <c r="A55" s="20">
        <v>410504</v>
      </c>
      <c r="B55" s="99" t="s">
        <v>89</v>
      </c>
      <c r="C55" s="78"/>
      <c r="D55" s="78">
        <v>567.1</v>
      </c>
      <c r="E55" s="52">
        <v>567.1</v>
      </c>
      <c r="F55" s="109">
        <v>567.1</v>
      </c>
      <c r="G55" s="47">
        <f t="shared" si="19"/>
        <v>0</v>
      </c>
      <c r="H55" s="48">
        <f t="shared" ref="H55:H56" si="34">SUM(F55/E55)</f>
        <v>1</v>
      </c>
      <c r="I55" s="113"/>
      <c r="J55" s="49">
        <f t="shared" si="21"/>
        <v>567.1</v>
      </c>
      <c r="K55" s="75" t="e">
        <f t="shared" si="17"/>
        <v>#DIV/0!</v>
      </c>
    </row>
    <row r="56" spans="1:11" ht="39" customHeight="1" x14ac:dyDescent="0.35">
      <c r="A56" s="20">
        <v>410506</v>
      </c>
      <c r="B56" s="98" t="s">
        <v>84</v>
      </c>
      <c r="C56" s="79"/>
      <c r="D56" s="79">
        <v>828.8</v>
      </c>
      <c r="E56" s="52">
        <v>828.8</v>
      </c>
      <c r="F56" s="109">
        <v>828.8</v>
      </c>
      <c r="G56" s="47">
        <f t="shared" si="19"/>
        <v>0</v>
      </c>
      <c r="H56" s="48">
        <f t="shared" si="34"/>
        <v>1</v>
      </c>
      <c r="I56" s="113"/>
      <c r="J56" s="49">
        <f t="shared" si="21"/>
        <v>828.8</v>
      </c>
      <c r="K56" s="75" t="e">
        <f t="shared" si="17"/>
        <v>#DIV/0!</v>
      </c>
    </row>
    <row r="57" spans="1:11" ht="36" hidden="1" customHeight="1" x14ac:dyDescent="0.35">
      <c r="A57" s="20">
        <v>410508</v>
      </c>
      <c r="B57" s="97" t="s">
        <v>51</v>
      </c>
      <c r="C57" s="64"/>
      <c r="D57" s="64"/>
      <c r="E57" s="52"/>
      <c r="F57" s="109"/>
      <c r="G57" s="47"/>
      <c r="H57" s="48"/>
      <c r="I57" s="113"/>
      <c r="J57" s="49">
        <f t="shared" si="21"/>
        <v>0</v>
      </c>
      <c r="K57" s="75"/>
    </row>
    <row r="58" spans="1:11" ht="41.25" customHeight="1" x14ac:dyDescent="0.35">
      <c r="A58" s="20">
        <v>410509</v>
      </c>
      <c r="B58" s="97" t="s">
        <v>68</v>
      </c>
      <c r="C58" s="64"/>
      <c r="D58" s="64">
        <v>555.70000000000005</v>
      </c>
      <c r="E58" s="52"/>
      <c r="F58" s="109"/>
      <c r="G58" s="47"/>
      <c r="H58" s="48"/>
      <c r="I58" s="113"/>
      <c r="J58" s="49">
        <f t="shared" si="21"/>
        <v>0</v>
      </c>
      <c r="K58" s="75"/>
    </row>
    <row r="59" spans="1:11" ht="39" customHeight="1" x14ac:dyDescent="0.35">
      <c r="A59" s="20">
        <v>410510</v>
      </c>
      <c r="B59" s="135" t="s">
        <v>63</v>
      </c>
      <c r="C59" s="64"/>
      <c r="D59" s="64">
        <v>1558.6</v>
      </c>
      <c r="E59" s="52">
        <v>1296.5</v>
      </c>
      <c r="F59" s="109">
        <v>1296.5</v>
      </c>
      <c r="G59" s="47">
        <f t="shared" si="19"/>
        <v>0</v>
      </c>
      <c r="H59" s="48">
        <f t="shared" si="20"/>
        <v>1</v>
      </c>
      <c r="I59" s="113">
        <v>710.5</v>
      </c>
      <c r="J59" s="49">
        <f t="shared" si="21"/>
        <v>586</v>
      </c>
      <c r="K59" s="75">
        <f t="shared" si="17"/>
        <v>1.8247712878254749</v>
      </c>
    </row>
    <row r="60" spans="1:11" ht="34.5" customHeight="1" x14ac:dyDescent="0.35">
      <c r="A60" s="20">
        <v>410511</v>
      </c>
      <c r="B60" s="91" t="s">
        <v>53</v>
      </c>
      <c r="C60" s="64"/>
      <c r="D60" s="64"/>
      <c r="E60" s="52"/>
      <c r="F60" s="109"/>
      <c r="G60" s="47">
        <f t="shared" ref="G60" si="35">SUM(F60-E60)</f>
        <v>0</v>
      </c>
      <c r="H60" s="48" t="e">
        <f t="shared" si="20"/>
        <v>#DIV/0!</v>
      </c>
      <c r="I60" s="113">
        <v>1467.9</v>
      </c>
      <c r="J60" s="49">
        <f t="shared" si="21"/>
        <v>-1467.9</v>
      </c>
      <c r="K60" s="75">
        <f t="shared" si="17"/>
        <v>0</v>
      </c>
    </row>
    <row r="61" spans="1:11" ht="38.25" customHeight="1" x14ac:dyDescent="0.35">
      <c r="A61" s="20">
        <v>410512</v>
      </c>
      <c r="B61" s="136" t="s">
        <v>50</v>
      </c>
      <c r="C61" s="64"/>
      <c r="D61" s="64">
        <v>1222.5</v>
      </c>
      <c r="E61" s="52">
        <v>736.1</v>
      </c>
      <c r="F61" s="109">
        <v>736.1</v>
      </c>
      <c r="G61" s="47">
        <f t="shared" si="19"/>
        <v>0</v>
      </c>
      <c r="H61" s="48">
        <f t="shared" si="20"/>
        <v>1</v>
      </c>
      <c r="I61" s="113">
        <v>355.7</v>
      </c>
      <c r="J61" s="49">
        <f t="shared" si="21"/>
        <v>380.40000000000003</v>
      </c>
      <c r="K61" s="75">
        <f t="shared" si="17"/>
        <v>2.0694405397807141</v>
      </c>
    </row>
    <row r="62" spans="1:11" ht="39" customHeight="1" x14ac:dyDescent="0.35">
      <c r="A62" s="20">
        <v>410514</v>
      </c>
      <c r="B62" s="136" t="s">
        <v>54</v>
      </c>
      <c r="C62" s="64"/>
      <c r="D62" s="64">
        <v>1715.5</v>
      </c>
      <c r="E62" s="52">
        <v>1715.5</v>
      </c>
      <c r="F62" s="109">
        <v>1715.5</v>
      </c>
      <c r="G62" s="47">
        <f t="shared" ref="G62" si="36">SUM(F62-E62)</f>
        <v>0</v>
      </c>
      <c r="H62" s="48">
        <f t="shared" si="20"/>
        <v>1</v>
      </c>
      <c r="I62" s="109">
        <v>792.2</v>
      </c>
      <c r="J62" s="49">
        <f t="shared" si="21"/>
        <v>923.3</v>
      </c>
      <c r="K62" s="75">
        <f t="shared" si="17"/>
        <v>2.1654885130017671</v>
      </c>
    </row>
    <row r="63" spans="1:11" ht="36" customHeight="1" x14ac:dyDescent="0.35">
      <c r="A63" s="20">
        <v>410515</v>
      </c>
      <c r="B63" s="98" t="s">
        <v>48</v>
      </c>
      <c r="C63" s="64"/>
      <c r="D63" s="64"/>
      <c r="E63" s="52"/>
      <c r="F63" s="109"/>
      <c r="G63" s="47">
        <f t="shared" si="19"/>
        <v>0</v>
      </c>
      <c r="H63" s="48" t="e">
        <f t="shared" si="20"/>
        <v>#DIV/0!</v>
      </c>
      <c r="I63" s="109">
        <v>198.5</v>
      </c>
      <c r="J63" s="49">
        <f t="shared" si="21"/>
        <v>-198.5</v>
      </c>
      <c r="K63" s="75">
        <f t="shared" si="17"/>
        <v>0</v>
      </c>
    </row>
    <row r="64" spans="1:11" ht="43.5" customHeight="1" x14ac:dyDescent="0.35">
      <c r="A64" s="20">
        <v>410517</v>
      </c>
      <c r="B64" s="97" t="s">
        <v>72</v>
      </c>
      <c r="C64" s="64"/>
      <c r="D64" s="64">
        <v>55.2</v>
      </c>
      <c r="E64" s="52">
        <v>55.2</v>
      </c>
      <c r="F64" s="109">
        <v>55.2</v>
      </c>
      <c r="G64" s="47">
        <f t="shared" si="19"/>
        <v>0</v>
      </c>
      <c r="H64" s="48">
        <f t="shared" si="20"/>
        <v>1</v>
      </c>
      <c r="I64" s="109">
        <v>82.2</v>
      </c>
      <c r="J64" s="49">
        <f t="shared" si="21"/>
        <v>-27</v>
      </c>
      <c r="K64" s="75">
        <f t="shared" si="17"/>
        <v>0.67153284671532842</v>
      </c>
    </row>
    <row r="65" spans="1:11" ht="32.25" customHeight="1" x14ac:dyDescent="0.35">
      <c r="A65" s="20">
        <v>410518</v>
      </c>
      <c r="B65" s="97" t="s">
        <v>74</v>
      </c>
      <c r="C65" s="64"/>
      <c r="D65" s="64"/>
      <c r="E65" s="52"/>
      <c r="F65" s="109"/>
      <c r="G65" s="47">
        <f t="shared" si="19"/>
        <v>0</v>
      </c>
      <c r="H65" s="48" t="e">
        <f t="shared" si="20"/>
        <v>#DIV/0!</v>
      </c>
      <c r="I65" s="109">
        <v>2675.3</v>
      </c>
      <c r="J65" s="49">
        <f t="shared" si="21"/>
        <v>-2675.3</v>
      </c>
      <c r="K65" s="75"/>
    </row>
    <row r="66" spans="1:11" ht="40.5" hidden="1" customHeight="1" x14ac:dyDescent="0.35">
      <c r="A66" s="20">
        <v>410520</v>
      </c>
      <c r="B66" s="91" t="s">
        <v>47</v>
      </c>
      <c r="C66" s="63"/>
      <c r="D66" s="63"/>
      <c r="E66" s="52"/>
      <c r="F66" s="109"/>
      <c r="G66" s="47"/>
      <c r="H66" s="48"/>
      <c r="I66" s="109"/>
      <c r="J66" s="49">
        <f t="shared" si="21"/>
        <v>0</v>
      </c>
      <c r="K66" s="75" t="e">
        <f t="shared" si="17"/>
        <v>#DIV/0!</v>
      </c>
    </row>
    <row r="67" spans="1:11" ht="33.75" hidden="1" customHeight="1" x14ac:dyDescent="0.35">
      <c r="A67" s="20">
        <v>410523</v>
      </c>
      <c r="B67" s="91" t="s">
        <v>52</v>
      </c>
      <c r="C67" s="63"/>
      <c r="D67" s="63"/>
      <c r="E67" s="52"/>
      <c r="F67" s="109"/>
      <c r="G67" s="47"/>
      <c r="H67" s="48"/>
      <c r="I67" s="109"/>
      <c r="J67" s="49">
        <f t="shared" si="21"/>
        <v>0</v>
      </c>
      <c r="K67" s="75" t="e">
        <f t="shared" si="17"/>
        <v>#DIV/0!</v>
      </c>
    </row>
    <row r="68" spans="1:11" ht="30.75" customHeight="1" x14ac:dyDescent="0.35">
      <c r="A68" s="20">
        <v>410530</v>
      </c>
      <c r="B68" s="97" t="s">
        <v>73</v>
      </c>
      <c r="C68" s="63"/>
      <c r="D68" s="63"/>
      <c r="E68" s="52"/>
      <c r="F68" s="109"/>
      <c r="G68" s="47"/>
      <c r="H68" s="48"/>
      <c r="I68" s="109">
        <v>1279.9000000000001</v>
      </c>
      <c r="J68" s="49">
        <f t="shared" si="21"/>
        <v>-1279.9000000000001</v>
      </c>
      <c r="K68" s="75"/>
    </row>
    <row r="69" spans="1:11" ht="20.25" customHeight="1" x14ac:dyDescent="0.35">
      <c r="A69" s="20">
        <v>410539</v>
      </c>
      <c r="B69" s="91" t="s">
        <v>46</v>
      </c>
      <c r="C69" s="63"/>
      <c r="D69" s="63">
        <v>42.6</v>
      </c>
      <c r="E69" s="52">
        <v>42.6</v>
      </c>
      <c r="F69" s="109">
        <v>42.6</v>
      </c>
      <c r="G69" s="47">
        <f t="shared" si="19"/>
        <v>0</v>
      </c>
      <c r="H69" s="48">
        <f t="shared" si="20"/>
        <v>1</v>
      </c>
      <c r="I69" s="109">
        <v>166.9</v>
      </c>
      <c r="J69" s="49">
        <f t="shared" si="21"/>
        <v>-124.30000000000001</v>
      </c>
      <c r="K69" s="62">
        <f t="shared" si="17"/>
        <v>0.25524266027561415</v>
      </c>
    </row>
    <row r="70" spans="1:11" ht="41.25" hidden="1" customHeight="1" x14ac:dyDescent="0.35">
      <c r="A70" s="20">
        <v>410541</v>
      </c>
      <c r="B70" s="97" t="s">
        <v>61</v>
      </c>
      <c r="C70" s="63"/>
      <c r="D70" s="63"/>
      <c r="E70" s="52"/>
      <c r="F70" s="109"/>
      <c r="G70" s="47"/>
      <c r="H70" s="48"/>
      <c r="I70" s="109"/>
      <c r="J70" s="49">
        <f t="shared" si="21"/>
        <v>0</v>
      </c>
      <c r="K70" s="62" t="e">
        <f t="shared" si="17"/>
        <v>#DIV/0!</v>
      </c>
    </row>
    <row r="71" spans="1:11" ht="30.75" hidden="1" customHeight="1" x14ac:dyDescent="0.35">
      <c r="A71" s="20">
        <v>410543</v>
      </c>
      <c r="B71" s="91" t="s">
        <v>65</v>
      </c>
      <c r="C71" s="63"/>
      <c r="D71" s="63"/>
      <c r="E71" s="52"/>
      <c r="F71" s="109"/>
      <c r="G71" s="47"/>
      <c r="H71" s="48"/>
      <c r="I71" s="109"/>
      <c r="J71" s="49">
        <f t="shared" si="21"/>
        <v>0</v>
      </c>
      <c r="K71" s="62" t="e">
        <f t="shared" si="17"/>
        <v>#DIV/0!</v>
      </c>
    </row>
    <row r="72" spans="1:11" ht="36.75" hidden="1" customHeight="1" x14ac:dyDescent="0.35">
      <c r="A72" s="20">
        <v>410545</v>
      </c>
      <c r="B72" s="91" t="s">
        <v>67</v>
      </c>
      <c r="C72" s="63"/>
      <c r="D72" s="63"/>
      <c r="E72" s="52"/>
      <c r="F72" s="109"/>
      <c r="G72" s="47"/>
      <c r="H72" s="48"/>
      <c r="I72" s="109"/>
      <c r="J72" s="49">
        <f t="shared" si="21"/>
        <v>0</v>
      </c>
      <c r="K72" s="62" t="e">
        <f t="shared" si="17"/>
        <v>#DIV/0!</v>
      </c>
    </row>
    <row r="73" spans="1:11" ht="36.75" customHeight="1" x14ac:dyDescent="0.35">
      <c r="A73" s="20">
        <v>410550</v>
      </c>
      <c r="B73" s="91" t="s">
        <v>71</v>
      </c>
      <c r="C73" s="63"/>
      <c r="D73" s="63">
        <v>1257.5</v>
      </c>
      <c r="E73" s="52">
        <v>1257.5</v>
      </c>
      <c r="F73" s="109">
        <v>1257.5</v>
      </c>
      <c r="G73" s="143">
        <f t="shared" ref="G73" si="37">SUM(F73-E73)</f>
        <v>0</v>
      </c>
      <c r="H73" s="48">
        <f t="shared" ref="H73" si="38">SUM(F73/E73)</f>
        <v>1</v>
      </c>
      <c r="I73" s="109">
        <v>704.1</v>
      </c>
      <c r="J73" s="49">
        <f t="shared" si="21"/>
        <v>553.4</v>
      </c>
      <c r="K73" s="75">
        <f t="shared" si="17"/>
        <v>1.7859679022866071</v>
      </c>
    </row>
    <row r="74" spans="1:11" ht="20.399999999999999" x14ac:dyDescent="0.35">
      <c r="A74" s="137"/>
      <c r="B74" s="40" t="s">
        <v>37</v>
      </c>
      <c r="C74" s="56">
        <f>SUM(C38:C39)</f>
        <v>716849.2</v>
      </c>
      <c r="D74" s="56">
        <f>SUM(D38:D39)</f>
        <v>775522.70000000007</v>
      </c>
      <c r="E74" s="56">
        <f>SUM(E38:E39)</f>
        <v>644813.60000000009</v>
      </c>
      <c r="F74" s="107">
        <f>SUM(F38:F39)</f>
        <v>653033.30000000005</v>
      </c>
      <c r="G74" s="56">
        <f>SUM(G38:G39)</f>
        <v>8219.7000000000116</v>
      </c>
      <c r="H74" s="43">
        <f>SUM(F74/E74)</f>
        <v>1.0127474048314116</v>
      </c>
      <c r="I74" s="107">
        <f>SUM(I38:I39)</f>
        <v>510436.9</v>
      </c>
      <c r="J74" s="56">
        <f>SUM(J38:J39)</f>
        <v>142596.40000000002</v>
      </c>
      <c r="K74" s="60">
        <f>SUM(F74/I74)*100%</f>
        <v>1.279361464659001</v>
      </c>
    </row>
    <row r="75" spans="1:11" ht="17.399999999999999" x14ac:dyDescent="0.3">
      <c r="A75" s="162" t="s">
        <v>29</v>
      </c>
      <c r="B75" s="163"/>
      <c r="C75" s="163"/>
      <c r="D75" s="163"/>
      <c r="E75" s="163"/>
      <c r="F75" s="163"/>
      <c r="G75" s="163"/>
      <c r="H75" s="163"/>
      <c r="I75" s="163"/>
      <c r="J75" s="163"/>
      <c r="K75" s="164"/>
    </row>
    <row r="76" spans="1:11" ht="20.399999999999999" x14ac:dyDescent="0.35">
      <c r="A76" s="21">
        <v>190100</v>
      </c>
      <c r="B76" s="149" t="s">
        <v>13</v>
      </c>
      <c r="C76" s="132">
        <v>350</v>
      </c>
      <c r="D76" s="132">
        <v>350</v>
      </c>
      <c r="E76" s="53">
        <v>262.3</v>
      </c>
      <c r="F76" s="106">
        <v>180.4</v>
      </c>
      <c r="G76" s="47">
        <f t="shared" ref="G76:G80" si="39">SUM(F76-E76)</f>
        <v>-81.900000000000006</v>
      </c>
      <c r="H76" s="48">
        <f t="shared" ref="H76:H80" si="40">SUM(F76/E76)</f>
        <v>0.68776210446054131</v>
      </c>
      <c r="I76" s="112">
        <v>227.8</v>
      </c>
      <c r="J76" s="49">
        <f t="shared" ref="J76:J84" si="41">SUM(F76-I76)</f>
        <v>-47.400000000000006</v>
      </c>
      <c r="K76" s="50">
        <f>SUM(F76/I76)*100%</f>
        <v>0.79192273924495171</v>
      </c>
    </row>
    <row r="77" spans="1:11" ht="30" customHeight="1" x14ac:dyDescent="0.35">
      <c r="A77" s="21">
        <v>211100</v>
      </c>
      <c r="B77" s="149" t="s">
        <v>79</v>
      </c>
      <c r="C77" s="132"/>
      <c r="D77" s="132"/>
      <c r="E77" s="53"/>
      <c r="F77" s="106">
        <v>0.6</v>
      </c>
      <c r="G77" s="47">
        <f t="shared" si="39"/>
        <v>0.6</v>
      </c>
      <c r="H77" s="48" t="e">
        <f t="shared" si="40"/>
        <v>#DIV/0!</v>
      </c>
      <c r="I77" s="112"/>
      <c r="J77" s="49">
        <f t="shared" si="41"/>
        <v>0.6</v>
      </c>
      <c r="K77" s="50" t="e">
        <f>SUM(F77/I77)*100%</f>
        <v>#DIV/0!</v>
      </c>
    </row>
    <row r="78" spans="1:11" ht="34.200000000000003" customHeight="1" x14ac:dyDescent="0.35">
      <c r="A78" s="21">
        <v>240621</v>
      </c>
      <c r="B78" s="157" t="s">
        <v>30</v>
      </c>
      <c r="C78" s="138"/>
      <c r="D78" s="138"/>
      <c r="E78" s="80"/>
      <c r="F78" s="119">
        <v>155</v>
      </c>
      <c r="G78" s="47">
        <f t="shared" si="39"/>
        <v>155</v>
      </c>
      <c r="H78" s="80"/>
      <c r="I78" s="117">
        <v>26.3</v>
      </c>
      <c r="J78" s="49">
        <f t="shared" si="41"/>
        <v>128.69999999999999</v>
      </c>
      <c r="K78" s="50">
        <f>SUM(F78/I78)*100%</f>
        <v>5.8935361216730033</v>
      </c>
    </row>
    <row r="79" spans="1:11" ht="19.95" customHeight="1" x14ac:dyDescent="0.35">
      <c r="A79" s="21">
        <v>250000</v>
      </c>
      <c r="B79" s="157" t="s">
        <v>25</v>
      </c>
      <c r="C79" s="139">
        <v>6752.9</v>
      </c>
      <c r="D79" s="139">
        <v>6752.9</v>
      </c>
      <c r="E79" s="92">
        <v>4005</v>
      </c>
      <c r="F79" s="115">
        <v>56707</v>
      </c>
      <c r="G79" s="47">
        <f t="shared" si="39"/>
        <v>52702</v>
      </c>
      <c r="H79" s="48">
        <f t="shared" si="40"/>
        <v>14.159051186017479</v>
      </c>
      <c r="I79" s="118">
        <v>13881.1</v>
      </c>
      <c r="J79" s="49">
        <f t="shared" si="41"/>
        <v>42825.9</v>
      </c>
      <c r="K79" s="50">
        <f>SUM(F79/I79)*100%</f>
        <v>4.0851949773432938</v>
      </c>
    </row>
    <row r="80" spans="1:11" ht="42" hidden="1" x14ac:dyDescent="0.4">
      <c r="A80" s="20">
        <v>410366</v>
      </c>
      <c r="B80" s="140" t="s">
        <v>24</v>
      </c>
      <c r="C80" s="141"/>
      <c r="D80" s="141"/>
      <c r="E80" s="81"/>
      <c r="F80" s="115"/>
      <c r="G80" s="47">
        <f t="shared" si="39"/>
        <v>0</v>
      </c>
      <c r="H80" s="48" t="e">
        <f t="shared" si="40"/>
        <v>#DIV/0!</v>
      </c>
      <c r="I80" s="115"/>
      <c r="J80" s="49">
        <f t="shared" si="41"/>
        <v>0</v>
      </c>
      <c r="K80" s="50"/>
    </row>
    <row r="81" spans="1:11" ht="20.399999999999999" x14ac:dyDescent="0.35">
      <c r="A81" s="23"/>
      <c r="B81" s="40" t="s">
        <v>26</v>
      </c>
      <c r="C81" s="56">
        <f>SUM(C83:C85)</f>
        <v>0</v>
      </c>
      <c r="D81" s="56">
        <f>SUM(D82:D87)</f>
        <v>1000</v>
      </c>
      <c r="E81" s="56">
        <f>SUM(E83:E87)</f>
        <v>1000</v>
      </c>
      <c r="F81" s="107">
        <f>SUM(F82:F85)</f>
        <v>669.9</v>
      </c>
      <c r="G81" s="56">
        <f>SUM(G82:G87)</f>
        <v>-330.1</v>
      </c>
      <c r="H81" s="43">
        <f>SUM(F81/E81)</f>
        <v>0.66989999999999994</v>
      </c>
      <c r="I81" s="107">
        <f>SUM(I82:I87)</f>
        <v>1393.3</v>
      </c>
      <c r="J81" s="56">
        <f t="shared" si="41"/>
        <v>-723.4</v>
      </c>
      <c r="K81" s="60">
        <f>SUM(F81/I81)*100%</f>
        <v>0.48080097609990669</v>
      </c>
    </row>
    <row r="82" spans="1:11" ht="33" customHeight="1" x14ac:dyDescent="0.35">
      <c r="A82" s="25">
        <v>241109</v>
      </c>
      <c r="B82" s="148" t="s">
        <v>59</v>
      </c>
      <c r="C82" s="82"/>
      <c r="D82" s="82"/>
      <c r="E82" s="82"/>
      <c r="F82" s="109">
        <v>2.4</v>
      </c>
      <c r="G82" s="100">
        <f t="shared" ref="G82:G87" si="42">SUM(F82-E82)</f>
        <v>2.4</v>
      </c>
      <c r="H82" s="101"/>
      <c r="I82" s="109">
        <v>1.7</v>
      </c>
      <c r="J82" s="83">
        <f t="shared" si="41"/>
        <v>0.7</v>
      </c>
      <c r="K82" s="75">
        <f t="shared" ref="K82:K83" si="43">SUM(F82/I82)*100%</f>
        <v>1.411764705882353</v>
      </c>
    </row>
    <row r="83" spans="1:11" ht="18.600000000000001" customHeight="1" x14ac:dyDescent="0.35">
      <c r="A83" s="25">
        <v>241700</v>
      </c>
      <c r="B83" s="145" t="s">
        <v>32</v>
      </c>
      <c r="C83" s="93"/>
      <c r="D83" s="93"/>
      <c r="E83" s="83"/>
      <c r="F83" s="106"/>
      <c r="G83" s="47">
        <f t="shared" si="42"/>
        <v>0</v>
      </c>
      <c r="H83" s="48"/>
      <c r="I83" s="112">
        <v>839.9</v>
      </c>
      <c r="J83" s="83">
        <f t="shared" si="41"/>
        <v>-839.9</v>
      </c>
      <c r="K83" s="75">
        <f t="shared" si="43"/>
        <v>0</v>
      </c>
    </row>
    <row r="84" spans="1:11" ht="20.25" hidden="1" customHeight="1" x14ac:dyDescent="0.35">
      <c r="A84" s="21">
        <v>310300</v>
      </c>
      <c r="B84" s="146" t="s">
        <v>42</v>
      </c>
      <c r="C84" s="84"/>
      <c r="D84" s="84"/>
      <c r="E84" s="55"/>
      <c r="F84" s="106"/>
      <c r="G84" s="47">
        <f t="shared" si="42"/>
        <v>0</v>
      </c>
      <c r="H84" s="48"/>
      <c r="I84" s="112"/>
      <c r="J84" s="49">
        <f t="shared" si="41"/>
        <v>0</v>
      </c>
      <c r="K84" s="62"/>
    </row>
    <row r="85" spans="1:11" ht="21.75" customHeight="1" x14ac:dyDescent="0.35">
      <c r="A85" s="21">
        <v>330100</v>
      </c>
      <c r="B85" s="147" t="s">
        <v>27</v>
      </c>
      <c r="C85" s="85"/>
      <c r="D85" s="85"/>
      <c r="E85" s="86"/>
      <c r="F85" s="106">
        <v>667.5</v>
      </c>
      <c r="G85" s="47">
        <f t="shared" si="42"/>
        <v>667.5</v>
      </c>
      <c r="H85" s="48"/>
      <c r="I85" s="106">
        <v>403.2</v>
      </c>
      <c r="J85" s="49">
        <f>SUM(F85-I85)</f>
        <v>264.3</v>
      </c>
      <c r="K85" s="75">
        <f t="shared" ref="K85:K87" si="44">SUM(F85/I85)*100%</f>
        <v>1.6555059523809523</v>
      </c>
    </row>
    <row r="86" spans="1:11" ht="36" hidden="1" x14ac:dyDescent="0.35">
      <c r="A86" s="20">
        <v>410345</v>
      </c>
      <c r="B86" s="94" t="s">
        <v>55</v>
      </c>
      <c r="C86" s="84"/>
      <c r="D86" s="84"/>
      <c r="E86" s="86"/>
      <c r="F86" s="106"/>
      <c r="G86" s="47"/>
      <c r="H86" s="48"/>
      <c r="I86" s="106"/>
      <c r="J86" s="49">
        <f>SUM(F86-I86)</f>
        <v>0</v>
      </c>
      <c r="K86" s="50"/>
    </row>
    <row r="87" spans="1:11" ht="20.399999999999999" x14ac:dyDescent="0.35">
      <c r="A87" s="20">
        <v>410539</v>
      </c>
      <c r="B87" s="94" t="s">
        <v>46</v>
      </c>
      <c r="C87" s="84"/>
      <c r="D87" s="150">
        <v>1000</v>
      </c>
      <c r="E87" s="86">
        <v>1000</v>
      </c>
      <c r="F87" s="106"/>
      <c r="G87" s="47">
        <f t="shared" si="42"/>
        <v>-1000</v>
      </c>
      <c r="H87" s="48">
        <f t="shared" ref="H87:H89" si="45">SUM(F87/E87)</f>
        <v>0</v>
      </c>
      <c r="I87" s="106">
        <v>148.5</v>
      </c>
      <c r="J87" s="49">
        <f>SUM(F87-I87)</f>
        <v>-148.5</v>
      </c>
      <c r="K87" s="75">
        <f t="shared" si="44"/>
        <v>0</v>
      </c>
    </row>
    <row r="88" spans="1:11" ht="20.399999999999999" x14ac:dyDescent="0.35">
      <c r="A88" s="23"/>
      <c r="B88" s="40" t="s">
        <v>38</v>
      </c>
      <c r="C88" s="73">
        <f>SUM(C76:C81)</f>
        <v>7102.9</v>
      </c>
      <c r="D88" s="73">
        <f>SUM(D76:D81)</f>
        <v>8102.9</v>
      </c>
      <c r="E88" s="73">
        <f>SUM(E76:E81)</f>
        <v>5267.3</v>
      </c>
      <c r="F88" s="108">
        <f>SUM(F76:F81)</f>
        <v>57712.9</v>
      </c>
      <c r="G88" s="73">
        <f>SUM(G76:G81)</f>
        <v>52445.599999999999</v>
      </c>
      <c r="H88" s="43">
        <f t="shared" si="45"/>
        <v>10.956827976382586</v>
      </c>
      <c r="I88" s="108">
        <f>SUM(I76:I81)</f>
        <v>15528.5</v>
      </c>
      <c r="J88" s="73">
        <f>SUM(J76:J81)</f>
        <v>42184.4</v>
      </c>
      <c r="K88" s="60">
        <f>SUM(F88/I88)*100%</f>
        <v>3.7165791930965644</v>
      </c>
    </row>
    <row r="89" spans="1:11" ht="21" thickBot="1" x14ac:dyDescent="0.4">
      <c r="A89" s="26"/>
      <c r="B89" s="16" t="s">
        <v>28</v>
      </c>
      <c r="C89" s="87">
        <f>SUM(C74,C88)</f>
        <v>723952.1</v>
      </c>
      <c r="D89" s="87">
        <f>SUM(D74,D88)</f>
        <v>783625.60000000009</v>
      </c>
      <c r="E89" s="87">
        <f>SUM(E74,E88)</f>
        <v>650080.90000000014</v>
      </c>
      <c r="F89" s="116">
        <f>SUM(F74,F88)</f>
        <v>710746.20000000007</v>
      </c>
      <c r="G89" s="87">
        <f>SUM(G74,G88)</f>
        <v>60665.30000000001</v>
      </c>
      <c r="H89" s="90">
        <f t="shared" si="45"/>
        <v>1.0933196160662464</v>
      </c>
      <c r="I89" s="116">
        <f>SUM(I74,I88)</f>
        <v>525965.4</v>
      </c>
      <c r="J89" s="87">
        <f>SUM(J74,J88)</f>
        <v>184780.80000000002</v>
      </c>
      <c r="K89" s="88">
        <f>SUM(F89/I89)*100%</f>
        <v>1.3513174060499038</v>
      </c>
    </row>
    <row r="90" spans="1:11" ht="29.25" customHeight="1" x14ac:dyDescent="0.4">
      <c r="A90" s="15"/>
      <c r="B90" s="165" t="s">
        <v>78</v>
      </c>
      <c r="C90" s="166"/>
      <c r="D90" s="166"/>
      <c r="E90" s="166"/>
      <c r="F90" s="166"/>
      <c r="G90" s="166"/>
      <c r="H90" s="166"/>
      <c r="I90" s="166"/>
      <c r="J90" s="166"/>
      <c r="K90" s="166"/>
    </row>
    <row r="91" spans="1:11" ht="18" x14ac:dyDescent="0.35">
      <c r="A91" s="1"/>
      <c r="B91" s="1"/>
      <c r="C91" s="1"/>
      <c r="D91" s="10"/>
      <c r="E91" s="10"/>
      <c r="F91" s="11"/>
      <c r="G91" s="12"/>
      <c r="H91" s="13"/>
      <c r="I91" s="8"/>
      <c r="J91" s="7"/>
      <c r="K91" s="7"/>
    </row>
    <row r="92" spans="1:11" ht="18" x14ac:dyDescent="0.35">
      <c r="A92" s="1"/>
      <c r="B92" s="1"/>
      <c r="C92" s="1"/>
      <c r="D92" s="10"/>
      <c r="E92" s="10"/>
      <c r="F92" s="14" t="s">
        <v>36</v>
      </c>
      <c r="G92" s="12"/>
      <c r="H92" s="13"/>
      <c r="I92" s="8"/>
      <c r="J92" s="7"/>
      <c r="K92" s="7"/>
    </row>
    <row r="93" spans="1:11" ht="21" x14ac:dyDescent="0.4">
      <c r="A93" s="1"/>
      <c r="B93" s="1"/>
      <c r="C93" s="1"/>
      <c r="D93" s="6"/>
      <c r="E93" s="6"/>
      <c r="F93" s="3"/>
      <c r="G93" s="3"/>
      <c r="H93" s="4"/>
      <c r="I93" s="5"/>
      <c r="J93" s="1"/>
      <c r="K93" s="1"/>
    </row>
    <row r="96" spans="1:11" x14ac:dyDescent="0.3">
      <c r="B96" t="s">
        <v>36</v>
      </c>
    </row>
    <row r="97" spans="2:7" x14ac:dyDescent="0.3">
      <c r="B97" t="s">
        <v>36</v>
      </c>
      <c r="G97" t="s">
        <v>36</v>
      </c>
    </row>
    <row r="99" spans="2:7" x14ac:dyDescent="0.3">
      <c r="B99" t="s">
        <v>36</v>
      </c>
    </row>
  </sheetData>
  <mergeCells count="14">
    <mergeCell ref="I5:I6"/>
    <mergeCell ref="J5:K5"/>
    <mergeCell ref="A75:K75"/>
    <mergeCell ref="B90:K90"/>
    <mergeCell ref="A1:K1"/>
    <mergeCell ref="A2:K2"/>
    <mergeCell ref="A3:K3"/>
    <mergeCell ref="A5:A6"/>
    <mergeCell ref="B5:B6"/>
    <mergeCell ref="C5:C6"/>
    <mergeCell ref="D5:D6"/>
    <mergeCell ref="E5:E6"/>
    <mergeCell ref="F5:F6"/>
    <mergeCell ref="G5:H5"/>
  </mergeCells>
  <conditionalFormatting sqref="A91:XFD1048576 A90:B90 L90:XFD90 A1:XFD89">
    <cfRule type="containsErrors" dxfId="1" priority="1">
      <formula>ISERROR(A1)</formula>
    </cfRule>
    <cfRule type="cellIs" dxfId="0" priority="2" operator="equal">
      <formula>0</formula>
    </cfRule>
  </conditionalFormatting>
  <pageMargins left="0.11811023622047245" right="0.19685039370078741" top="0" bottom="0" header="0.31496062992125984" footer="0.31496062992125984"/>
  <pageSetup paperSize="9" scale="54" orientation="landscape" verticalDpi="4294967295" r:id="rId1"/>
  <rowBreaks count="2" manualBreakCount="2">
    <brk id="46" max="10" man="1"/>
    <brk id="90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01.11.2021</vt:lpstr>
      <vt:lpstr>'01.11.2021'!Область_печати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BEST</dc:creator>
  <cp:lastModifiedBy>Хандучка Лена</cp:lastModifiedBy>
  <cp:lastPrinted>2021-11-05T07:36:14Z</cp:lastPrinted>
  <dcterms:created xsi:type="dcterms:W3CDTF">2015-02-12T09:02:27Z</dcterms:created>
  <dcterms:modified xsi:type="dcterms:W3CDTF">2021-11-11T10:18:42Z</dcterms:modified>
</cp:coreProperties>
</file>