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/>
  </bookViews>
  <sheets>
    <sheet name="вересень-22" sheetId="47" r:id="rId1"/>
  </sheets>
  <definedNames>
    <definedName name="_xlnm.Print_Area" localSheetId="0">'вересень-22'!$A$1:$K$89</definedName>
  </definedNames>
  <calcPr calcId="162913"/>
</workbook>
</file>

<file path=xl/calcChain.xml><?xml version="1.0" encoding="utf-8"?>
<calcChain xmlns="http://schemas.openxmlformats.org/spreadsheetml/2006/main">
  <c r="H83" i="47" l="1"/>
  <c r="J76" i="47" l="1"/>
  <c r="G36" i="47" l="1"/>
  <c r="I40" i="47" l="1"/>
  <c r="J48" i="47"/>
  <c r="K48" i="47"/>
  <c r="K85" i="47" l="1"/>
  <c r="H85" i="47"/>
  <c r="G85" i="47"/>
  <c r="G84" i="47"/>
  <c r="K83" i="47"/>
  <c r="J83" i="47"/>
  <c r="G83" i="47"/>
  <c r="G82" i="47"/>
  <c r="K81" i="47"/>
  <c r="G81" i="47"/>
  <c r="K80" i="47"/>
  <c r="J80" i="47"/>
  <c r="G80" i="47"/>
  <c r="I79" i="47"/>
  <c r="I86" i="47" s="1"/>
  <c r="F79" i="47"/>
  <c r="J79" i="47" s="1"/>
  <c r="E79" i="47"/>
  <c r="E86" i="47" s="1"/>
  <c r="D79" i="47"/>
  <c r="D86" i="47" s="1"/>
  <c r="C79" i="47"/>
  <c r="C86" i="47" s="1"/>
  <c r="H78" i="47"/>
  <c r="G78" i="47"/>
  <c r="K77" i="47"/>
  <c r="J77" i="47"/>
  <c r="H77" i="47"/>
  <c r="G77" i="47"/>
  <c r="K76" i="47"/>
  <c r="H76" i="47"/>
  <c r="G76" i="47"/>
  <c r="K75" i="47"/>
  <c r="J75" i="47"/>
  <c r="H75" i="47"/>
  <c r="G75" i="47"/>
  <c r="K74" i="47"/>
  <c r="J74" i="47"/>
  <c r="H74" i="47"/>
  <c r="G74" i="47"/>
  <c r="K71" i="47"/>
  <c r="J71" i="47"/>
  <c r="H71" i="47"/>
  <c r="G71" i="47"/>
  <c r="K70" i="47"/>
  <c r="J70" i="47"/>
  <c r="K69" i="47"/>
  <c r="J69" i="47"/>
  <c r="K68" i="47"/>
  <c r="J68" i="47"/>
  <c r="K67" i="47"/>
  <c r="J67" i="47"/>
  <c r="H67" i="47"/>
  <c r="G67" i="47"/>
  <c r="K65" i="47"/>
  <c r="J65" i="47"/>
  <c r="K64" i="47"/>
  <c r="J64" i="47"/>
  <c r="J63" i="47"/>
  <c r="H63" i="47"/>
  <c r="G63" i="47"/>
  <c r="K62" i="47"/>
  <c r="J62" i="47"/>
  <c r="H62" i="47"/>
  <c r="G62" i="47"/>
  <c r="K61" i="47"/>
  <c r="J61" i="47"/>
  <c r="H61" i="47"/>
  <c r="G61" i="47"/>
  <c r="K60" i="47"/>
  <c r="J60" i="47"/>
  <c r="H60" i="47"/>
  <c r="G60" i="47"/>
  <c r="K59" i="47"/>
  <c r="J59" i="47"/>
  <c r="H59" i="47"/>
  <c r="G59" i="47"/>
  <c r="K58" i="47"/>
  <c r="J58" i="47"/>
  <c r="H58" i="47"/>
  <c r="G58" i="47"/>
  <c r="K57" i="47"/>
  <c r="J57" i="47"/>
  <c r="G57" i="47"/>
  <c r="J56" i="47"/>
  <c r="J55" i="47"/>
  <c r="K54" i="47"/>
  <c r="J54" i="47"/>
  <c r="K53" i="47"/>
  <c r="J53" i="47"/>
  <c r="K52" i="47"/>
  <c r="J52" i="47"/>
  <c r="I51" i="47"/>
  <c r="F51" i="47"/>
  <c r="E51" i="47"/>
  <c r="D51" i="47"/>
  <c r="D39" i="47" s="1"/>
  <c r="C51" i="47"/>
  <c r="K50" i="47"/>
  <c r="J50" i="47"/>
  <c r="H50" i="47"/>
  <c r="G50" i="47"/>
  <c r="I49" i="47"/>
  <c r="F49" i="47"/>
  <c r="H49" i="47" s="1"/>
  <c r="E49" i="47"/>
  <c r="D49" i="47"/>
  <c r="C49" i="47"/>
  <c r="K47" i="47"/>
  <c r="J47" i="47"/>
  <c r="K46" i="47"/>
  <c r="J46" i="47"/>
  <c r="H46" i="47"/>
  <c r="G46" i="47"/>
  <c r="K45" i="47"/>
  <c r="J45" i="47"/>
  <c r="K44" i="47"/>
  <c r="J44" i="47"/>
  <c r="H44" i="47"/>
  <c r="K43" i="47"/>
  <c r="J43" i="47"/>
  <c r="H43" i="47"/>
  <c r="G43" i="47"/>
  <c r="J42" i="47"/>
  <c r="J41" i="47"/>
  <c r="H40" i="47"/>
  <c r="F40" i="47"/>
  <c r="J40" i="47" s="1"/>
  <c r="E40" i="47"/>
  <c r="D40" i="47"/>
  <c r="C40" i="47"/>
  <c r="C39" i="47" s="1"/>
  <c r="F39" i="47"/>
  <c r="K37" i="47"/>
  <c r="J37" i="47"/>
  <c r="H37" i="47"/>
  <c r="G37" i="47"/>
  <c r="J36" i="47"/>
  <c r="K35" i="47"/>
  <c r="I35" i="47"/>
  <c r="F35" i="47"/>
  <c r="J35" i="47" s="1"/>
  <c r="E35" i="47"/>
  <c r="K34" i="47"/>
  <c r="J34" i="47"/>
  <c r="G34" i="47"/>
  <c r="K33" i="47"/>
  <c r="J33" i="47"/>
  <c r="H33" i="47"/>
  <c r="G33" i="47"/>
  <c r="K32" i="47"/>
  <c r="J32" i="47"/>
  <c r="H32" i="47"/>
  <c r="G32" i="47"/>
  <c r="K31" i="47"/>
  <c r="J31" i="47"/>
  <c r="H31" i="47"/>
  <c r="G31" i="47"/>
  <c r="K30" i="47"/>
  <c r="J30" i="47"/>
  <c r="H30" i="47"/>
  <c r="G30" i="47"/>
  <c r="K29" i="47"/>
  <c r="J29" i="47"/>
  <c r="H29" i="47"/>
  <c r="G29" i="47"/>
  <c r="K28" i="47"/>
  <c r="J28" i="47"/>
  <c r="H28" i="47"/>
  <c r="G28" i="47"/>
  <c r="K27" i="47"/>
  <c r="J27" i="47"/>
  <c r="H27" i="47"/>
  <c r="G27" i="47"/>
  <c r="K26" i="47"/>
  <c r="J26" i="47"/>
  <c r="G26" i="47"/>
  <c r="K25" i="47"/>
  <c r="J25" i="47"/>
  <c r="H25" i="47"/>
  <c r="G25" i="47"/>
  <c r="K24" i="47"/>
  <c r="J24" i="47"/>
  <c r="H24" i="47"/>
  <c r="G24" i="47"/>
  <c r="J23" i="47"/>
  <c r="G23" i="47"/>
  <c r="K22" i="47"/>
  <c r="J22" i="47"/>
  <c r="H22" i="47"/>
  <c r="G22" i="47"/>
  <c r="K21" i="47"/>
  <c r="J21" i="47"/>
  <c r="H21" i="47"/>
  <c r="G21" i="47"/>
  <c r="I20" i="47"/>
  <c r="F20" i="47"/>
  <c r="E20" i="47"/>
  <c r="D20" i="47"/>
  <c r="C20" i="47"/>
  <c r="K19" i="47"/>
  <c r="J19" i="47"/>
  <c r="H19" i="47"/>
  <c r="G19" i="47"/>
  <c r="K18" i="47"/>
  <c r="J18" i="47"/>
  <c r="H18" i="47"/>
  <c r="G18" i="47"/>
  <c r="K17" i="47"/>
  <c r="J17" i="47"/>
  <c r="H17" i="47"/>
  <c r="G17" i="47"/>
  <c r="K16" i="47"/>
  <c r="J16" i="47"/>
  <c r="H16" i="47"/>
  <c r="G16" i="47"/>
  <c r="K15" i="47"/>
  <c r="J15" i="47"/>
  <c r="H15" i="47"/>
  <c r="G15" i="47"/>
  <c r="I14" i="47"/>
  <c r="F14" i="47"/>
  <c r="F13" i="47" s="1"/>
  <c r="K13" i="47" s="1"/>
  <c r="E14" i="47"/>
  <c r="E13" i="47" s="1"/>
  <c r="D14" i="47"/>
  <c r="C14" i="47"/>
  <c r="C13" i="47" s="1"/>
  <c r="C8" i="47" s="1"/>
  <c r="C38" i="47" s="1"/>
  <c r="I13" i="47"/>
  <c r="I8" i="47" s="1"/>
  <c r="D13" i="47"/>
  <c r="D8" i="47" s="1"/>
  <c r="D38" i="47" s="1"/>
  <c r="K12" i="47"/>
  <c r="J12" i="47"/>
  <c r="H12" i="47"/>
  <c r="G12" i="47"/>
  <c r="K11" i="47"/>
  <c r="J11" i="47"/>
  <c r="H11" i="47"/>
  <c r="G11" i="47"/>
  <c r="K10" i="47"/>
  <c r="J10" i="47"/>
  <c r="H10" i="47"/>
  <c r="G10" i="47"/>
  <c r="K9" i="47"/>
  <c r="J9" i="47"/>
  <c r="H9" i="47"/>
  <c r="G9" i="47"/>
  <c r="G35" i="47" l="1"/>
  <c r="H35" i="47"/>
  <c r="G14" i="47"/>
  <c r="G13" i="47" s="1"/>
  <c r="G8" i="47" s="1"/>
  <c r="K79" i="47"/>
  <c r="J86" i="47"/>
  <c r="I39" i="47"/>
  <c r="K39" i="47" s="1"/>
  <c r="K51" i="47"/>
  <c r="J20" i="47"/>
  <c r="I38" i="47"/>
  <c r="I72" i="47" s="1"/>
  <c r="I87" i="47" s="1"/>
  <c r="J14" i="47"/>
  <c r="G51" i="47"/>
  <c r="D72" i="47"/>
  <c r="D87" i="47" s="1"/>
  <c r="H51" i="47"/>
  <c r="H14" i="47"/>
  <c r="G79" i="47"/>
  <c r="G86" i="47" s="1"/>
  <c r="K40" i="47"/>
  <c r="G40" i="47"/>
  <c r="E39" i="47"/>
  <c r="H39" i="47" s="1"/>
  <c r="G20" i="47"/>
  <c r="H20" i="47"/>
  <c r="F8" i="47"/>
  <c r="F38" i="47" s="1"/>
  <c r="K14" i="47"/>
  <c r="E8" i="47"/>
  <c r="E38" i="47" s="1"/>
  <c r="H13" i="47"/>
  <c r="C72" i="47"/>
  <c r="C87" i="47" s="1"/>
  <c r="K20" i="47"/>
  <c r="J49" i="47"/>
  <c r="H79" i="47"/>
  <c r="F86" i="47"/>
  <c r="J13" i="47"/>
  <c r="J8" i="47" s="1"/>
  <c r="G49" i="47"/>
  <c r="K49" i="47"/>
  <c r="J51" i="47"/>
  <c r="J39" i="47" l="1"/>
  <c r="K8" i="47"/>
  <c r="G39" i="47"/>
  <c r="E72" i="47"/>
  <c r="E87" i="47" s="1"/>
  <c r="H8" i="47"/>
  <c r="H86" i="47"/>
  <c r="K86" i="47"/>
  <c r="F72" i="47"/>
  <c r="H38" i="47"/>
  <c r="K38" i="47"/>
  <c r="G38" i="47"/>
  <c r="J38" i="47"/>
  <c r="G72" i="47" l="1"/>
  <c r="G87" i="47" s="1"/>
  <c r="J72" i="47"/>
  <c r="J87" i="47" s="1"/>
  <c r="F87" i="47"/>
  <c r="K72" i="47"/>
  <c r="H72" i="47"/>
  <c r="K87" i="47" l="1"/>
  <c r="H87" i="47"/>
</calcChain>
</file>

<file path=xl/sharedStrings.xml><?xml version="1.0" encoding="utf-8"?>
<sst xmlns="http://schemas.openxmlformats.org/spreadsheetml/2006/main" count="103" uniqueCount="94">
  <si>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</si>
  <si>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</si>
  <si>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</si>
  <si>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</si>
  <si>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</si>
  <si>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</si>
  <si>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</si>
  <si>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</si>
  <si>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</si>
  <si>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</si>
  <si>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</si>
  <si>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</si>
  <si>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</si>
  <si>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</si>
  <si>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</si>
  <si>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</si>
  <si>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</si>
  <si>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</si>
  <si>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</si>
  <si>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</si>
  <si>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</si>
  <si>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</si>
  <si>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</si>
  <si>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</si>
  <si>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</si>
  <si>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</si>
  <si>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</si>
  <si>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</si>
  <si>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</si>
  <si>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</si>
  <si>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</si>
  <si>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</si>
  <si>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</si>
  <si>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</si>
  <si>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</si>
  <si>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</si>
  <si>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</si>
  <si>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</si>
  <si>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</si>
  <si>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</si>
  <si>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</si>
  <si>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</si>
  <si>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</si>
  <si>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</si>
  <si>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</si>
  <si>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</si>
  <si>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</si>
  <si>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</si>
  <si>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</si>
  <si>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</si>
  <si>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</si>
  <si>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</si>
  <si>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</si>
  <si>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</si>
  <si>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</si>
  <si>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</si>
  <si>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</si>
  <si>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</si>
  <si>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</si>
  <si>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</si>
  <si>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</si>
  <si>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</si>
  <si>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</si>
  <si>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</si>
  <si>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</si>
  <si>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</si>
  <si>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</si>
  <si>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</si>
  <si>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</si>
  <si>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</si>
  <si>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</si>
  <si>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</si>
  <si>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</si>
  <si>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</si>
  <si>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</si>
  <si>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</si>
  <si>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</si>
  <si>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</si>
  <si>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</si>
  <si>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</si>
  <si>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</si>
  <si>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</si>
  <si>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</si>
  <si>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</si>
  <si>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 Фактичні надходження до бюджету станом  на 01.10.2021 р.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</si>
  <si>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</si>
  <si>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</si>
  <si>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</si>
  <si>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</si>
  <si>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19 - 20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</si>
  <si>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Відхилення фактичних надходжень на звітну дату 2022 року до фактичних надходжень  у 2021 році</t>
  </si>
  <si>
    <t xml:space="preserve">Затверджено розписом станом на  01.10.2022 р.                             </t>
  </si>
  <si>
    <r>
      <t xml:space="preserve">                                                                                                          01  жовтня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</si>
  <si>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01.10.2022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</si>
</sst>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47" fillId="0" borderId="0" xfId="0" applyFont="1" applyAlignment="1">
      <alignment wrapText="1"/>
    </xf>
    <xf numFmtId="166" fontId="31" fillId="4" borderId="6" xfId="1" applyNumberFormat="1" applyFont="1" applyFill="1" applyBorder="1" applyAlignment="1">
      <alignment horizontal="right"/>
    </xf>
    <xf numFmtId="0" fontId="47" fillId="0" borderId="6" xfId="0" applyFont="1" applyBorder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97"/>
  <sheetViews>
    <sheetView tabSelected="1" view="pageBreakPreview" zoomScale="60" zoomScaleNormal="100" workbookViewId="0">
      <selection activeCell="J8" sqref="J8"/>
    </sheetView>
  </sheetViews>
  <sheetFormatPr defaultRowHeight="15" x14ac:dyDescent="0.25"/>
  <cols>
    <col min="1" max="1" width="15.7109375" customWidth="1"/>
    <col min="2" max="2" width="92.710937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7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57" t="s">
        <v>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0.25" x14ac:dyDescent="0.3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0.25" x14ac:dyDescent="0.3">
      <c r="A3" s="158" t="s">
        <v>92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3" t="s">
        <v>39</v>
      </c>
      <c r="B5" s="165" t="s">
        <v>40</v>
      </c>
      <c r="C5" s="167" t="s">
        <v>85</v>
      </c>
      <c r="D5" s="167" t="s">
        <v>86</v>
      </c>
      <c r="E5" s="169" t="s">
        <v>91</v>
      </c>
      <c r="F5" s="159" t="s">
        <v>93</v>
      </c>
      <c r="G5" s="161" t="s">
        <v>0</v>
      </c>
      <c r="H5" s="161"/>
      <c r="I5" s="159" t="s">
        <v>84</v>
      </c>
      <c r="J5" s="161" t="s">
        <v>90</v>
      </c>
      <c r="K5" s="162"/>
    </row>
    <row r="6" spans="1:11" ht="14.45" customHeight="1" x14ac:dyDescent="0.25">
      <c r="A6" s="164"/>
      <c r="B6" s="166"/>
      <c r="C6" s="168"/>
      <c r="D6" s="168"/>
      <c r="E6" s="170"/>
      <c r="F6" s="160"/>
      <c r="G6" s="127" t="s">
        <v>1</v>
      </c>
      <c r="H6" s="18" t="s">
        <v>2</v>
      </c>
      <c r="I6" s="160"/>
      <c r="J6" s="17" t="s">
        <v>1</v>
      </c>
      <c r="K6" s="128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533057.6</v>
      </c>
      <c r="F8" s="116">
        <f>SUM(F9:F12,F13)</f>
        <v>536584.5</v>
      </c>
      <c r="G8" s="48">
        <f>SUM(G9:G12,G13)</f>
        <v>3526.9000000000024</v>
      </c>
      <c r="H8" s="129">
        <f>SUM(F8/E8)</f>
        <v>1.0066163581571672</v>
      </c>
      <c r="I8" s="116">
        <f>SUM(I9:I12,I13)</f>
        <v>463209.6</v>
      </c>
      <c r="J8" s="48">
        <f>SUM(J9:J13)</f>
        <v>73374.900000000038</v>
      </c>
      <c r="K8" s="50">
        <f>SUM(F8/I8)*100%</f>
        <v>1.1584053957430935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466935</v>
      </c>
      <c r="F9" s="117">
        <v>475544</v>
      </c>
      <c r="G9" s="53">
        <f>SUM(F9-E9)</f>
        <v>8609</v>
      </c>
      <c r="H9" s="54">
        <f>SUM(F9/E9)</f>
        <v>1.0184372557208177</v>
      </c>
      <c r="I9" s="117">
        <v>397349.1</v>
      </c>
      <c r="J9" s="55">
        <f>SUM(F9-I9)</f>
        <v>78194.900000000023</v>
      </c>
      <c r="K9" s="56">
        <f>SUM(F9/I9)*100%</f>
        <v>1.1967914360445262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232.5</v>
      </c>
      <c r="F10" s="118">
        <v>248.7</v>
      </c>
      <c r="G10" s="53">
        <f>SUM(F10-E10)</f>
        <v>16.199999999999989</v>
      </c>
      <c r="H10" s="114">
        <f>SUM(F10/E10)</f>
        <v>1.0696774193548386</v>
      </c>
      <c r="I10" s="118">
        <v>37.4</v>
      </c>
      <c r="J10" s="55">
        <f t="shared" ref="J10:J19" si="0">SUM(F10-I10)</f>
        <v>211.29999999999998</v>
      </c>
      <c r="K10" s="56">
        <f t="shared" ref="K10:K34" si="1">SUM(F10/I10)*100%</f>
        <v>6.6497326203208553</v>
      </c>
    </row>
    <row r="11" spans="1:11" ht="20.25" x14ac:dyDescent="0.3">
      <c r="A11" s="21">
        <v>130000</v>
      </c>
      <c r="B11" s="38" t="s">
        <v>78</v>
      </c>
      <c r="C11" s="57">
        <v>2313</v>
      </c>
      <c r="D11" s="57">
        <v>2313</v>
      </c>
      <c r="E11" s="58">
        <v>1575.4</v>
      </c>
      <c r="F11" s="118">
        <v>1866</v>
      </c>
      <c r="G11" s="53">
        <f>SUM(F11-E11)</f>
        <v>290.59999999999991</v>
      </c>
      <c r="H11" s="54">
        <f>SUM(F11/E11)</f>
        <v>1.1844610892471752</v>
      </c>
      <c r="I11" s="118">
        <v>1573.8</v>
      </c>
      <c r="J11" s="55">
        <f t="shared" si="0"/>
        <v>292.20000000000005</v>
      </c>
      <c r="K11" s="56">
        <f t="shared" si="1"/>
        <v>1.1856652687762106</v>
      </c>
    </row>
    <row r="12" spans="1:11" ht="20.25" x14ac:dyDescent="0.3">
      <c r="A12" s="21">
        <v>140400</v>
      </c>
      <c r="B12" s="130" t="s">
        <v>62</v>
      </c>
      <c r="C12" s="131">
        <v>16200</v>
      </c>
      <c r="D12" s="131">
        <v>16200</v>
      </c>
      <c r="E12" s="59">
        <v>12122</v>
      </c>
      <c r="F12" s="118">
        <v>9584</v>
      </c>
      <c r="G12" s="53">
        <f>SUM(F12-E12)</f>
        <v>-2538</v>
      </c>
      <c r="H12" s="54">
        <f>SUM(F12/E12)</f>
        <v>0.79062860914040589</v>
      </c>
      <c r="I12" s="118">
        <v>10242.700000000001</v>
      </c>
      <c r="J12" s="55">
        <f t="shared" si="0"/>
        <v>-658.70000000000073</v>
      </c>
      <c r="K12" s="56">
        <f t="shared" si="1"/>
        <v>0.93569078465638933</v>
      </c>
    </row>
    <row r="13" spans="1:11" ht="20.25" x14ac:dyDescent="0.3">
      <c r="A13" s="22">
        <v>180000</v>
      </c>
      <c r="B13" s="132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52192.7</v>
      </c>
      <c r="F13" s="119">
        <f>SUM(F18:F19,F14)</f>
        <v>49341.8</v>
      </c>
      <c r="G13" s="63">
        <f>SUM(G18:G19,G14)</f>
        <v>-2850.8999999999987</v>
      </c>
      <c r="H13" s="78">
        <f t="shared" ref="H13:H19" si="2">SUM(F13/E13)</f>
        <v>0.94537741868115666</v>
      </c>
      <c r="I13" s="119">
        <f>SUM(I18:I19,I14)</f>
        <v>54006.599999999991</v>
      </c>
      <c r="J13" s="64">
        <f t="shared" si="0"/>
        <v>-4664.7999999999884</v>
      </c>
      <c r="K13" s="65">
        <f t="shared" si="1"/>
        <v>0.91362537171382774</v>
      </c>
    </row>
    <row r="14" spans="1:11" ht="20.25" x14ac:dyDescent="0.3">
      <c r="A14" s="22">
        <v>180100</v>
      </c>
      <c r="B14" s="130" t="s">
        <v>7</v>
      </c>
      <c r="C14" s="60">
        <f>SUM(C15:C17)</f>
        <v>45440</v>
      </c>
      <c r="D14" s="60">
        <f>SUM(D15:D17)</f>
        <v>45440</v>
      </c>
      <c r="E14" s="61">
        <f>SUM(E15:E17)</f>
        <v>34163.199999999997</v>
      </c>
      <c r="F14" s="119">
        <f>SUM(F15:F17)</f>
        <v>29457.4</v>
      </c>
      <c r="G14" s="63">
        <f>SUM(G15:G17)</f>
        <v>-4705.7999999999993</v>
      </c>
      <c r="H14" s="78">
        <f t="shared" si="2"/>
        <v>0.86225529224428632</v>
      </c>
      <c r="I14" s="119">
        <f>SUM(I15:I17)</f>
        <v>35854.399999999994</v>
      </c>
      <c r="J14" s="64">
        <f t="shared" si="0"/>
        <v>-6396.9999999999927</v>
      </c>
      <c r="K14" s="65">
        <f t="shared" si="1"/>
        <v>0.8215839618010623</v>
      </c>
    </row>
    <row r="15" spans="1:11" ht="20.25" x14ac:dyDescent="0.3">
      <c r="A15" s="21"/>
      <c r="B15" s="133" t="s">
        <v>8</v>
      </c>
      <c r="C15" s="131">
        <v>4355</v>
      </c>
      <c r="D15" s="131">
        <v>4355</v>
      </c>
      <c r="E15" s="59">
        <v>3347</v>
      </c>
      <c r="F15" s="118">
        <v>2585.5</v>
      </c>
      <c r="G15" s="53">
        <f>SUM(F15-E15)</f>
        <v>-761.5</v>
      </c>
      <c r="H15" s="54">
        <f t="shared" si="2"/>
        <v>0.77248282043621153</v>
      </c>
      <c r="I15" s="118">
        <v>5042.7</v>
      </c>
      <c r="J15" s="55">
        <f t="shared" si="0"/>
        <v>-2457.1999999999998</v>
      </c>
      <c r="K15" s="56">
        <f t="shared" si="1"/>
        <v>0.51272135958910903</v>
      </c>
    </row>
    <row r="16" spans="1:11" ht="20.25" x14ac:dyDescent="0.3">
      <c r="A16" s="21"/>
      <c r="B16" s="133" t="s">
        <v>9</v>
      </c>
      <c r="C16" s="131">
        <v>41060</v>
      </c>
      <c r="D16" s="131">
        <v>41060</v>
      </c>
      <c r="E16" s="59">
        <v>30796.2</v>
      </c>
      <c r="F16" s="118">
        <v>26871.9</v>
      </c>
      <c r="G16" s="53">
        <f>SUM(F16-E16)</f>
        <v>-3924.2999999999993</v>
      </c>
      <c r="H16" s="54">
        <f t="shared" si="2"/>
        <v>0.87257194069398181</v>
      </c>
      <c r="I16" s="118">
        <v>30797.1</v>
      </c>
      <c r="J16" s="55">
        <f t="shared" si="0"/>
        <v>-3925.1999999999971</v>
      </c>
      <c r="K16" s="56">
        <f t="shared" si="1"/>
        <v>0.87254644106100909</v>
      </c>
    </row>
    <row r="17" spans="1:11" ht="20.25" x14ac:dyDescent="0.3">
      <c r="A17" s="21"/>
      <c r="B17" s="133" t="s">
        <v>10</v>
      </c>
      <c r="C17" s="131">
        <v>25</v>
      </c>
      <c r="D17" s="131">
        <v>25</v>
      </c>
      <c r="E17" s="59">
        <v>20</v>
      </c>
      <c r="F17" s="118"/>
      <c r="G17" s="53">
        <f>SUM(F17-E17)</f>
        <v>-20</v>
      </c>
      <c r="H17" s="54">
        <f t="shared" si="2"/>
        <v>0</v>
      </c>
      <c r="I17" s="118">
        <v>14.6</v>
      </c>
      <c r="J17" s="55">
        <f t="shared" si="0"/>
        <v>-14.6</v>
      </c>
      <c r="K17" s="56">
        <f t="shared" si="1"/>
        <v>0</v>
      </c>
    </row>
    <row r="18" spans="1:11" ht="20.25" x14ac:dyDescent="0.3">
      <c r="A18" s="21">
        <v>180300</v>
      </c>
      <c r="B18" s="133" t="s">
        <v>11</v>
      </c>
      <c r="C18" s="131">
        <v>182</v>
      </c>
      <c r="D18" s="131">
        <v>182</v>
      </c>
      <c r="E18" s="59">
        <v>101</v>
      </c>
      <c r="F18" s="118">
        <v>30.2</v>
      </c>
      <c r="G18" s="53">
        <f>SUM(F18-E18)</f>
        <v>-70.8</v>
      </c>
      <c r="H18" s="54">
        <f t="shared" si="2"/>
        <v>0.299009900990099</v>
      </c>
      <c r="I18" s="118">
        <v>73.099999999999994</v>
      </c>
      <c r="J18" s="55">
        <f t="shared" si="0"/>
        <v>-42.899999999999991</v>
      </c>
      <c r="K18" s="56">
        <f t="shared" si="1"/>
        <v>0.41313269493844051</v>
      </c>
    </row>
    <row r="19" spans="1:11" ht="20.25" x14ac:dyDescent="0.3">
      <c r="A19" s="21">
        <v>180500</v>
      </c>
      <c r="B19" s="133" t="s">
        <v>12</v>
      </c>
      <c r="C19" s="131">
        <v>24266.5</v>
      </c>
      <c r="D19" s="131">
        <v>24266.5</v>
      </c>
      <c r="E19" s="59">
        <v>17928.5</v>
      </c>
      <c r="F19" s="118">
        <v>19854.2</v>
      </c>
      <c r="G19" s="53">
        <f>SUM(F19-E19)</f>
        <v>1925.7000000000007</v>
      </c>
      <c r="H19" s="54">
        <f t="shared" si="2"/>
        <v>1.1074099896812337</v>
      </c>
      <c r="I19" s="118">
        <v>18079.099999999999</v>
      </c>
      <c r="J19" s="55">
        <f t="shared" si="0"/>
        <v>1775.1000000000022</v>
      </c>
      <c r="K19" s="56">
        <f t="shared" si="1"/>
        <v>1.0981851972719883</v>
      </c>
    </row>
    <row r="20" spans="1:11" ht="20.25" x14ac:dyDescent="0.3">
      <c r="A20" s="23">
        <v>200000</v>
      </c>
      <c r="B20" s="45" t="s">
        <v>14</v>
      </c>
      <c r="C20" s="134">
        <f>SUM(C21:C34)</f>
        <v>2120</v>
      </c>
      <c r="D20" s="134">
        <f>SUM(D21:D34)</f>
        <v>2120</v>
      </c>
      <c r="E20" s="135">
        <f>SUM(E21:E34)</f>
        <v>1591.7</v>
      </c>
      <c r="F20" s="136">
        <f>SUM(F21:F34)</f>
        <v>3167</v>
      </c>
      <c r="G20" s="135">
        <f>SUM(G21:G34)</f>
        <v>1575.3</v>
      </c>
      <c r="H20" s="49">
        <f>SUM(F20/E20)</f>
        <v>1.9896965508575737</v>
      </c>
      <c r="I20" s="136">
        <f>SUM(I21:I34)</f>
        <v>4137.8</v>
      </c>
      <c r="J20" s="135">
        <f>SUM(J21:J34)</f>
        <v>-970.80000000000007</v>
      </c>
      <c r="K20" s="66">
        <f>SUM(F20/I20)*100%</f>
        <v>0.76538257044806413</v>
      </c>
    </row>
    <row r="21" spans="1:11" ht="44.45" customHeight="1" x14ac:dyDescent="0.3">
      <c r="A21" s="21">
        <v>210103</v>
      </c>
      <c r="B21" s="111" t="s">
        <v>56</v>
      </c>
      <c r="C21" s="67">
        <v>63</v>
      </c>
      <c r="D21" s="67">
        <v>63</v>
      </c>
      <c r="E21" s="59">
        <v>55</v>
      </c>
      <c r="F21" s="118">
        <v>107.6</v>
      </c>
      <c r="G21" s="53">
        <f t="shared" ref="G21:G34" si="3">SUM(F21-E21)</f>
        <v>52.599999999999994</v>
      </c>
      <c r="H21" s="54">
        <f t="shared" ref="H21:H33" si="4">SUM(F21/E21)</f>
        <v>1.9563636363636363</v>
      </c>
      <c r="I21" s="118">
        <v>477.6</v>
      </c>
      <c r="J21" s="55">
        <f t="shared" ref="J21:J38" si="5">SUM(F21-I21)</f>
        <v>-370</v>
      </c>
      <c r="K21" s="68">
        <f t="shared" si="1"/>
        <v>0.22529313232830819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/>
      <c r="G22" s="53">
        <f t="shared" si="3"/>
        <v>0</v>
      </c>
      <c r="H22" s="54" t="e">
        <f t="shared" si="4"/>
        <v>#DIV/0!</v>
      </c>
      <c r="I22" s="118">
        <v>1567</v>
      </c>
      <c r="J22" s="55">
        <f t="shared" si="5"/>
        <v>-1567</v>
      </c>
      <c r="K22" s="68">
        <f t="shared" si="1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3"/>
        <v>0</v>
      </c>
      <c r="H23" s="54"/>
      <c r="I23" s="118"/>
      <c r="J23" s="55">
        <f t="shared" si="5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157</v>
      </c>
      <c r="F24" s="118">
        <v>766.8</v>
      </c>
      <c r="G24" s="53">
        <f t="shared" si="3"/>
        <v>609.79999999999995</v>
      </c>
      <c r="H24" s="54">
        <f t="shared" si="4"/>
        <v>4.8840764331210185</v>
      </c>
      <c r="I24" s="118">
        <v>270.3</v>
      </c>
      <c r="J24" s="55">
        <f t="shared" si="5"/>
        <v>496.49999999999994</v>
      </c>
      <c r="K24" s="68">
        <f>SUM(F24/I24)*100%</f>
        <v>2.83684794672586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8">
        <v>98</v>
      </c>
      <c r="G25" s="53">
        <f t="shared" si="3"/>
        <v>98</v>
      </c>
      <c r="H25" s="54" t="e">
        <f t="shared" si="4"/>
        <v>#DIV/0!</v>
      </c>
      <c r="I25" s="118"/>
      <c r="J25" s="55">
        <f t="shared" si="5"/>
        <v>98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1" t="s">
        <v>87</v>
      </c>
      <c r="C26" s="71"/>
      <c r="D26" s="71"/>
      <c r="E26" s="59"/>
      <c r="F26" s="118">
        <v>11</v>
      </c>
      <c r="G26" s="53">
        <f t="shared" si="3"/>
        <v>11</v>
      </c>
      <c r="H26" s="54"/>
      <c r="I26" s="118">
        <v>4.2</v>
      </c>
      <c r="J26" s="55">
        <f t="shared" si="5"/>
        <v>6.8</v>
      </c>
      <c r="K26" s="68">
        <f>SUM(F26/I26)*100%</f>
        <v>2.6190476190476191</v>
      </c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15</v>
      </c>
      <c r="F27" s="118">
        <v>23.5</v>
      </c>
      <c r="G27" s="53">
        <f t="shared" si="3"/>
        <v>8.5</v>
      </c>
      <c r="H27" s="54">
        <f t="shared" si="4"/>
        <v>1.5666666666666667</v>
      </c>
      <c r="I27" s="118">
        <v>32.700000000000003</v>
      </c>
      <c r="J27" s="55">
        <f t="shared" si="5"/>
        <v>-9.2000000000000028</v>
      </c>
      <c r="K27" s="68">
        <f>SUM(F27/I27)*100%</f>
        <v>0.71865443425076447</v>
      </c>
    </row>
    <row r="28" spans="1:11" ht="18" customHeight="1" x14ac:dyDescent="0.3">
      <c r="A28" s="20">
        <v>220125</v>
      </c>
      <c r="B28" s="43" t="s">
        <v>57</v>
      </c>
      <c r="C28" s="72">
        <v>1030</v>
      </c>
      <c r="D28" s="72">
        <v>1030</v>
      </c>
      <c r="E28" s="59">
        <v>772.5</v>
      </c>
      <c r="F28" s="118">
        <v>1392.3</v>
      </c>
      <c r="G28" s="53">
        <f t="shared" si="3"/>
        <v>619.79999999999995</v>
      </c>
      <c r="H28" s="54">
        <f t="shared" si="4"/>
        <v>1.8023300970873786</v>
      </c>
      <c r="I28" s="118">
        <v>821</v>
      </c>
      <c r="J28" s="55">
        <f t="shared" si="5"/>
        <v>571.29999999999995</v>
      </c>
      <c r="K28" s="68">
        <f t="shared" si="1"/>
        <v>1.6958587088915955</v>
      </c>
    </row>
    <row r="29" spans="1:11" ht="38.450000000000003" customHeight="1" x14ac:dyDescent="0.3">
      <c r="A29" s="20">
        <v>220126</v>
      </c>
      <c r="B29" s="98" t="s">
        <v>31</v>
      </c>
      <c r="C29" s="73">
        <v>200</v>
      </c>
      <c r="D29" s="73">
        <v>200</v>
      </c>
      <c r="E29" s="59">
        <v>152</v>
      </c>
      <c r="F29" s="118">
        <v>110.9</v>
      </c>
      <c r="G29" s="53">
        <f t="shared" si="3"/>
        <v>-41.099999999999994</v>
      </c>
      <c r="H29" s="54">
        <f t="shared" si="4"/>
        <v>0.72960526315789476</v>
      </c>
      <c r="I29" s="118">
        <v>186.8</v>
      </c>
      <c r="J29" s="55">
        <f t="shared" si="5"/>
        <v>-75.900000000000006</v>
      </c>
      <c r="K29" s="68">
        <f t="shared" si="1"/>
        <v>0.59368308351177734</v>
      </c>
    </row>
    <row r="30" spans="1:11" ht="40.9" customHeight="1" x14ac:dyDescent="0.3">
      <c r="A30" s="20">
        <v>220804</v>
      </c>
      <c r="B30" s="101" t="s">
        <v>60</v>
      </c>
      <c r="C30" s="73">
        <v>410</v>
      </c>
      <c r="D30" s="73">
        <v>410</v>
      </c>
      <c r="E30" s="59">
        <v>307.5</v>
      </c>
      <c r="F30" s="118">
        <v>428.5</v>
      </c>
      <c r="G30" s="53">
        <f t="shared" si="3"/>
        <v>121</v>
      </c>
      <c r="H30" s="54">
        <f t="shared" si="4"/>
        <v>1.3934959349593496</v>
      </c>
      <c r="I30" s="118">
        <v>321.5</v>
      </c>
      <c r="J30" s="55">
        <f t="shared" si="5"/>
        <v>107</v>
      </c>
      <c r="K30" s="68">
        <f t="shared" si="1"/>
        <v>1.3328149300155521</v>
      </c>
    </row>
    <row r="31" spans="1:11" ht="17.45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20.2</v>
      </c>
      <c r="F31" s="118">
        <v>18.3</v>
      </c>
      <c r="G31" s="53">
        <f t="shared" si="3"/>
        <v>-1.8999999999999986</v>
      </c>
      <c r="H31" s="54">
        <f t="shared" si="4"/>
        <v>0.90594059405940597</v>
      </c>
      <c r="I31" s="118">
        <v>21.9</v>
      </c>
      <c r="J31" s="55">
        <f t="shared" si="5"/>
        <v>-3.5999999999999979</v>
      </c>
      <c r="K31" s="68">
        <f t="shared" si="1"/>
        <v>0.8356164383561645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112.5</v>
      </c>
      <c r="F32" s="126">
        <v>208.9</v>
      </c>
      <c r="G32" s="53">
        <f t="shared" si="3"/>
        <v>96.4</v>
      </c>
      <c r="H32" s="54">
        <f t="shared" si="4"/>
        <v>1.856888888888889</v>
      </c>
      <c r="I32" s="126">
        <v>430.7</v>
      </c>
      <c r="J32" s="55">
        <f t="shared" si="5"/>
        <v>-221.79999999999998</v>
      </c>
      <c r="K32" s="68">
        <f t="shared" si="1"/>
        <v>0.4850243789180404</v>
      </c>
    </row>
    <row r="33" spans="1:11" ht="20.25" hidden="1" x14ac:dyDescent="0.3">
      <c r="A33" s="20">
        <v>240606</v>
      </c>
      <c r="B33" s="40" t="s">
        <v>75</v>
      </c>
      <c r="C33" s="75"/>
      <c r="D33" s="75"/>
      <c r="E33" s="59"/>
      <c r="F33" s="118"/>
      <c r="G33" s="53">
        <f>SUM(F33-E33)</f>
        <v>0</v>
      </c>
      <c r="H33" s="54" t="e">
        <f t="shared" si="4"/>
        <v>#DIV/0!</v>
      </c>
      <c r="I33" s="118"/>
      <c r="J33" s="55">
        <f t="shared" si="5"/>
        <v>0</v>
      </c>
      <c r="K33" s="68" t="e">
        <f t="shared" si="1"/>
        <v>#DIV/0!</v>
      </c>
    </row>
    <row r="34" spans="1:11" ht="36" customHeight="1" x14ac:dyDescent="0.3">
      <c r="A34" s="20">
        <v>240622</v>
      </c>
      <c r="B34" s="137" t="s">
        <v>41</v>
      </c>
      <c r="C34" s="138"/>
      <c r="D34" s="138"/>
      <c r="E34" s="59"/>
      <c r="F34" s="118">
        <v>1.2</v>
      </c>
      <c r="G34" s="53">
        <f t="shared" si="3"/>
        <v>1.2</v>
      </c>
      <c r="H34" s="54"/>
      <c r="I34" s="118">
        <v>4.0999999999999996</v>
      </c>
      <c r="J34" s="55">
        <f t="shared" si="5"/>
        <v>-2.8999999999999995</v>
      </c>
      <c r="K34" s="68">
        <f t="shared" si="1"/>
        <v>0.29268292682926833</v>
      </c>
    </row>
    <row r="35" spans="1:11" ht="19.149999999999999" customHeight="1" x14ac:dyDescent="0.3">
      <c r="A35" s="23">
        <v>300000</v>
      </c>
      <c r="B35" s="45" t="s">
        <v>18</v>
      </c>
      <c r="C35" s="139"/>
      <c r="D35" s="139"/>
      <c r="E35" s="135">
        <f>SUM(E37)</f>
        <v>0</v>
      </c>
      <c r="F35" s="136">
        <f>SUM(F37,F36)</f>
        <v>1.7</v>
      </c>
      <c r="G35" s="135">
        <f t="shared" ref="G35:G40" si="6">SUM(F35-E35)</f>
        <v>1.7</v>
      </c>
      <c r="H35" s="49" t="e">
        <f>SUM(F35/E35)</f>
        <v>#DIV/0!</v>
      </c>
      <c r="I35" s="136">
        <f>SUM(I37,I36)</f>
        <v>0</v>
      </c>
      <c r="J35" s="135">
        <f>SUM(F35-I35)</f>
        <v>1.7</v>
      </c>
      <c r="K35" s="66" t="e">
        <f>SUM(F35/I35)*100%</f>
        <v>#DIV/0!</v>
      </c>
    </row>
    <row r="36" spans="1:11" ht="27.6" customHeight="1" x14ac:dyDescent="0.3">
      <c r="A36" s="20">
        <v>310102</v>
      </c>
      <c r="B36" s="35" t="s">
        <v>19</v>
      </c>
      <c r="C36" s="76"/>
      <c r="D36" s="76"/>
      <c r="E36" s="58"/>
      <c r="F36" s="118">
        <v>1.4</v>
      </c>
      <c r="G36" s="53">
        <f t="shared" si="6"/>
        <v>1.4</v>
      </c>
      <c r="H36" s="54"/>
      <c r="I36" s="118"/>
      <c r="J36" s="55">
        <f t="shared" si="5"/>
        <v>1.4</v>
      </c>
      <c r="K36" s="68"/>
    </row>
    <row r="37" spans="1:11" ht="39.75" customHeight="1" x14ac:dyDescent="0.3">
      <c r="A37" s="20">
        <v>310200</v>
      </c>
      <c r="B37" s="101" t="s">
        <v>58</v>
      </c>
      <c r="C37" s="76"/>
      <c r="D37" s="76"/>
      <c r="E37" s="58"/>
      <c r="F37" s="118">
        <v>0.3</v>
      </c>
      <c r="G37" s="53">
        <f t="shared" si="6"/>
        <v>0.3</v>
      </c>
      <c r="H37" s="54" t="e">
        <f>SUM(F37/E37)</f>
        <v>#DIV/0!</v>
      </c>
      <c r="I37" s="118"/>
      <c r="J37" s="55">
        <f t="shared" si="5"/>
        <v>0.3</v>
      </c>
      <c r="K37" s="68" t="e">
        <f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534649.29999999993</v>
      </c>
      <c r="F38" s="119">
        <f>SUM(F8,F20,F35)</f>
        <v>539753.19999999995</v>
      </c>
      <c r="G38" s="62">
        <f t="shared" si="6"/>
        <v>5103.9000000000233</v>
      </c>
      <c r="H38" s="49">
        <f>SUM(F38/E38)</f>
        <v>1.0095462577057521</v>
      </c>
      <c r="I38" s="119">
        <f>SUM(I8,I20,I35)</f>
        <v>467347.39999999997</v>
      </c>
      <c r="J38" s="62">
        <f t="shared" si="5"/>
        <v>72405.799999999988</v>
      </c>
      <c r="K38" s="66">
        <f t="shared" ref="K38:K71" si="7">SUM(F38/I38)*100%</f>
        <v>1.1549292881483881</v>
      </c>
    </row>
    <row r="39" spans="1:11" ht="20.25" x14ac:dyDescent="0.3">
      <c r="A39" s="24">
        <v>400000</v>
      </c>
      <c r="B39" s="44" t="s">
        <v>21</v>
      </c>
      <c r="C39" s="77">
        <f>SUM(C40,C51,C49)</f>
        <v>178860.79999999999</v>
      </c>
      <c r="D39" s="77">
        <f>SUM(D40,D51,D49)</f>
        <v>162054.9</v>
      </c>
      <c r="E39" s="77">
        <f>SUM(E40,E51,E49)</f>
        <v>124851.79999999999</v>
      </c>
      <c r="F39" s="120">
        <f>SUM(F40,F51,F49)</f>
        <v>124727.59999999999</v>
      </c>
      <c r="G39" s="63">
        <f t="shared" si="6"/>
        <v>-124.19999999999709</v>
      </c>
      <c r="H39" s="78">
        <f>SUM(F39/E39)</f>
        <v>0.99900522058953101</v>
      </c>
      <c r="I39" s="120">
        <f>SUM(I40,I51,I49)</f>
        <v>116588.79999999999</v>
      </c>
      <c r="J39" s="77">
        <f>SUM(J40,J51,J49)</f>
        <v>8138.8000000000084</v>
      </c>
      <c r="K39" s="65">
        <f t="shared" si="7"/>
        <v>1.0698077345336774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159326.79999999999</v>
      </c>
      <c r="E40" s="77">
        <f>SUM(E41:E46)</f>
        <v>122809.9</v>
      </c>
      <c r="F40" s="120">
        <f>SUM(F41:F46)</f>
        <v>122809.9</v>
      </c>
      <c r="G40" s="63">
        <f t="shared" si="6"/>
        <v>0</v>
      </c>
      <c r="H40" s="78">
        <f>SUM(F40/E40)</f>
        <v>1</v>
      </c>
      <c r="I40" s="120">
        <f>SUM(I41:I48)</f>
        <v>108992.99999999999</v>
      </c>
      <c r="J40" s="64">
        <f t="shared" ref="J40:J71" si="8">SUM(F40-I40)</f>
        <v>13816.900000000009</v>
      </c>
      <c r="K40" s="65">
        <f t="shared" si="7"/>
        <v>1.1267686915673485</v>
      </c>
    </row>
    <row r="41" spans="1:11" ht="35.25" hidden="1" customHeight="1" x14ac:dyDescent="0.3">
      <c r="A41" s="20">
        <v>410304</v>
      </c>
      <c r="B41" s="102" t="s">
        <v>66</v>
      </c>
      <c r="C41" s="77"/>
      <c r="D41" s="77"/>
      <c r="E41" s="58"/>
      <c r="F41" s="117"/>
      <c r="G41" s="53"/>
      <c r="H41" s="54"/>
      <c r="I41" s="117"/>
      <c r="J41" s="55">
        <f t="shared" si="8"/>
        <v>0</v>
      </c>
      <c r="K41" s="65"/>
    </row>
    <row r="42" spans="1:11" ht="33" hidden="1" customHeight="1" x14ac:dyDescent="0.3">
      <c r="A42" s="20">
        <v>410332</v>
      </c>
      <c r="B42" s="102" t="s">
        <v>64</v>
      </c>
      <c r="C42" s="77"/>
      <c r="D42" s="77"/>
      <c r="E42" s="58"/>
      <c r="F42" s="117"/>
      <c r="G42" s="53"/>
      <c r="H42" s="54"/>
      <c r="I42" s="117"/>
      <c r="J42" s="55">
        <f t="shared" si="8"/>
        <v>0</v>
      </c>
      <c r="K42" s="65"/>
    </row>
    <row r="43" spans="1:11" ht="20.25" x14ac:dyDescent="0.3">
      <c r="A43" s="20">
        <v>410339</v>
      </c>
      <c r="B43" s="94" t="s">
        <v>22</v>
      </c>
      <c r="C43" s="84">
        <v>177029.8</v>
      </c>
      <c r="D43" s="84">
        <v>159326.79999999999</v>
      </c>
      <c r="E43" s="58">
        <v>122809.9</v>
      </c>
      <c r="F43" s="121">
        <v>122809.9</v>
      </c>
      <c r="G43" s="53">
        <f>SUM(F43-E43)</f>
        <v>0</v>
      </c>
      <c r="H43" s="54">
        <f>SUM(F43/E43)</f>
        <v>1</v>
      </c>
      <c r="I43" s="121">
        <v>106810.9</v>
      </c>
      <c r="J43" s="55">
        <f t="shared" si="8"/>
        <v>15999</v>
      </c>
      <c r="K43" s="81">
        <f t="shared" si="7"/>
        <v>1.1497880834259424</v>
      </c>
    </row>
    <row r="44" spans="1:11" ht="16.5" hidden="1" customHeight="1" x14ac:dyDescent="0.3">
      <c r="A44" s="20">
        <v>410342</v>
      </c>
      <c r="B44" s="94" t="s">
        <v>23</v>
      </c>
      <c r="C44" s="84"/>
      <c r="D44" s="84"/>
      <c r="F44" s="121"/>
      <c r="G44" s="53"/>
      <c r="H44" s="54">
        <f>SUM(F44/E43)</f>
        <v>0</v>
      </c>
      <c r="I44" s="121"/>
      <c r="J44" s="55">
        <f t="shared" si="8"/>
        <v>0</v>
      </c>
      <c r="K44" s="81" t="e">
        <f t="shared" si="7"/>
        <v>#DIV/0!</v>
      </c>
    </row>
    <row r="45" spans="1:11" ht="37.5" x14ac:dyDescent="0.3">
      <c r="A45" s="20">
        <v>410345</v>
      </c>
      <c r="B45" s="102" t="s">
        <v>55</v>
      </c>
      <c r="C45" s="80"/>
      <c r="D45" s="80"/>
      <c r="E45" s="58"/>
      <c r="F45" s="121"/>
      <c r="G45" s="53"/>
      <c r="H45" s="54"/>
      <c r="I45" s="121">
        <v>1361</v>
      </c>
      <c r="J45" s="55">
        <f t="shared" si="8"/>
        <v>-1361</v>
      </c>
      <c r="K45" s="81">
        <f t="shared" si="7"/>
        <v>0</v>
      </c>
    </row>
    <row r="46" spans="1:11" ht="31.9" customHeight="1" x14ac:dyDescent="0.3">
      <c r="A46" s="20">
        <v>410352</v>
      </c>
      <c r="B46" s="156" t="s">
        <v>81</v>
      </c>
      <c r="C46" s="84"/>
      <c r="D46" s="84"/>
      <c r="E46" s="58"/>
      <c r="F46" s="121"/>
      <c r="G46" s="53">
        <f>SUM(F46-E46)</f>
        <v>0</v>
      </c>
      <c r="H46" s="54" t="e">
        <f>SUM(F46/E46)</f>
        <v>#DIV/0!</v>
      </c>
      <c r="I46" s="121">
        <v>264</v>
      </c>
      <c r="J46" s="55">
        <f t="shared" si="8"/>
        <v>-264</v>
      </c>
      <c r="K46" s="81">
        <f t="shared" si="7"/>
        <v>0</v>
      </c>
    </row>
    <row r="47" spans="1:11" ht="54" customHeight="1" x14ac:dyDescent="0.3">
      <c r="A47" s="20">
        <v>410355</v>
      </c>
      <c r="B47" s="154" t="s">
        <v>82</v>
      </c>
      <c r="C47" s="84"/>
      <c r="D47" s="84"/>
      <c r="E47" s="58"/>
      <c r="F47" s="121"/>
      <c r="G47" s="53"/>
      <c r="H47" s="54"/>
      <c r="I47" s="121">
        <v>431.9</v>
      </c>
      <c r="J47" s="55">
        <f t="shared" si="8"/>
        <v>-431.9</v>
      </c>
      <c r="K47" s="81">
        <f t="shared" si="7"/>
        <v>0</v>
      </c>
    </row>
    <row r="48" spans="1:11" ht="54" customHeight="1" x14ac:dyDescent="0.3">
      <c r="A48" s="21">
        <v>410356</v>
      </c>
      <c r="B48" s="110" t="s">
        <v>83</v>
      </c>
      <c r="C48" s="84"/>
      <c r="D48" s="84"/>
      <c r="E48" s="58"/>
      <c r="F48" s="121"/>
      <c r="G48" s="53"/>
      <c r="H48" s="54"/>
      <c r="I48" s="121">
        <v>125.2</v>
      </c>
      <c r="J48" s="55">
        <f t="shared" si="8"/>
        <v>-125.2</v>
      </c>
      <c r="K48" s="81">
        <f t="shared" si="7"/>
        <v>0</v>
      </c>
    </row>
    <row r="49" spans="1:11" ht="21" x14ac:dyDescent="0.3">
      <c r="A49" s="24">
        <v>410400</v>
      </c>
      <c r="B49" s="106" t="s">
        <v>70</v>
      </c>
      <c r="C49" s="104">
        <f>SUM(C50)</f>
        <v>0</v>
      </c>
      <c r="D49" s="104">
        <f>SUM(D50)</f>
        <v>0</v>
      </c>
      <c r="E49" s="104">
        <f>SUM(E50)</f>
        <v>0</v>
      </c>
      <c r="F49" s="122">
        <f>SUM(F50)</f>
        <v>0</v>
      </c>
      <c r="G49" s="63">
        <f>SUM(F49-E49)</f>
        <v>0</v>
      </c>
      <c r="H49" s="78" t="e">
        <f>SUM(F49/E49)</f>
        <v>#DIV/0!</v>
      </c>
      <c r="I49" s="122">
        <f>SUM(I50)</f>
        <v>1952.1</v>
      </c>
      <c r="J49" s="64">
        <f>SUM(F49-I49)</f>
        <v>-1952.1</v>
      </c>
      <c r="K49" s="65">
        <f t="shared" si="7"/>
        <v>0</v>
      </c>
    </row>
    <row r="50" spans="1:11" ht="59.25" customHeight="1" x14ac:dyDescent="0.3">
      <c r="A50" s="20">
        <v>410402</v>
      </c>
      <c r="B50" s="105" t="s">
        <v>69</v>
      </c>
      <c r="C50" s="84"/>
      <c r="D50" s="84"/>
      <c r="E50" s="84"/>
      <c r="F50" s="121"/>
      <c r="G50" s="53">
        <f>SUM(F50-E50)</f>
        <v>0</v>
      </c>
      <c r="H50" s="54" t="e">
        <f>SUM(F50/E50)</f>
        <v>#DIV/0!</v>
      </c>
      <c r="I50" s="121">
        <v>1952.1</v>
      </c>
      <c r="J50" s="55">
        <f>SUM(F50-I50)</f>
        <v>-1952.1</v>
      </c>
      <c r="K50" s="81">
        <f t="shared" si="7"/>
        <v>0</v>
      </c>
    </row>
    <row r="51" spans="1:11" ht="20.25" x14ac:dyDescent="0.3">
      <c r="A51" s="24">
        <v>410500</v>
      </c>
      <c r="B51" s="44" t="s">
        <v>44</v>
      </c>
      <c r="C51" s="77">
        <f>SUM(C52:C71)</f>
        <v>1831</v>
      </c>
      <c r="D51" s="77">
        <f>SUM(D52:D71)</f>
        <v>2728.1000000000004</v>
      </c>
      <c r="E51" s="77">
        <f>SUM(E52:E71)</f>
        <v>2041.9</v>
      </c>
      <c r="F51" s="120">
        <f>SUM(F52:F71)</f>
        <v>1917.7</v>
      </c>
      <c r="G51" s="77">
        <f>SUM(G52:G71)</f>
        <v>-124.2</v>
      </c>
      <c r="H51" s="54">
        <f>SUM(F51/E51)</f>
        <v>0.93917429844752431</v>
      </c>
      <c r="I51" s="120">
        <f>SUM(I52:I71)</f>
        <v>5643.7</v>
      </c>
      <c r="J51" s="64">
        <f t="shared" si="8"/>
        <v>-3726</v>
      </c>
      <c r="K51" s="82">
        <f t="shared" si="7"/>
        <v>0.33979481545794427</v>
      </c>
    </row>
    <row r="52" spans="1:11" ht="48" customHeight="1" x14ac:dyDescent="0.3">
      <c r="A52" s="20">
        <v>410506</v>
      </c>
      <c r="B52" s="103" t="s">
        <v>89</v>
      </c>
      <c r="C52" s="83"/>
      <c r="D52" s="83"/>
      <c r="E52" s="58"/>
      <c r="F52" s="121"/>
      <c r="G52" s="53"/>
      <c r="H52" s="54"/>
      <c r="I52" s="121">
        <v>828.8</v>
      </c>
      <c r="J52" s="55">
        <f t="shared" si="8"/>
        <v>-828.8</v>
      </c>
      <c r="K52" s="81">
        <f t="shared" si="7"/>
        <v>0</v>
      </c>
    </row>
    <row r="53" spans="1:11" ht="39.75" hidden="1" customHeight="1" x14ac:dyDescent="0.3">
      <c r="A53" s="20">
        <v>410502</v>
      </c>
      <c r="B53" s="110" t="s">
        <v>45</v>
      </c>
      <c r="C53" s="84"/>
      <c r="D53" s="84"/>
      <c r="E53" s="58"/>
      <c r="F53" s="121"/>
      <c r="G53" s="53"/>
      <c r="H53" s="54"/>
      <c r="I53" s="121"/>
      <c r="J53" s="55">
        <f t="shared" si="8"/>
        <v>0</v>
      </c>
      <c r="K53" s="81" t="e">
        <f t="shared" si="7"/>
        <v>#DIV/0!</v>
      </c>
    </row>
    <row r="54" spans="1:11" ht="45" hidden="1" customHeight="1" x14ac:dyDescent="0.3">
      <c r="A54" s="20">
        <v>410503</v>
      </c>
      <c r="B54" s="109" t="s">
        <v>46</v>
      </c>
      <c r="C54" s="85"/>
      <c r="D54" s="85"/>
      <c r="E54" s="58"/>
      <c r="F54" s="121"/>
      <c r="G54" s="53"/>
      <c r="H54" s="54"/>
      <c r="I54" s="121"/>
      <c r="J54" s="55">
        <f t="shared" si="8"/>
        <v>0</v>
      </c>
      <c r="K54" s="81" t="e">
        <f t="shared" si="7"/>
        <v>#DIV/0!</v>
      </c>
    </row>
    <row r="55" spans="1:11" ht="36" hidden="1" customHeight="1" x14ac:dyDescent="0.3">
      <c r="A55" s="20">
        <v>410508</v>
      </c>
      <c r="B55" s="108" t="s">
        <v>51</v>
      </c>
      <c r="C55" s="70"/>
      <c r="D55" s="70"/>
      <c r="E55" s="58"/>
      <c r="F55" s="121"/>
      <c r="G55" s="53"/>
      <c r="H55" s="54"/>
      <c r="I55" s="121"/>
      <c r="J55" s="55">
        <f t="shared" si="8"/>
        <v>0</v>
      </c>
      <c r="K55" s="81"/>
    </row>
    <row r="56" spans="1:11" ht="41.25" hidden="1" customHeight="1" x14ac:dyDescent="0.3">
      <c r="A56" s="20">
        <v>410509</v>
      </c>
      <c r="B56" s="108" t="s">
        <v>68</v>
      </c>
      <c r="C56" s="70"/>
      <c r="D56" s="70"/>
      <c r="E56" s="58"/>
      <c r="F56" s="121"/>
      <c r="G56" s="53"/>
      <c r="H56" s="54"/>
      <c r="I56" s="121"/>
      <c r="J56" s="55">
        <f t="shared" si="8"/>
        <v>0</v>
      </c>
      <c r="K56" s="81"/>
    </row>
    <row r="57" spans="1:11" ht="39" customHeight="1" x14ac:dyDescent="0.3">
      <c r="A57" s="20">
        <v>410510</v>
      </c>
      <c r="B57" s="140" t="s">
        <v>63</v>
      </c>
      <c r="C57" s="70">
        <v>1831</v>
      </c>
      <c r="D57" s="70">
        <v>1756.8</v>
      </c>
      <c r="E57" s="58">
        <v>1354.2</v>
      </c>
      <c r="F57" s="121">
        <v>1354.2</v>
      </c>
      <c r="G57" s="53">
        <f t="shared" ref="G57:G63" si="9">SUM(F57-E57)</f>
        <v>0</v>
      </c>
      <c r="H57" s="54" t="s">
        <v>36</v>
      </c>
      <c r="I57" s="121">
        <v>1086.5</v>
      </c>
      <c r="J57" s="55">
        <f t="shared" si="8"/>
        <v>267.70000000000005</v>
      </c>
      <c r="K57" s="81">
        <f t="shared" si="7"/>
        <v>1.2463874827427519</v>
      </c>
    </row>
    <row r="58" spans="1:11" ht="34.5" hidden="1" customHeight="1" x14ac:dyDescent="0.3">
      <c r="A58" s="20">
        <v>410511</v>
      </c>
      <c r="B58" s="96" t="s">
        <v>53</v>
      </c>
      <c r="C58" s="70"/>
      <c r="D58" s="70"/>
      <c r="E58" s="58"/>
      <c r="F58" s="121"/>
      <c r="G58" s="53">
        <f t="shared" si="9"/>
        <v>0</v>
      </c>
      <c r="H58" s="54" t="e">
        <f t="shared" ref="H58:H63" si="10">SUM(F58/E58)</f>
        <v>#DIV/0!</v>
      </c>
      <c r="I58" s="121"/>
      <c r="J58" s="55">
        <f t="shared" si="8"/>
        <v>0</v>
      </c>
      <c r="K58" s="81" t="e">
        <f t="shared" si="7"/>
        <v>#DIV/0!</v>
      </c>
    </row>
    <row r="59" spans="1:11" ht="48" customHeight="1" x14ac:dyDescent="0.3">
      <c r="A59" s="20">
        <v>410512</v>
      </c>
      <c r="B59" s="97" t="s">
        <v>50</v>
      </c>
      <c r="C59" s="70"/>
      <c r="D59" s="70">
        <v>822.6</v>
      </c>
      <c r="E59" s="58">
        <v>560.1</v>
      </c>
      <c r="F59" s="121">
        <v>439.6</v>
      </c>
      <c r="G59" s="53">
        <f t="shared" si="9"/>
        <v>-120.5</v>
      </c>
      <c r="H59" s="54">
        <f t="shared" si="10"/>
        <v>0.78485984645599005</v>
      </c>
      <c r="I59" s="121">
        <v>657.7</v>
      </c>
      <c r="J59" s="55">
        <f t="shared" si="8"/>
        <v>-218.10000000000002</v>
      </c>
      <c r="K59" s="81">
        <f t="shared" si="7"/>
        <v>0.66838984339364449</v>
      </c>
    </row>
    <row r="60" spans="1:11" ht="39" customHeight="1" x14ac:dyDescent="0.3">
      <c r="A60" s="20">
        <v>410514</v>
      </c>
      <c r="B60" s="141" t="s">
        <v>54</v>
      </c>
      <c r="C60" s="70"/>
      <c r="D60" s="70"/>
      <c r="E60" s="58"/>
      <c r="F60" s="121"/>
      <c r="G60" s="53">
        <f t="shared" si="9"/>
        <v>0</v>
      </c>
      <c r="H60" s="54" t="e">
        <f t="shared" si="10"/>
        <v>#DIV/0!</v>
      </c>
      <c r="I60" s="121">
        <v>1715.4</v>
      </c>
      <c r="J60" s="55">
        <f t="shared" si="8"/>
        <v>-1715.4</v>
      </c>
      <c r="K60" s="81">
        <f t="shared" si="7"/>
        <v>0</v>
      </c>
    </row>
    <row r="61" spans="1:11" ht="36" hidden="1" customHeight="1" x14ac:dyDescent="0.3">
      <c r="A61" s="20">
        <v>410515</v>
      </c>
      <c r="B61" s="109" t="s">
        <v>49</v>
      </c>
      <c r="C61" s="70"/>
      <c r="D61" s="70"/>
      <c r="E61" s="58"/>
      <c r="F61" s="121"/>
      <c r="G61" s="53">
        <f t="shared" si="9"/>
        <v>0</v>
      </c>
      <c r="H61" s="54" t="e">
        <f t="shared" si="10"/>
        <v>#DIV/0!</v>
      </c>
      <c r="I61" s="121"/>
      <c r="J61" s="55">
        <f t="shared" si="8"/>
        <v>0</v>
      </c>
      <c r="K61" s="81" t="e">
        <f t="shared" si="7"/>
        <v>#DIV/0!</v>
      </c>
    </row>
    <row r="62" spans="1:11" ht="54" customHeight="1" x14ac:dyDescent="0.3">
      <c r="A62" s="20">
        <v>410517</v>
      </c>
      <c r="B62" s="108" t="s">
        <v>72</v>
      </c>
      <c r="C62" s="70"/>
      <c r="D62" s="70">
        <v>25.8</v>
      </c>
      <c r="E62" s="58">
        <v>25.8</v>
      </c>
      <c r="F62" s="121">
        <v>25.8</v>
      </c>
      <c r="G62" s="53">
        <f t="shared" si="9"/>
        <v>0</v>
      </c>
      <c r="H62" s="54">
        <f t="shared" si="10"/>
        <v>1</v>
      </c>
      <c r="I62" s="121">
        <v>55.2</v>
      </c>
      <c r="J62" s="55">
        <f t="shared" si="8"/>
        <v>-29.400000000000002</v>
      </c>
      <c r="K62" s="81">
        <f t="shared" si="7"/>
        <v>0.46739130434782605</v>
      </c>
    </row>
    <row r="63" spans="1:11" ht="33.75" hidden="1" customHeight="1" x14ac:dyDescent="0.3">
      <c r="A63" s="20">
        <v>410518</v>
      </c>
      <c r="B63" s="108" t="s">
        <v>74</v>
      </c>
      <c r="C63" s="70"/>
      <c r="D63" s="70"/>
      <c r="E63" s="58"/>
      <c r="F63" s="121"/>
      <c r="G63" s="53">
        <f t="shared" si="9"/>
        <v>0</v>
      </c>
      <c r="H63" s="54" t="e">
        <f t="shared" si="10"/>
        <v>#DIV/0!</v>
      </c>
      <c r="I63" s="121"/>
      <c r="J63" s="55">
        <f t="shared" si="8"/>
        <v>0</v>
      </c>
      <c r="K63" s="81"/>
    </row>
    <row r="64" spans="1:11" ht="40.5" hidden="1" customHeight="1" x14ac:dyDescent="0.3">
      <c r="A64" s="20">
        <v>410520</v>
      </c>
      <c r="B64" s="96" t="s">
        <v>48</v>
      </c>
      <c r="C64" s="69"/>
      <c r="D64" s="69"/>
      <c r="E64" s="58"/>
      <c r="F64" s="121"/>
      <c r="G64" s="53"/>
      <c r="H64" s="54"/>
      <c r="I64" s="121"/>
      <c r="J64" s="55">
        <f t="shared" si="8"/>
        <v>0</v>
      </c>
      <c r="K64" s="81" t="e">
        <f t="shared" si="7"/>
        <v>#DIV/0!</v>
      </c>
    </row>
    <row r="65" spans="1:11" ht="33.75" hidden="1" customHeight="1" x14ac:dyDescent="0.3">
      <c r="A65" s="20">
        <v>410523</v>
      </c>
      <c r="B65" s="96" t="s">
        <v>52</v>
      </c>
      <c r="C65" s="69"/>
      <c r="D65" s="69"/>
      <c r="E65" s="58"/>
      <c r="F65" s="121"/>
      <c r="G65" s="53"/>
      <c r="H65" s="54"/>
      <c r="I65" s="121"/>
      <c r="J65" s="55">
        <f t="shared" si="8"/>
        <v>0</v>
      </c>
      <c r="K65" s="81" t="e">
        <f t="shared" si="7"/>
        <v>#DIV/0!</v>
      </c>
    </row>
    <row r="66" spans="1:11" ht="4.9000000000000004" hidden="1" customHeight="1" x14ac:dyDescent="0.3">
      <c r="A66" s="20">
        <v>410530</v>
      </c>
      <c r="B66" s="108" t="s">
        <v>73</v>
      </c>
      <c r="C66" s="69"/>
      <c r="D66" s="69"/>
      <c r="E66" s="58"/>
      <c r="F66" s="121"/>
      <c r="G66" s="53"/>
      <c r="H66" s="54"/>
      <c r="I66" s="121"/>
      <c r="J66" s="55"/>
      <c r="K66" s="81"/>
    </row>
    <row r="67" spans="1:11" ht="19.899999999999999" customHeight="1" x14ac:dyDescent="0.3">
      <c r="A67" s="20">
        <v>410539</v>
      </c>
      <c r="B67" s="96" t="s">
        <v>47</v>
      </c>
      <c r="C67" s="69"/>
      <c r="D67" s="69">
        <v>122.9</v>
      </c>
      <c r="E67" s="58">
        <v>101.8</v>
      </c>
      <c r="F67" s="121">
        <v>98.1</v>
      </c>
      <c r="G67" s="53">
        <f>SUM(F67-E67)</f>
        <v>-3.7000000000000028</v>
      </c>
      <c r="H67" s="54">
        <f>SUM(F67/E67)</f>
        <v>0.96365422396856582</v>
      </c>
      <c r="I67" s="121">
        <v>42.6</v>
      </c>
      <c r="J67" s="55">
        <f t="shared" si="8"/>
        <v>55.499999999999993</v>
      </c>
      <c r="K67" s="68">
        <f t="shared" si="7"/>
        <v>2.3028169014084505</v>
      </c>
    </row>
    <row r="68" spans="1:11" ht="41.25" hidden="1" customHeight="1" x14ac:dyDescent="0.3">
      <c r="A68" s="20">
        <v>410541</v>
      </c>
      <c r="B68" s="108" t="s">
        <v>61</v>
      </c>
      <c r="C68" s="69"/>
      <c r="D68" s="69"/>
      <c r="E68" s="58"/>
      <c r="F68" s="121"/>
      <c r="G68" s="53"/>
      <c r="H68" s="54"/>
      <c r="I68" s="121"/>
      <c r="J68" s="55">
        <f t="shared" si="8"/>
        <v>0</v>
      </c>
      <c r="K68" s="68" t="e">
        <f t="shared" si="7"/>
        <v>#DIV/0!</v>
      </c>
    </row>
    <row r="69" spans="1:11" ht="30.75" hidden="1" customHeight="1" x14ac:dyDescent="0.3">
      <c r="A69" s="20">
        <v>410543</v>
      </c>
      <c r="B69" s="96" t="s">
        <v>65</v>
      </c>
      <c r="C69" s="69"/>
      <c r="D69" s="69"/>
      <c r="E69" s="58"/>
      <c r="F69" s="121"/>
      <c r="G69" s="53"/>
      <c r="H69" s="54"/>
      <c r="I69" s="121"/>
      <c r="J69" s="55">
        <f t="shared" si="8"/>
        <v>0</v>
      </c>
      <c r="K69" s="68" t="e">
        <f t="shared" si="7"/>
        <v>#DIV/0!</v>
      </c>
    </row>
    <row r="70" spans="1:11" ht="36.75" hidden="1" customHeight="1" x14ac:dyDescent="0.3">
      <c r="A70" s="20">
        <v>410545</v>
      </c>
      <c r="B70" s="96" t="s">
        <v>67</v>
      </c>
      <c r="C70" s="69"/>
      <c r="D70" s="69"/>
      <c r="E70" s="58"/>
      <c r="F70" s="121"/>
      <c r="G70" s="53"/>
      <c r="H70" s="54"/>
      <c r="I70" s="121"/>
      <c r="J70" s="55">
        <f t="shared" si="8"/>
        <v>0</v>
      </c>
      <c r="K70" s="68" t="e">
        <f t="shared" si="7"/>
        <v>#DIV/0!</v>
      </c>
    </row>
    <row r="71" spans="1:11" ht="36.75" customHeight="1" x14ac:dyDescent="0.3">
      <c r="A71" s="20">
        <v>410550</v>
      </c>
      <c r="B71" s="96" t="s">
        <v>71</v>
      </c>
      <c r="C71" s="69"/>
      <c r="D71" s="69"/>
      <c r="E71" s="58"/>
      <c r="F71" s="121"/>
      <c r="G71" s="150">
        <f>SUM(F71-E71)</f>
        <v>0</v>
      </c>
      <c r="H71" s="54" t="e">
        <f>SUM(F71/E71)</f>
        <v>#DIV/0!</v>
      </c>
      <c r="I71" s="121">
        <v>1257.5</v>
      </c>
      <c r="J71" s="55">
        <f t="shared" si="8"/>
        <v>-1257.5</v>
      </c>
      <c r="K71" s="81">
        <f t="shared" si="7"/>
        <v>0</v>
      </c>
    </row>
    <row r="72" spans="1:11" ht="20.25" x14ac:dyDescent="0.3">
      <c r="A72" s="142"/>
      <c r="B72" s="45" t="s">
        <v>37</v>
      </c>
      <c r="C72" s="62">
        <f>SUM(C38:C39)</f>
        <v>889470.2</v>
      </c>
      <c r="D72" s="62">
        <f>SUM(D38:D39)</f>
        <v>872664.3</v>
      </c>
      <c r="E72" s="62">
        <f>SUM(E38:E39)</f>
        <v>659501.09999999986</v>
      </c>
      <c r="F72" s="119">
        <f>SUM(F38:F39)</f>
        <v>664480.79999999993</v>
      </c>
      <c r="G72" s="62">
        <f>SUM(G38:G39)</f>
        <v>4979.7000000000262</v>
      </c>
      <c r="H72" s="49">
        <f>SUM(F72/E72)</f>
        <v>1.0075507076485544</v>
      </c>
      <c r="I72" s="119">
        <f>SUM(I38:I39)</f>
        <v>583936.19999999995</v>
      </c>
      <c r="J72" s="62">
        <f>SUM(J38:J39)</f>
        <v>80544.599999999991</v>
      </c>
      <c r="K72" s="66">
        <f>SUM(F72/I72)*100%</f>
        <v>1.1379339044231203</v>
      </c>
    </row>
    <row r="73" spans="1:11" ht="17.25" x14ac:dyDescent="0.25">
      <c r="A73" s="173" t="s">
        <v>29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5"/>
    </row>
    <row r="74" spans="1:11" ht="20.25" x14ac:dyDescent="0.3">
      <c r="A74" s="21">
        <v>190100</v>
      </c>
      <c r="B74" s="133" t="s">
        <v>13</v>
      </c>
      <c r="C74" s="138">
        <v>373</v>
      </c>
      <c r="D74" s="138">
        <v>373</v>
      </c>
      <c r="E74" s="59">
        <v>279.8</v>
      </c>
      <c r="F74" s="118">
        <v>341.6</v>
      </c>
      <c r="G74" s="53">
        <f t="shared" ref="G74:G79" si="11">SUM(F74-E74)</f>
        <v>61.800000000000011</v>
      </c>
      <c r="H74" s="54">
        <f t="shared" ref="H74:H79" si="12">SUM(F74/E74)</f>
        <v>1.2208720514653324</v>
      </c>
      <c r="I74" s="118">
        <v>180.2</v>
      </c>
      <c r="J74" s="55">
        <f t="shared" ref="J74:J80" si="13">SUM(F74-I74)</f>
        <v>161.40000000000003</v>
      </c>
      <c r="K74" s="56">
        <f>SUM(F74/I74)*100%</f>
        <v>1.8956714761376252</v>
      </c>
    </row>
    <row r="75" spans="1:11" ht="39" customHeight="1" x14ac:dyDescent="0.3">
      <c r="A75" s="21">
        <v>211100</v>
      </c>
      <c r="B75" s="133" t="s">
        <v>80</v>
      </c>
      <c r="C75" s="84"/>
      <c r="D75" s="84"/>
      <c r="E75" s="59"/>
      <c r="F75" s="118">
        <v>0.6</v>
      </c>
      <c r="G75" s="53">
        <f t="shared" si="11"/>
        <v>0.6</v>
      </c>
      <c r="H75" s="54" t="e">
        <f t="shared" si="12"/>
        <v>#DIV/0!</v>
      </c>
      <c r="I75" s="118"/>
      <c r="J75" s="55">
        <f t="shared" si="13"/>
        <v>0.6</v>
      </c>
      <c r="K75" s="56" t="e">
        <f>SUM(F75/I75)*100%</f>
        <v>#DIV/0!</v>
      </c>
    </row>
    <row r="76" spans="1:11" ht="57.6" customHeight="1" x14ac:dyDescent="0.3">
      <c r="A76" s="21">
        <v>240621</v>
      </c>
      <c r="B76" s="143" t="s">
        <v>30</v>
      </c>
      <c r="C76" s="83">
        <v>70</v>
      </c>
      <c r="D76" s="83">
        <v>70</v>
      </c>
      <c r="E76" s="152">
        <v>49</v>
      </c>
      <c r="F76" s="125">
        <v>119.4</v>
      </c>
      <c r="G76" s="53">
        <f t="shared" si="11"/>
        <v>70.400000000000006</v>
      </c>
      <c r="H76" s="54">
        <f t="shared" si="12"/>
        <v>2.4367346938775509</v>
      </c>
      <c r="I76" s="125">
        <v>147.5</v>
      </c>
      <c r="J76" s="55">
        <f t="shared" si="13"/>
        <v>-28.099999999999994</v>
      </c>
      <c r="K76" s="56">
        <f>SUM(F76/I76)*100%</f>
        <v>0.80949152542372882</v>
      </c>
    </row>
    <row r="77" spans="1:11" ht="22.5" customHeight="1" x14ac:dyDescent="0.3">
      <c r="A77" s="21">
        <v>250000</v>
      </c>
      <c r="B77" s="144" t="s">
        <v>25</v>
      </c>
      <c r="C77" s="145">
        <v>9268.5</v>
      </c>
      <c r="D77" s="145">
        <v>9268.5</v>
      </c>
      <c r="E77" s="99">
        <v>2136.3000000000002</v>
      </c>
      <c r="F77" s="123">
        <v>7121.9</v>
      </c>
      <c r="G77" s="53">
        <f t="shared" si="11"/>
        <v>4985.5999999999995</v>
      </c>
      <c r="H77" s="54">
        <f t="shared" si="12"/>
        <v>3.333754622478116</v>
      </c>
      <c r="I77" s="123">
        <v>48790.8</v>
      </c>
      <c r="J77" s="55">
        <f t="shared" si="13"/>
        <v>-41668.9</v>
      </c>
      <c r="K77" s="56">
        <f>SUM(F77/I77)*100%</f>
        <v>0.14596809234527819</v>
      </c>
    </row>
    <row r="78" spans="1:11" ht="40.5" hidden="1" x14ac:dyDescent="0.3">
      <c r="A78" s="20">
        <v>410366</v>
      </c>
      <c r="B78" s="146" t="s">
        <v>24</v>
      </c>
      <c r="C78" s="147"/>
      <c r="D78" s="147"/>
      <c r="E78" s="86"/>
      <c r="F78" s="123"/>
      <c r="G78" s="53">
        <f t="shared" si="11"/>
        <v>0</v>
      </c>
      <c r="H78" s="54" t="e">
        <f t="shared" si="12"/>
        <v>#DIV/0!</v>
      </c>
      <c r="I78" s="123"/>
      <c r="J78" s="55"/>
      <c r="K78" s="56"/>
    </row>
    <row r="79" spans="1:11" ht="20.25" x14ac:dyDescent="0.3">
      <c r="A79" s="23"/>
      <c r="B79" s="45" t="s">
        <v>26</v>
      </c>
      <c r="C79" s="62">
        <f>SUM(C81:C85)</f>
        <v>600</v>
      </c>
      <c r="D79" s="62">
        <f>SUM(D81:D85)</f>
        <v>600</v>
      </c>
      <c r="E79" s="62">
        <f>SUM(E81:E85)</f>
        <v>379</v>
      </c>
      <c r="F79" s="62">
        <f>SUM(F80:F83)</f>
        <v>5.9</v>
      </c>
      <c r="G79" s="155">
        <f t="shared" si="11"/>
        <v>-373.1</v>
      </c>
      <c r="H79" s="49">
        <f t="shared" si="12"/>
        <v>1.5567282321899738E-2</v>
      </c>
      <c r="I79" s="119">
        <f>SUM(I80:I83)</f>
        <v>565.29999999999995</v>
      </c>
      <c r="J79" s="62">
        <f t="shared" si="13"/>
        <v>-559.4</v>
      </c>
      <c r="K79" s="66">
        <f>SUM(F79/I79)*100%</f>
        <v>1.0436936140102602E-2</v>
      </c>
    </row>
    <row r="80" spans="1:11" ht="42" customHeight="1" x14ac:dyDescent="0.3">
      <c r="A80" s="25">
        <v>241109</v>
      </c>
      <c r="B80" s="148" t="s">
        <v>59</v>
      </c>
      <c r="C80" s="87"/>
      <c r="D80" s="87"/>
      <c r="E80" s="87"/>
      <c r="F80" s="121">
        <v>2</v>
      </c>
      <c r="G80" s="112">
        <f t="shared" ref="G80:G85" si="14">SUM(F80-E80)</f>
        <v>2</v>
      </c>
      <c r="H80" s="113"/>
      <c r="I80" s="121">
        <v>1.9</v>
      </c>
      <c r="J80" s="88">
        <f t="shared" si="13"/>
        <v>0.10000000000000009</v>
      </c>
      <c r="K80" s="81">
        <f>SUM(F80/I80)*100%</f>
        <v>1.0526315789473684</v>
      </c>
    </row>
    <row r="81" spans="1:11" ht="23.25" hidden="1" customHeight="1" x14ac:dyDescent="0.3">
      <c r="A81" s="25">
        <v>241700</v>
      </c>
      <c r="B81" s="107" t="s">
        <v>32</v>
      </c>
      <c r="C81" s="100"/>
      <c r="D81" s="100"/>
      <c r="E81" s="88"/>
      <c r="F81" s="118"/>
      <c r="G81" s="53">
        <f t="shared" si="14"/>
        <v>0</v>
      </c>
      <c r="H81" s="54"/>
      <c r="I81" s="118"/>
      <c r="J81" s="88"/>
      <c r="K81" s="81" t="e">
        <f>SUM(F81/I81)*100%</f>
        <v>#DIV/0!</v>
      </c>
    </row>
    <row r="82" spans="1:11" ht="20.25" hidden="1" customHeight="1" x14ac:dyDescent="0.3">
      <c r="A82" s="21">
        <v>310300</v>
      </c>
      <c r="B82" s="149" t="s">
        <v>42</v>
      </c>
      <c r="C82" s="89"/>
      <c r="D82" s="89"/>
      <c r="E82" s="61"/>
      <c r="F82" s="118"/>
      <c r="G82" s="53">
        <f t="shared" si="14"/>
        <v>0</v>
      </c>
      <c r="H82" s="54"/>
      <c r="I82" s="118"/>
      <c r="J82" s="55"/>
      <c r="K82" s="68"/>
    </row>
    <row r="83" spans="1:11" ht="21.75" customHeight="1" x14ac:dyDescent="0.3">
      <c r="A83" s="21">
        <v>330101</v>
      </c>
      <c r="B83" s="46" t="s">
        <v>27</v>
      </c>
      <c r="C83" s="90">
        <v>500</v>
      </c>
      <c r="D83" s="90">
        <v>500</v>
      </c>
      <c r="E83" s="91">
        <v>330</v>
      </c>
      <c r="F83" s="118">
        <v>3.9</v>
      </c>
      <c r="G83" s="53">
        <f t="shared" si="14"/>
        <v>-326.10000000000002</v>
      </c>
      <c r="H83" s="54">
        <f t="shared" ref="H83" si="15">SUM(F83/E83)</f>
        <v>1.1818181818181818E-2</v>
      </c>
      <c r="I83" s="118">
        <v>563.4</v>
      </c>
      <c r="J83" s="55">
        <f>SUM(F83-I83)</f>
        <v>-559.5</v>
      </c>
      <c r="K83" s="81">
        <f>SUM(F83/I83)*100%</f>
        <v>6.9222577209797657E-3</v>
      </c>
    </row>
    <row r="84" spans="1:11" ht="54.6" customHeight="1" x14ac:dyDescent="0.3">
      <c r="A84" s="20">
        <v>330102</v>
      </c>
      <c r="B84" s="39" t="s">
        <v>88</v>
      </c>
      <c r="C84" s="153">
        <v>100</v>
      </c>
      <c r="D84" s="153">
        <v>100</v>
      </c>
      <c r="E84" s="91">
        <v>49</v>
      </c>
      <c r="F84" s="118"/>
      <c r="G84" s="53">
        <f t="shared" si="14"/>
        <v>-49</v>
      </c>
      <c r="H84" s="54"/>
      <c r="I84" s="118"/>
      <c r="J84" s="55"/>
      <c r="K84" s="56"/>
    </row>
    <row r="85" spans="1:11" ht="20.25" hidden="1" x14ac:dyDescent="0.3">
      <c r="A85" s="20">
        <v>410539</v>
      </c>
      <c r="B85" s="39" t="s">
        <v>47</v>
      </c>
      <c r="C85" s="89"/>
      <c r="D85" s="153"/>
      <c r="E85" s="91"/>
      <c r="F85" s="118" t="s">
        <v>36</v>
      </c>
      <c r="G85" s="53" t="e">
        <f t="shared" si="14"/>
        <v>#VALUE!</v>
      </c>
      <c r="H85" s="54" t="e">
        <f>SUM(F85/E85)</f>
        <v>#VALUE!</v>
      </c>
      <c r="I85" s="118"/>
      <c r="J85" s="55"/>
      <c r="K85" s="81" t="e">
        <f>SUM(F85/I85)*100%</f>
        <v>#VALUE!</v>
      </c>
    </row>
    <row r="86" spans="1:11" ht="20.25" x14ac:dyDescent="0.3">
      <c r="A86" s="23"/>
      <c r="B86" s="45" t="s">
        <v>38</v>
      </c>
      <c r="C86" s="79">
        <f>SUM(C74:C79)</f>
        <v>10311.5</v>
      </c>
      <c r="D86" s="79">
        <f>SUM(D74:D79)</f>
        <v>10311.5</v>
      </c>
      <c r="E86" s="79">
        <f>SUM(E74:E79)</f>
        <v>2844.1000000000004</v>
      </c>
      <c r="F86" s="120">
        <f>SUM(F74:F79)</f>
        <v>7589.4</v>
      </c>
      <c r="G86" s="79">
        <f>SUM(G74:G79)</f>
        <v>4745.2999999999993</v>
      </c>
      <c r="H86" s="49">
        <f>SUM(F86/E86)</f>
        <v>2.6684715727295099</v>
      </c>
      <c r="I86" s="120">
        <f>SUM(I74:I79)</f>
        <v>49683.8</v>
      </c>
      <c r="J86" s="79">
        <f>SUM(J74:J79)</f>
        <v>-42094.400000000001</v>
      </c>
      <c r="K86" s="66">
        <f>SUM(F86/I86)*100%</f>
        <v>0.15275401639971176</v>
      </c>
    </row>
    <row r="87" spans="1:11" ht="21" thickBot="1" x14ac:dyDescent="0.35">
      <c r="A87" s="26"/>
      <c r="B87" s="16" t="s">
        <v>28</v>
      </c>
      <c r="C87" s="92">
        <f>SUM(C72,C86)</f>
        <v>899781.7</v>
      </c>
      <c r="D87" s="92">
        <f>SUM(D72,D86)</f>
        <v>882975.8</v>
      </c>
      <c r="E87" s="92">
        <f>SUM(E72,E86)</f>
        <v>662345.19999999984</v>
      </c>
      <c r="F87" s="124">
        <f>SUM(F72,F86)</f>
        <v>672070.2</v>
      </c>
      <c r="G87" s="92">
        <f>SUM(G72,G86)</f>
        <v>9725.0000000000255</v>
      </c>
      <c r="H87" s="95">
        <f>SUM(F87/E87)</f>
        <v>1.0146826760426437</v>
      </c>
      <c r="I87" s="124">
        <f>SUM(I72,I86)</f>
        <v>633620</v>
      </c>
      <c r="J87" s="92">
        <f>SUM(J72,J86)</f>
        <v>38450.19999999999</v>
      </c>
      <c r="K87" s="93">
        <f>SUM(F87/I87)*100%</f>
        <v>1.0606833748934692</v>
      </c>
    </row>
    <row r="88" spans="1:11" ht="28.9" customHeight="1" x14ac:dyDescent="0.3">
      <c r="A88" s="15"/>
      <c r="B88" s="171" t="s">
        <v>79</v>
      </c>
      <c r="C88" s="172"/>
      <c r="D88" s="172"/>
      <c r="E88" s="172"/>
      <c r="F88" s="172"/>
      <c r="G88" s="172"/>
      <c r="H88" s="172"/>
      <c r="I88" s="172"/>
      <c r="J88" s="172"/>
      <c r="K88" s="172"/>
    </row>
    <row r="89" spans="1:11" ht="18.75" x14ac:dyDescent="0.3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.75" x14ac:dyDescent="0.3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0.25" x14ac:dyDescent="0.3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3" spans="1:11" hidden="1" x14ac:dyDescent="0.25"/>
    <row r="94" spans="1:11" hidden="1" x14ac:dyDescent="0.25">
      <c r="B94" t="s">
        <v>36</v>
      </c>
    </row>
    <row r="95" spans="1:11" x14ac:dyDescent="0.25">
      <c r="B95" t="s">
        <v>36</v>
      </c>
      <c r="G95" t="s">
        <v>36</v>
      </c>
    </row>
    <row r="97" spans="2:2" x14ac:dyDescent="0.25">
      <c r="B97" t="s">
        <v>36</v>
      </c>
    </row>
  </sheetData>
  <mergeCells count="14">
    <mergeCell ref="A73:K73"/>
    <mergeCell ref="B88:K88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:B88 L88:XFD88 A44:D44 F44:XFD44 A1:XFD8 A45:XFD45 A9:H19 A20:XFD20 A49:XFD51 A46:A47 C46:XFD48 A52 C52:XFD52 J9:XFD19 A21:H22 J21:XFD22 A23:XFD43 A53:XFD87">
    <cfRule type="containsErrors" dxfId="7" priority="7">
      <formula>ISERROR(A1)</formula>
    </cfRule>
    <cfRule type="cellIs" dxfId="6" priority="8" operator="equal">
      <formula>0</formula>
    </cfRule>
  </conditionalFormatting>
  <conditionalFormatting sqref="I9:I19">
    <cfRule type="containsErrors" dxfId="5" priority="5">
      <formula>ISERROR(I9)</formula>
    </cfRule>
    <cfRule type="cellIs" dxfId="4" priority="6" operator="equal">
      <formula>0</formula>
    </cfRule>
  </conditionalFormatting>
  <conditionalFormatting sqref="I21:I22">
    <cfRule type="containsErrors" dxfId="3" priority="3">
      <formula>ISERROR(I21)</formula>
    </cfRule>
    <cfRule type="cellIs" dxfId="2" priority="4" operator="equal">
      <formula>0</formula>
    </cfRule>
  </conditionalFormatting>
  <conditionalFormatting sqref="A48:B48">
    <cfRule type="containsErrors" dxfId="1" priority="1">
      <formula>ISERROR(A48)</formula>
    </cfRule>
    <cfRule type="cellIs" dxfId="0" priority="2" operator="equal">
      <formula>0</formula>
    </cfRule>
  </conditionalFormatting>
  <pageMargins left="0.70866141732283472" right="0.39370078740157483" top="0.74803149606299213" bottom="0" header="0.31496062992125984" footer="0.31496062992125984"/>
  <pageSetup paperSize="9" scale="53" fitToHeight="0" orientation="landscape" verticalDpi="4294967295" r:id="rId1"/>
  <rowBreaks count="2" manualBreakCount="2">
    <brk id="43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вересень-22</vt:lpstr>
      <vt:lpstr>'вересень-22'!Область_печати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2022-10-12T11:02:39Z</cp:lastPrinted>
  <dcterms:created xsi:type="dcterms:W3CDTF">2015-02-12T09:02:27Z</dcterms:created>
  <dcterms:modified xsi:type="dcterms:W3CDTF">2022-10-20T05:43:59Z</dcterms:modified>
</cp:coreProperties>
</file>