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Share\на Рівне\"/>
    </mc:Choice>
  </mc:AlternateContent>
  <bookViews>
    <workbookView xWindow="0" yWindow="0" windowWidth="9936" windowHeight="60" tabRatio="365"/>
  </bookViews>
  <sheets>
    <sheet name="01.08.2023" sheetId="45" r:id="rId1"/>
  </sheets>
  <definedNames>
    <definedName name="_xlnm.Print_Area" localSheetId="0">'01.08.2023'!$A$1:$K$87</definedName>
  </definedNames>
  <calcPr calcId="162913"/>
</workbook>
</file>

<file path=xl/calcChain.xml><?xml version="1.0" encoding="utf-8"?>
<calcChain xmlns="http://schemas.openxmlformats.org/spreadsheetml/2006/main">
  <c r="F78" i="45" l="1"/>
  <c r="I14" i="45" l="1"/>
  <c r="I13" i="45"/>
  <c r="K84" i="45" l="1"/>
  <c r="J84" i="45"/>
  <c r="H84" i="45"/>
  <c r="G84" i="45"/>
  <c r="J83" i="45"/>
  <c r="K82" i="45"/>
  <c r="J82" i="45"/>
  <c r="G82" i="45"/>
  <c r="J81" i="45"/>
  <c r="G81" i="45"/>
  <c r="K80" i="45"/>
  <c r="J80" i="45"/>
  <c r="G80" i="45"/>
  <c r="K79" i="45"/>
  <c r="J79" i="45"/>
  <c r="G79" i="45"/>
  <c r="G78" i="45" s="1"/>
  <c r="I78" i="45"/>
  <c r="K78" i="45" s="1"/>
  <c r="J78" i="45"/>
  <c r="E78" i="45"/>
  <c r="E85" i="45" s="1"/>
  <c r="D78" i="45"/>
  <c r="D85" i="45" s="1"/>
  <c r="C78" i="45"/>
  <c r="C85" i="45" s="1"/>
  <c r="J77" i="45"/>
  <c r="H77" i="45"/>
  <c r="G77" i="45"/>
  <c r="K76" i="45"/>
  <c r="J76" i="45"/>
  <c r="H76" i="45"/>
  <c r="G76" i="45"/>
  <c r="K75" i="45"/>
  <c r="J75" i="45"/>
  <c r="G75" i="45"/>
  <c r="J74" i="45"/>
  <c r="G74" i="45"/>
  <c r="K73" i="45"/>
  <c r="J73" i="45"/>
  <c r="H73" i="45"/>
  <c r="G73" i="45"/>
  <c r="K72" i="45"/>
  <c r="J72" i="45"/>
  <c r="H72" i="45"/>
  <c r="G72" i="45"/>
  <c r="K69" i="45"/>
  <c r="J69" i="45"/>
  <c r="H69" i="45"/>
  <c r="G69" i="45"/>
  <c r="K68" i="45"/>
  <c r="J68" i="45"/>
  <c r="H68" i="45"/>
  <c r="G68" i="45"/>
  <c r="K67" i="45"/>
  <c r="J67" i="45"/>
  <c r="K66" i="45"/>
  <c r="J66" i="45"/>
  <c r="K65" i="45"/>
  <c r="J65" i="45"/>
  <c r="H65" i="45"/>
  <c r="G65" i="45"/>
  <c r="K63" i="45"/>
  <c r="J63" i="45"/>
  <c r="K62" i="45"/>
  <c r="J62" i="45"/>
  <c r="J61" i="45"/>
  <c r="H61" i="45"/>
  <c r="G61" i="45"/>
  <c r="K60" i="45"/>
  <c r="J60" i="45"/>
  <c r="H60" i="45"/>
  <c r="G60" i="45"/>
  <c r="K59" i="45"/>
  <c r="J59" i="45"/>
  <c r="H59" i="45"/>
  <c r="G59" i="45"/>
  <c r="K58" i="45"/>
  <c r="J58" i="45"/>
  <c r="H58" i="45"/>
  <c r="G58" i="45"/>
  <c r="K57" i="45"/>
  <c r="J57" i="45"/>
  <c r="H57" i="45"/>
  <c r="G57" i="45"/>
  <c r="K56" i="45"/>
  <c r="J56" i="45"/>
  <c r="H56" i="45"/>
  <c r="G56" i="45"/>
  <c r="K55" i="45"/>
  <c r="J55" i="45"/>
  <c r="H55" i="45"/>
  <c r="G55" i="45"/>
  <c r="J54" i="45"/>
  <c r="J53" i="45"/>
  <c r="K52" i="45"/>
  <c r="J52" i="45"/>
  <c r="K51" i="45"/>
  <c r="J51" i="45"/>
  <c r="K50" i="45"/>
  <c r="J50" i="45"/>
  <c r="I49" i="45"/>
  <c r="F49" i="45"/>
  <c r="E49" i="45"/>
  <c r="D49" i="45"/>
  <c r="C49" i="45"/>
  <c r="K48" i="45"/>
  <c r="J48" i="45"/>
  <c r="H48" i="45"/>
  <c r="G48" i="45"/>
  <c r="K47" i="45"/>
  <c r="I47" i="45"/>
  <c r="H47" i="45"/>
  <c r="G47" i="45"/>
  <c r="F47" i="45"/>
  <c r="J47" i="45" s="1"/>
  <c r="E47" i="45"/>
  <c r="D47" i="45"/>
  <c r="C47" i="45"/>
  <c r="K46" i="45"/>
  <c r="J46" i="45"/>
  <c r="H46" i="45"/>
  <c r="G46" i="45"/>
  <c r="K45" i="45"/>
  <c r="J45" i="45"/>
  <c r="K44" i="45"/>
  <c r="J44" i="45"/>
  <c r="H44" i="45"/>
  <c r="K43" i="45"/>
  <c r="J43" i="45"/>
  <c r="H43" i="45"/>
  <c r="G43" i="45"/>
  <c r="J42" i="45"/>
  <c r="J41" i="45"/>
  <c r="I40" i="45"/>
  <c r="F40" i="45"/>
  <c r="J40" i="45" s="1"/>
  <c r="E40" i="45"/>
  <c r="D40" i="45"/>
  <c r="C40" i="45"/>
  <c r="C39" i="45" s="1"/>
  <c r="I39" i="45"/>
  <c r="D39" i="45"/>
  <c r="K37" i="45"/>
  <c r="J37" i="45"/>
  <c r="H37" i="45"/>
  <c r="G37" i="45"/>
  <c r="J36" i="45"/>
  <c r="K35" i="45"/>
  <c r="I35" i="45"/>
  <c r="H35" i="45"/>
  <c r="G35" i="45"/>
  <c r="F35" i="45"/>
  <c r="J35" i="45" s="1"/>
  <c r="E35" i="45"/>
  <c r="K34" i="45"/>
  <c r="J34" i="45"/>
  <c r="H34" i="45"/>
  <c r="G34" i="45"/>
  <c r="K33" i="45"/>
  <c r="J33" i="45"/>
  <c r="H33" i="45"/>
  <c r="G33" i="45"/>
  <c r="K32" i="45"/>
  <c r="J32" i="45"/>
  <c r="H32" i="45"/>
  <c r="G32" i="45"/>
  <c r="K31" i="45"/>
  <c r="J31" i="45"/>
  <c r="H31" i="45"/>
  <c r="G31" i="45"/>
  <c r="K30" i="45"/>
  <c r="J30" i="45"/>
  <c r="H30" i="45"/>
  <c r="G30" i="45"/>
  <c r="K29" i="45"/>
  <c r="J29" i="45"/>
  <c r="H29" i="45"/>
  <c r="G29" i="45"/>
  <c r="K28" i="45"/>
  <c r="J28" i="45"/>
  <c r="H28" i="45"/>
  <c r="G28" i="45"/>
  <c r="K27" i="45"/>
  <c r="J27" i="45"/>
  <c r="H27" i="45"/>
  <c r="G27" i="45"/>
  <c r="K26" i="45"/>
  <c r="J26" i="45"/>
  <c r="H26" i="45"/>
  <c r="G26" i="45"/>
  <c r="K25" i="45"/>
  <c r="J25" i="45"/>
  <c r="H25" i="45"/>
  <c r="G25" i="45"/>
  <c r="K24" i="45"/>
  <c r="J24" i="45"/>
  <c r="H24" i="45"/>
  <c r="G24" i="45"/>
  <c r="J23" i="45"/>
  <c r="G23" i="45"/>
  <c r="K22" i="45"/>
  <c r="J22" i="45"/>
  <c r="H22" i="45"/>
  <c r="G22" i="45"/>
  <c r="K21" i="45"/>
  <c r="J21" i="45"/>
  <c r="H21" i="45"/>
  <c r="G21" i="45"/>
  <c r="I20" i="45"/>
  <c r="F20" i="45"/>
  <c r="E20" i="45"/>
  <c r="D20" i="45"/>
  <c r="C20" i="45"/>
  <c r="K19" i="45"/>
  <c r="J19" i="45"/>
  <c r="H19" i="45"/>
  <c r="G19" i="45"/>
  <c r="K18" i="45"/>
  <c r="J18" i="45"/>
  <c r="H18" i="45"/>
  <c r="G18" i="45"/>
  <c r="K17" i="45"/>
  <c r="J17" i="45"/>
  <c r="H17" i="45"/>
  <c r="G17" i="45"/>
  <c r="K16" i="45"/>
  <c r="J16" i="45"/>
  <c r="H16" i="45"/>
  <c r="G16" i="45"/>
  <c r="K15" i="45"/>
  <c r="J15" i="45"/>
  <c r="H15" i="45"/>
  <c r="G15" i="45"/>
  <c r="I8" i="45"/>
  <c r="F14" i="45"/>
  <c r="H14" i="45" s="1"/>
  <c r="E14" i="45"/>
  <c r="E13" i="45" s="1"/>
  <c r="E8" i="45" s="1"/>
  <c r="D14" i="45"/>
  <c r="D13" i="45" s="1"/>
  <c r="D8" i="45" s="1"/>
  <c r="D38" i="45" s="1"/>
  <c r="D70" i="45" s="1"/>
  <c r="D86" i="45" s="1"/>
  <c r="C14" i="45"/>
  <c r="C13" i="45"/>
  <c r="K12" i="45"/>
  <c r="J12" i="45"/>
  <c r="H12" i="45"/>
  <c r="G12" i="45"/>
  <c r="K11" i="45"/>
  <c r="J11" i="45"/>
  <c r="H11" i="45"/>
  <c r="G11" i="45"/>
  <c r="K10" i="45"/>
  <c r="J10" i="45"/>
  <c r="H10" i="45"/>
  <c r="G10" i="45"/>
  <c r="K9" i="45"/>
  <c r="J9" i="45"/>
  <c r="H9" i="45"/>
  <c r="G9" i="45"/>
  <c r="C8" i="45"/>
  <c r="C38" i="45" s="1"/>
  <c r="C70" i="45" s="1"/>
  <c r="C86" i="45" s="1"/>
  <c r="K40" i="45" l="1"/>
  <c r="H40" i="45"/>
  <c r="H20" i="45"/>
  <c r="F13" i="45"/>
  <c r="K13" i="45" s="1"/>
  <c r="G14" i="45"/>
  <c r="G13" i="45" s="1"/>
  <c r="G8" i="45" s="1"/>
  <c r="G85" i="45"/>
  <c r="K20" i="45"/>
  <c r="G49" i="45"/>
  <c r="H49" i="45"/>
  <c r="G40" i="45"/>
  <c r="E39" i="45"/>
  <c r="J20" i="45"/>
  <c r="I38" i="45"/>
  <c r="I70" i="45" s="1"/>
  <c r="G20" i="45"/>
  <c r="E38" i="45"/>
  <c r="J14" i="45"/>
  <c r="K14" i="45"/>
  <c r="F85" i="45"/>
  <c r="J49" i="45"/>
  <c r="J39" i="45" s="1"/>
  <c r="K49" i="45"/>
  <c r="H78" i="45"/>
  <c r="I85" i="45"/>
  <c r="F39" i="45"/>
  <c r="F8" i="45" l="1"/>
  <c r="F38" i="45" s="1"/>
  <c r="J13" i="45"/>
  <c r="J8" i="45" s="1"/>
  <c r="H13" i="45"/>
  <c r="E70" i="45"/>
  <c r="E86" i="45" s="1"/>
  <c r="I86" i="45"/>
  <c r="K85" i="45"/>
  <c r="J85" i="45"/>
  <c r="H85" i="45"/>
  <c r="G39" i="45"/>
  <c r="K39" i="45"/>
  <c r="H39" i="45"/>
  <c r="K8" i="45" l="1"/>
  <c r="H8" i="45"/>
  <c r="H38" i="45"/>
  <c r="G38" i="45"/>
  <c r="G70" i="45" s="1"/>
  <c r="G86" i="45" s="1"/>
  <c r="F70" i="45"/>
  <c r="K38" i="45"/>
  <c r="J38" i="45"/>
  <c r="J70" i="45" s="1"/>
  <c r="J86" i="45" s="1"/>
  <c r="H70" i="45" l="1"/>
  <c r="F86" i="45"/>
  <c r="K70" i="45"/>
  <c r="K86" i="45" l="1"/>
  <c r="H86" i="45"/>
</calcChain>
</file>

<file path=xl/sharedStrings.xml><?xml version="1.0" encoding="utf-8"?>
<sst xmlns="http://schemas.openxmlformats.org/spreadsheetml/2006/main" count="100" uniqueCount="93">
  <si>
    <t>Відхилення  фактичних надходжень до затверджених показників</t>
  </si>
  <si>
    <t>+ ; -</t>
  </si>
  <si>
    <t>%</t>
  </si>
  <si>
    <t xml:space="preserve">Податкові надходження </t>
  </si>
  <si>
    <t>Податок та збір на доходи фізичних осіб</t>
  </si>
  <si>
    <t>Податок на майно</t>
  </si>
  <si>
    <t>- податок на нерухоме майно</t>
  </si>
  <si>
    <t>- плата за землю</t>
  </si>
  <si>
    <t xml:space="preserve">- транспортний податок </t>
  </si>
  <si>
    <t>Туристичний збір</t>
  </si>
  <si>
    <t>Єдиний податок</t>
  </si>
  <si>
    <t>Екологічний податок</t>
  </si>
  <si>
    <t xml:space="preserve">Неподаткові надходження </t>
  </si>
  <si>
    <t>Інші надходження</t>
  </si>
  <si>
    <t>Адміністративні штрафи та інші санкції</t>
  </si>
  <si>
    <t>Державне мито</t>
  </si>
  <si>
    <t>Доходи від операцій з капіталом</t>
  </si>
  <si>
    <t>Кошти від реалізації безхазяйного майна</t>
  </si>
  <si>
    <t>Разом доходів загального фонду</t>
  </si>
  <si>
    <t>Офіційні трансферти</t>
  </si>
  <si>
    <t>Освітня субвенція з державного бюджету місцевим бюджетам</t>
  </si>
  <si>
    <t>Медична субвенція з державного бюджету місцевим бюджетам</t>
  </si>
  <si>
    <t>Субвенція з державного бюджету місцевим бюджетам на погашення заборгованості з різниці в тарифах</t>
  </si>
  <si>
    <t>Бюджет розвитку</t>
  </si>
  <si>
    <t>Кошти від продажу землі</t>
  </si>
  <si>
    <t>Всього доходів</t>
  </si>
  <si>
    <t>СПЕЦІАЛЬНИЙ         ФОНД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</si>
  <si>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</si>
  <si>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 xml:space="preserve">Адміністративний збір за  державну реєстрацію речових прав на нерухоме майно та їх обтяжень </t>
  </si>
  <si>
    <t>Надходження коштів пайової участі у розвитку інфраструктури населеного пункту</t>
  </si>
  <si>
    <t>Адмiнiстративний збiр за проведення державної реєстрацiї юридичних осiб, фiзичних осiб — пiдприємцiв та громадських формувань</t>
  </si>
  <si>
    <t>Плата за розмiщення тимчасово вiльних коштiв мiсцевих бюджетiв</t>
  </si>
  <si>
    <t xml:space="preserve"> </t>
  </si>
  <si>
    <t>Всього доходів загального фонду</t>
  </si>
  <si>
    <t>Разом доходів спеціального фонду</t>
  </si>
  <si>
    <t>Код бюджетної класифікації доходів</t>
  </si>
  <si>
    <t>Найменування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</si>
  <si>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</si>
  <si>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 xml:space="preserve">Кошти від відчуження майна, що перебуває в ком. власності </t>
  </si>
  <si>
    <t xml:space="preserve">Субвенції  з державного бюджету місцевим бюджетам      </t>
  </si>
  <si>
    <t xml:space="preserve">Субвенції з місцевих бюджетів іншим  місцевим бюджетам      </t>
  </si>
  <si>
    <t xml:space="preserve"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 багатоквартирним будинком, вивезення побутового сміття та рідких нечистот за рахунок відповідної субвенції з державного бюджету 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</si>
  <si>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</si>
  <si>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 xml:space="preserve">Субвенція з місцевого бюджету на виплату допомоги сім'ям з дітьми, малозабезпеченим сім'ям,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непрацюючій особі, яка досягла загального пенсійного віку, але не набула права на пенсійну виплату, та допомоги по догляду за особами з інвалідністю I чи II групи внаслідок психічного розладу, компенсаційної виплати непрацюючій працездатній особі, яка доглядає за особою з інвалідністю І групи, а також за особою, яка досягла 80-річного віку за рахунок відповідної субвенції з державного бюджету </t>
  </si>
  <si>
    <t>Інші субвенцiї з місцевого бюджету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</si>
  <si>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</si>
  <si>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здоров'я за рахунок коштів медичної субвенції</t>
  </si>
  <si>
    <t>Субвенція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</si>
  <si>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</si>
  <si>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фінансування заходів соціально-економічної компенсації ризику населення, яке проживає на території зони спостереження, за рахунок відповідної субвенції з державного бюджету</t>
  </si>
  <si>
    <t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</si>
  <si>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</si>
  <si>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</si>
  <si>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</si>
  <si>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Плата за надання інших адміністративних послуг</t>
  </si>
  <si>
    <t>Надходження коштів від Державного фонду дорогоцінних металів і дорогоцінного каміння  </t>
  </si>
  <si>
    <t>Відсотки за користування довгостроковим кредитом, що надається з місцевих бюджетів молодим сім'ям та одиноким молодим громадянам на будівництво (реконструкцію) та придбання житла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</si>
  <si>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</si>
  <si>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Субвенція 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t>
  </si>
  <si>
    <t>Внутрішні податки на товари та послуги (акцизний податок)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</si>
  <si>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</si>
  <si>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державного бюджету місцевим бюджетам на формування інфраструктури об'єднаних територіальних громад</t>
  </si>
  <si>
    <t>Субвенція з місцевого бюджету на реалізацію заходів, спрямованих на підвищення якості освіти за рахунок відповідної субвенції з державного бюджету</t>
  </si>
  <si>
    <t>Субвенція з державного бюджету місцевим бюджетам на створення та ремонт існуючих спортивних комплексів при загальноосвітніх навчальних закладах усіх ступенів,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</si>
  <si>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</si>
  <si>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</si>
  <si>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Дотації з місцевих бюджетів іншим місцевим бюджетам</t>
  </si>
  <si>
    <t>Субвенція з місцевого бюджету за рахунок залишку коштів субвенції на надання державної підтримки особам з особливими потребами, що утворився на початок бюджетного періоду</t>
  </si>
  <si>
    <t>Субвенція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t>
  </si>
  <si>
    <t>Субвенція з місцевого бюджету на здійснення доплат медичним та іншим працівникам закладів охорони здоров'я за рахунок відповідної субвенції з державного бюджету</t>
  </si>
  <si>
    <t>Надходження коштів з рахунків виборчих фондів  </t>
  </si>
  <si>
    <t>виконання  розпису доходів  бюджету Вараської міської  територіальної громади</t>
  </si>
  <si>
    <t xml:space="preserve"> Аналіз</t>
  </si>
  <si>
    <t xml:space="preserve">Рентна плата та плата за використання інших природних ресурсів </t>
  </si>
  <si>
    <t>Начальник відділу доходів бюджету та фінансів підприємств комунальної власності                                                                         Олена ХАНДУЧКА</t>
  </si>
  <si>
    <t>Надходження коштів від відшкодування втрат сільськогосподарського і лісогосподарського виробництва  </t>
  </si>
  <si>
    <t>Кошти гарантійного та реєстраційного внесків, що визначені Законом України "Про оренду державного та комунального майна", які підлягають перерахуванню оператором електронного майданчика до відповідного</t>
  </si>
  <si>
    <t>Кошти від продажу прав на земельні ділянки несільськогосподарського призначення, що перебувають у державній або комунальній власності, та прав на земельні ділянки, які знаходяться на території Автономної Республіки Крим заходів щодо соціально-економічного розвитку окремих територій</t>
  </si>
  <si>
    <t xml:space="preserve">Місцеві податки та збори, що сплачуються (перераховуються) згідно з Податковим кодексом України </t>
  </si>
  <si>
    <t>Бюджет                                 на 2023 р.                   зі змінами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</si>
  <si>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</si>
  <si>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>Бюджет                         на 2023 р.</t>
  </si>
  <si>
    <t>Податок на прибуток підприємств</t>
  </si>
  <si>
    <t xml:space="preserve">Частина чистого прибутку (доходу) комунальних унітарних підприємств та їх об'єднань, що вилучається до відповідного бюджету </t>
  </si>
  <si>
    <t xml:space="preserve"> 
Штрафні санкції, що застосовуються відповідно до Закону України "Про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пального"</t>
  </si>
  <si>
    <t>Власні надходження бюджетних установ</t>
  </si>
  <si>
    <t>Іншi надходження до фондiв охорони навколишнього природного середовища</t>
  </si>
  <si>
    <t>Субвенція з місцевого бюджету на розроблення комплексних планів просторового розвитку територій територіальних громад за рахунок залишку коштів відповідної субвенції з державного бюджету, що утворився на початок бюджетного періоду</t>
  </si>
  <si>
    <t>Відхилення фактичних надходжень на звітну дату 2022 року до фактичних надходжень     у 2023 році</t>
  </si>
  <si>
    <t xml:space="preserve">Затверджено розписом станом на  01.08.2023 р.                             </t>
  </si>
  <si>
    <t xml:space="preserve"> Фактичні надходження до бюджету станом  на 01.08.2022р.</t>
  </si>
  <si>
    <r>
      <t xml:space="preserve">                                                                                                              01 серпня 2023  року                                                                                        </t>
    </r>
    <r>
      <rPr>
        <sz val="16"/>
        <rFont val="Times New Roman"/>
        <family val="1"/>
        <charset val="204"/>
      </rPr>
      <t xml:space="preserve"> тис.грн.     </t>
    </r>
    <r>
      <rPr>
        <b/>
        <sz val="16"/>
        <rFont val="Times New Roman"/>
        <family val="1"/>
        <charset val="204"/>
      </rPr>
      <t xml:space="preserve">                                                                                               </t>
    </r>
  </si>
  <si>
    <t xml:space="preserve"> Фактичні надходження до бюджету станом  на 01.08.2023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</si>
</sst>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%"/>
    <numFmt numFmtId="166" formatCode="#,##0.0"/>
  </numFmts>
  <fonts count="4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name val="Arial Cyr"/>
      <charset val="204"/>
    </font>
    <font>
      <sz val="14"/>
      <color theme="1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6"/>
      <name val="Cambria"/>
      <family val="1"/>
      <charset val="204"/>
      <scheme val="major"/>
    </font>
    <font>
      <sz val="16"/>
      <name val="Cambria"/>
      <family val="1"/>
      <charset val="204"/>
      <scheme val="major"/>
    </font>
    <font>
      <b/>
      <i/>
      <sz val="16"/>
      <name val="Cambria"/>
      <family val="1"/>
      <charset val="204"/>
      <scheme val="major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6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5.5"/>
      <name val="Cambria"/>
      <family val="1"/>
      <charset val="204"/>
      <scheme val="major"/>
    </font>
    <font>
      <sz val="15.5"/>
      <name val="Cambria"/>
      <family val="1"/>
      <charset val="204"/>
      <scheme val="major"/>
    </font>
    <font>
      <sz val="13.5"/>
      <name val="Cambria"/>
      <family val="1"/>
      <charset val="204"/>
      <scheme val="major"/>
    </font>
    <font>
      <sz val="13.5"/>
      <color theme="1"/>
      <name val="Cambria"/>
      <family val="1"/>
      <charset val="204"/>
      <scheme val="major"/>
    </font>
    <font>
      <sz val="16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6.5"/>
      <name val="Times New Roman"/>
      <family val="1"/>
      <charset val="204"/>
    </font>
    <font>
      <b/>
      <sz val="16.5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7"/>
      <name val="Times New Roman"/>
      <family val="1"/>
      <charset val="204"/>
    </font>
    <font>
      <b/>
      <sz val="16.5"/>
      <color indexed="8"/>
      <name val="Cambria"/>
      <family val="1"/>
      <charset val="204"/>
      <scheme val="major"/>
    </font>
    <font>
      <b/>
      <sz val="16.5"/>
      <name val="Cambria"/>
      <family val="1"/>
      <charset val="204"/>
      <scheme val="major"/>
    </font>
    <font>
      <sz val="16.5"/>
      <name val="Cambria"/>
      <family val="1"/>
      <charset val="204"/>
      <scheme val="major"/>
    </font>
    <font>
      <sz val="16.5"/>
      <color indexed="8"/>
      <name val="Times New Roman"/>
      <family val="1"/>
      <charset val="204"/>
    </font>
    <font>
      <b/>
      <sz val="16.5"/>
      <color indexed="8"/>
      <name val="Times New Roman"/>
      <family val="1"/>
      <charset val="204"/>
    </font>
    <font>
      <sz val="16.5"/>
      <color indexed="8"/>
      <name val="Cambria"/>
      <family val="1"/>
      <charset val="204"/>
      <scheme val="major"/>
    </font>
    <font>
      <sz val="16.5"/>
      <color theme="1"/>
      <name val="Calibri"/>
      <family val="2"/>
      <charset val="204"/>
      <scheme val="minor"/>
    </font>
    <font>
      <sz val="16.5"/>
      <color theme="1"/>
      <name val="Cambria"/>
      <family val="1"/>
      <charset val="204"/>
      <scheme val="major"/>
    </font>
    <font>
      <sz val="16.5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FEDEF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36" fillId="0" borderId="0" applyFont="0" applyFill="0" applyBorder="0" applyAlignment="0" applyProtection="0"/>
  </cellStyleXfs>
  <cellXfs count="179">
    <xf numFmtId="0" fontId="0" fillId="0" borderId="0" xfId="0"/>
    <xf numFmtId="0" fontId="1" fillId="0" borderId="0" xfId="1"/>
    <xf numFmtId="0" fontId="3" fillId="0" borderId="0" xfId="1" applyFont="1"/>
    <xf numFmtId="166" fontId="7" fillId="0" borderId="0" xfId="1" applyNumberFormat="1" applyFont="1" applyFill="1" applyBorder="1"/>
    <xf numFmtId="165" fontId="8" fillId="0" borderId="0" xfId="1" applyNumberFormat="1" applyFont="1" applyFill="1" applyBorder="1"/>
    <xf numFmtId="0" fontId="1" fillId="0" borderId="0" xfId="1" applyFill="1"/>
    <xf numFmtId="0" fontId="10" fillId="0" borderId="0" xfId="1" applyFont="1"/>
    <xf numFmtId="0" fontId="14" fillId="0" borderId="0" xfId="1" applyFont="1"/>
    <xf numFmtId="0" fontId="14" fillId="0" borderId="0" xfId="1" applyFont="1" applyFill="1"/>
    <xf numFmtId="0" fontId="6" fillId="0" borderId="0" xfId="1" applyFont="1"/>
    <xf numFmtId="0" fontId="12" fillId="0" borderId="0" xfId="1" applyFont="1" applyBorder="1"/>
    <xf numFmtId="4" fontId="13" fillId="0" borderId="0" xfId="1" applyNumberFormat="1" applyFont="1" applyFill="1" applyBorder="1" applyAlignment="1">
      <alignment horizontal="right"/>
    </xf>
    <xf numFmtId="4" fontId="13" fillId="0" borderId="0" xfId="1" applyNumberFormat="1" applyFont="1" applyFill="1" applyBorder="1"/>
    <xf numFmtId="4" fontId="12" fillId="3" borderId="0" xfId="1" applyNumberFormat="1" applyFont="1" applyFill="1" applyBorder="1"/>
    <xf numFmtId="4" fontId="12" fillId="0" borderId="0" xfId="1" applyNumberFormat="1" applyFont="1" applyFill="1" applyBorder="1"/>
    <xf numFmtId="0" fontId="11" fillId="4" borderId="21" xfId="1" applyFont="1" applyFill="1" applyBorder="1" applyAlignment="1">
      <alignment horizontal="left"/>
    </xf>
    <xf numFmtId="49" fontId="2" fillId="0" borderId="13" xfId="1" applyNumberFormat="1" applyFont="1" applyBorder="1" applyAlignment="1">
      <alignment horizontal="centerContinuous" vertical="center"/>
    </xf>
    <xf numFmtId="0" fontId="2" fillId="0" borderId="17" xfId="1" applyFont="1" applyBorder="1" applyAlignment="1">
      <alignment horizontal="centerContinuous" vertical="center"/>
    </xf>
    <xf numFmtId="0" fontId="18" fillId="4" borderId="8" xfId="1" applyFont="1" applyFill="1" applyBorder="1" applyAlignment="1">
      <alignment horizontal="center"/>
    </xf>
    <xf numFmtId="0" fontId="18" fillId="0" borderId="1" xfId="1" applyFont="1" applyBorder="1" applyAlignment="1">
      <alignment horizontal="center"/>
    </xf>
    <xf numFmtId="0" fontId="18" fillId="0" borderId="1" xfId="1" applyFont="1" applyFill="1" applyBorder="1" applyAlignment="1">
      <alignment horizontal="center"/>
    </xf>
    <xf numFmtId="0" fontId="17" fillId="0" borderId="1" xfId="1" applyFont="1" applyFill="1" applyBorder="1" applyAlignment="1">
      <alignment horizontal="center"/>
    </xf>
    <xf numFmtId="0" fontId="18" fillId="4" borderId="1" xfId="1" applyFont="1" applyFill="1" applyBorder="1" applyAlignment="1">
      <alignment horizontal="center"/>
    </xf>
    <xf numFmtId="0" fontId="17" fillId="0" borderId="1" xfId="1" applyFont="1" applyBorder="1" applyAlignment="1">
      <alignment horizontal="center"/>
    </xf>
    <xf numFmtId="0" fontId="18" fillId="5" borderId="1" xfId="1" applyFont="1" applyFill="1" applyBorder="1" applyAlignment="1">
      <alignment horizontal="center"/>
    </xf>
    <xf numFmtId="0" fontId="19" fillId="4" borderId="20" xfId="1" applyFont="1" applyFill="1" applyBorder="1"/>
    <xf numFmtId="0" fontId="23" fillId="2" borderId="2" xfId="1" applyFont="1" applyFill="1" applyBorder="1" applyAlignment="1">
      <alignment horizontal="center"/>
    </xf>
    <xf numFmtId="0" fontId="23" fillId="2" borderId="25" xfId="1" applyFont="1" applyFill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23" fillId="2" borderId="3" xfId="1" applyFont="1" applyFill="1" applyBorder="1" applyAlignment="1">
      <alignment horizontal="center"/>
    </xf>
    <xf numFmtId="0" fontId="23" fillId="2" borderId="15" xfId="1" applyFont="1" applyFill="1" applyBorder="1" applyAlignment="1">
      <alignment horizontal="centerContinuous"/>
    </xf>
    <xf numFmtId="0" fontId="23" fillId="2" borderId="16" xfId="1" applyFont="1" applyFill="1" applyBorder="1" applyAlignment="1">
      <alignment horizontal="centerContinuous"/>
    </xf>
    <xf numFmtId="0" fontId="23" fillId="2" borderId="0" xfId="1" applyFont="1" applyFill="1" applyBorder="1" applyAlignment="1">
      <alignment horizontal="centerContinuous"/>
    </xf>
    <xf numFmtId="0" fontId="23" fillId="2" borderId="5" xfId="1" applyFont="1" applyFill="1" applyBorder="1" applyAlignment="1">
      <alignment horizontal="centerContinuous"/>
    </xf>
    <xf numFmtId="0" fontId="5" fillId="0" borderId="6" xfId="1" applyFont="1" applyBorder="1" applyAlignment="1">
      <alignment wrapText="1"/>
    </xf>
    <xf numFmtId="0" fontId="27" fillId="4" borderId="9" xfId="1" applyFont="1" applyFill="1" applyBorder="1" applyAlignment="1">
      <alignment horizontal="left" wrapText="1"/>
    </xf>
    <xf numFmtId="0" fontId="5" fillId="0" borderId="6" xfId="1" applyFont="1" applyBorder="1" applyAlignment="1" applyProtection="1">
      <protection locked="0"/>
    </xf>
    <xf numFmtId="0" fontId="5" fillId="0" borderId="6" xfId="1" applyFont="1" applyFill="1" applyBorder="1" applyAlignment="1" applyProtection="1">
      <alignment wrapText="1"/>
      <protection locked="0"/>
    </xf>
    <xf numFmtId="0" fontId="5" fillId="0" borderId="6" xfId="0" applyFont="1" applyBorder="1" applyAlignment="1">
      <alignment wrapText="1"/>
    </xf>
    <xf numFmtId="0" fontId="5" fillId="0" borderId="6" xfId="1" applyFont="1" applyBorder="1" applyAlignment="1"/>
    <xf numFmtId="0" fontId="5" fillId="0" borderId="6" xfId="1" applyFont="1" applyBorder="1" applyAlignment="1" applyProtection="1">
      <alignment wrapText="1"/>
      <protection locked="0"/>
    </xf>
    <xf numFmtId="0" fontId="5" fillId="3" borderId="6" xfId="0" applyFont="1" applyFill="1" applyBorder="1" applyAlignment="1" applyProtection="1">
      <alignment horizontal="left" wrapText="1"/>
    </xf>
    <xf numFmtId="49" fontId="25" fillId="0" borderId="6" xfId="1" applyNumberFormat="1" applyFont="1" applyBorder="1" applyAlignment="1" applyProtection="1">
      <alignment horizontal="left" wrapText="1"/>
      <protection locked="0"/>
    </xf>
    <xf numFmtId="0" fontId="16" fillId="0" borderId="6" xfId="1" applyFont="1" applyFill="1" applyBorder="1" applyAlignment="1">
      <alignment horizontal="left" wrapText="1"/>
    </xf>
    <xf numFmtId="0" fontId="16" fillId="4" borderId="6" xfId="1" applyFont="1" applyFill="1" applyBorder="1" applyAlignment="1">
      <alignment horizontal="left" wrapText="1"/>
    </xf>
    <xf numFmtId="0" fontId="5" fillId="0" borderId="6" xfId="1" applyFont="1" applyFill="1" applyBorder="1" applyAlignment="1"/>
    <xf numFmtId="0" fontId="4" fillId="0" borderId="6" xfId="1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15" fillId="0" borderId="6" xfId="0" applyFont="1" applyBorder="1" applyAlignment="1">
      <alignment horizontal="left" wrapText="1"/>
    </xf>
    <xf numFmtId="49" fontId="5" fillId="0" borderId="6" xfId="0" applyNumberFormat="1" applyFont="1" applyBorder="1" applyAlignment="1" applyProtection="1">
      <alignment horizontal="left" wrapText="1"/>
      <protection locked="0"/>
    </xf>
    <xf numFmtId="0" fontId="32" fillId="0" borderId="6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34" fillId="0" borderId="6" xfId="1" applyFont="1" applyBorder="1" applyAlignment="1">
      <alignment horizontal="left" wrapText="1"/>
    </xf>
    <xf numFmtId="0" fontId="35" fillId="0" borderId="6" xfId="1" applyFont="1" applyBorder="1" applyAlignment="1">
      <alignment horizontal="left" wrapText="1"/>
    </xf>
    <xf numFmtId="0" fontId="25" fillId="5" borderId="6" xfId="1" applyFont="1" applyFill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11" fontId="4" fillId="0" borderId="6" xfId="1" applyNumberFormat="1" applyFont="1" applyBorder="1" applyAlignment="1" applyProtection="1">
      <alignment horizontal="left" vertical="top" wrapText="1"/>
      <protection locked="0"/>
    </xf>
    <xf numFmtId="0" fontId="4" fillId="0" borderId="6" xfId="1" applyFont="1" applyBorder="1" applyAlignment="1">
      <alignment horizontal="left" vertical="top" wrapText="1"/>
    </xf>
    <xf numFmtId="0" fontId="5" fillId="0" borderId="6" xfId="1" applyFont="1" applyFill="1" applyBorder="1" applyAlignment="1" applyProtection="1">
      <alignment horizontal="left" vertical="top" wrapText="1"/>
      <protection locked="0"/>
    </xf>
    <xf numFmtId="0" fontId="23" fillId="6" borderId="4" xfId="1" applyFont="1" applyFill="1" applyBorder="1" applyAlignment="1">
      <alignment horizontal="centerContinuous"/>
    </xf>
    <xf numFmtId="166" fontId="29" fillId="6" borderId="6" xfId="1" applyNumberFormat="1" applyFont="1" applyFill="1" applyBorder="1" applyAlignment="1" applyProtection="1">
      <alignment horizontal="right"/>
      <protection locked="0"/>
    </xf>
    <xf numFmtId="166" fontId="29" fillId="6" borderId="6" xfId="1" applyNumberFormat="1" applyFont="1" applyFill="1" applyBorder="1" applyProtection="1">
      <protection locked="0"/>
    </xf>
    <xf numFmtId="166" fontId="28" fillId="6" borderId="6" xfId="1" applyNumberFormat="1" applyFont="1" applyFill="1" applyBorder="1" applyProtection="1">
      <protection locked="0"/>
    </xf>
    <xf numFmtId="49" fontId="37" fillId="0" borderId="13" xfId="1" applyNumberFormat="1" applyFont="1" applyBorder="1" applyAlignment="1">
      <alignment horizontal="centerContinuous" vertical="center"/>
    </xf>
    <xf numFmtId="0" fontId="37" fillId="0" borderId="19" xfId="1" applyFont="1" applyBorder="1" applyAlignment="1">
      <alignment horizontal="centerContinuous" vertical="center"/>
    </xf>
    <xf numFmtId="0" fontId="5" fillId="0" borderId="6" xfId="1" applyFont="1" applyBorder="1" applyAlignment="1">
      <alignment horizontal="left" wrapText="1"/>
    </xf>
    <xf numFmtId="49" fontId="5" fillId="0" borderId="6" xfId="1" applyNumberFormat="1" applyFont="1" applyBorder="1" applyAlignment="1">
      <alignment horizontal="left" wrapText="1"/>
    </xf>
    <xf numFmtId="11" fontId="4" fillId="0" borderId="6" xfId="1" applyNumberFormat="1" applyFont="1" applyBorder="1" applyAlignment="1">
      <alignment vertical="top" wrapText="1"/>
    </xf>
    <xf numFmtId="0" fontId="33" fillId="0" borderId="6" xfId="0" applyFont="1" applyBorder="1" applyAlignment="1">
      <alignment wrapText="1"/>
    </xf>
    <xf numFmtId="0" fontId="15" fillId="0" borderId="6" xfId="0" applyFont="1" applyBorder="1" applyAlignment="1">
      <alignment horizontal="left" vertical="top" wrapText="1"/>
    </xf>
    <xf numFmtId="0" fontId="17" fillId="4" borderId="1" xfId="1" applyFont="1" applyFill="1" applyBorder="1" applyAlignment="1">
      <alignment horizontal="center"/>
    </xf>
    <xf numFmtId="0" fontId="26" fillId="0" borderId="6" xfId="0" applyFont="1" applyBorder="1" applyAlignment="1">
      <alignment horizontal="left" vertical="top" wrapText="1"/>
    </xf>
    <xf numFmtId="0" fontId="26" fillId="0" borderId="6" xfId="0" applyFont="1" applyBorder="1" applyAlignment="1">
      <alignment horizontal="left" wrapText="1"/>
    </xf>
    <xf numFmtId="0" fontId="25" fillId="0" borderId="6" xfId="1" applyFont="1" applyFill="1" applyBorder="1" applyAlignment="1">
      <alignment horizontal="left" wrapText="1"/>
    </xf>
    <xf numFmtId="0" fontId="5" fillId="0" borderId="6" xfId="1" applyFont="1" applyFill="1" applyBorder="1" applyAlignment="1">
      <alignment wrapText="1"/>
    </xf>
    <xf numFmtId="0" fontId="38" fillId="0" borderId="12" xfId="1" applyFont="1" applyBorder="1" applyAlignment="1">
      <alignment horizontal="left" wrapText="1"/>
    </xf>
    <xf numFmtId="0" fontId="33" fillId="0" borderId="6" xfId="0" applyFont="1" applyBorder="1" applyAlignment="1">
      <alignment vertical="top" wrapText="1"/>
    </xf>
    <xf numFmtId="0" fontId="4" fillId="3" borderId="6" xfId="0" applyFont="1" applyFill="1" applyBorder="1" applyAlignment="1" applyProtection="1">
      <alignment vertical="top" wrapText="1"/>
    </xf>
    <xf numFmtId="166" fontId="39" fillId="4" borderId="9" xfId="1" applyNumberFormat="1" applyFont="1" applyFill="1" applyBorder="1" applyAlignment="1">
      <alignment wrapText="1"/>
    </xf>
    <xf numFmtId="166" fontId="39" fillId="4" borderId="9" xfId="1" applyNumberFormat="1" applyFont="1" applyFill="1" applyBorder="1" applyAlignment="1">
      <alignment horizontal="right" wrapText="1"/>
    </xf>
    <xf numFmtId="166" fontId="39" fillId="6" borderId="9" xfId="1" applyNumberFormat="1" applyFont="1" applyFill="1" applyBorder="1" applyAlignment="1">
      <alignment horizontal="right" wrapText="1"/>
    </xf>
    <xf numFmtId="165" fontId="40" fillId="4" borderId="9" xfId="1" applyNumberFormat="1" applyFont="1" applyFill="1" applyBorder="1"/>
    <xf numFmtId="165" fontId="40" fillId="4" borderId="11" xfId="1" applyNumberFormat="1" applyFont="1" applyFill="1" applyBorder="1"/>
    <xf numFmtId="166" fontId="34" fillId="0" borderId="6" xfId="1" applyNumberFormat="1" applyFont="1" applyBorder="1" applyAlignment="1" applyProtection="1">
      <protection locked="0"/>
    </xf>
    <xf numFmtId="166" fontId="41" fillId="0" borderId="6" xfId="1" applyNumberFormat="1" applyFont="1" applyBorder="1" applyProtection="1">
      <protection locked="0"/>
    </xf>
    <xf numFmtId="166" fontId="41" fillId="6" borderId="6" xfId="1" applyNumberFormat="1" applyFont="1" applyFill="1" applyBorder="1" applyAlignment="1" applyProtection="1">
      <alignment horizontal="right"/>
      <protection locked="0"/>
    </xf>
    <xf numFmtId="166" fontId="41" fillId="3" borderId="6" xfId="1" applyNumberFormat="1" applyFont="1" applyFill="1" applyBorder="1" applyAlignment="1">
      <alignment horizontal="right"/>
    </xf>
    <xf numFmtId="165" fontId="41" fillId="3" borderId="6" xfId="1" applyNumberFormat="1" applyFont="1" applyFill="1" applyBorder="1"/>
    <xf numFmtId="166" fontId="41" fillId="0" borderId="6" xfId="1" applyNumberFormat="1" applyFont="1" applyBorder="1"/>
    <xf numFmtId="165" fontId="41" fillId="3" borderId="7" xfId="1" applyNumberFormat="1" applyFont="1" applyFill="1" applyBorder="1"/>
    <xf numFmtId="164" fontId="34" fillId="0" borderId="6" xfId="1" applyNumberFormat="1" applyFont="1" applyFill="1" applyBorder="1" applyAlignment="1" applyProtection="1">
      <alignment wrapText="1"/>
      <protection locked="0"/>
    </xf>
    <xf numFmtId="166" fontId="41" fillId="0" borderId="6" xfId="1" applyNumberFormat="1" applyFont="1" applyBorder="1" applyAlignment="1" applyProtection="1">
      <alignment horizontal="right"/>
      <protection locked="0"/>
    </xf>
    <xf numFmtId="166" fontId="41" fillId="6" borderId="6" xfId="1" applyNumberFormat="1" applyFont="1" applyFill="1" applyBorder="1" applyProtection="1">
      <protection locked="0"/>
    </xf>
    <xf numFmtId="9" fontId="41" fillId="3" borderId="6" xfId="2" applyFont="1" applyFill="1" applyBorder="1"/>
    <xf numFmtId="166" fontId="34" fillId="0" borderId="6" xfId="1" applyNumberFormat="1" applyFont="1" applyBorder="1" applyAlignment="1">
      <alignment wrapText="1"/>
    </xf>
    <xf numFmtId="166" fontId="41" fillId="0" borderId="6" xfId="1" applyNumberFormat="1" applyFont="1" applyFill="1" applyBorder="1" applyProtection="1">
      <protection locked="0"/>
    </xf>
    <xf numFmtId="166" fontId="40" fillId="0" borderId="6" xfId="1" applyNumberFormat="1" applyFont="1" applyFill="1" applyBorder="1" applyAlignment="1" applyProtection="1">
      <protection locked="0"/>
    </xf>
    <xf numFmtId="166" fontId="40" fillId="0" borderId="6" xfId="1" applyNumberFormat="1" applyFont="1" applyFill="1" applyBorder="1" applyProtection="1">
      <protection locked="0"/>
    </xf>
    <xf numFmtId="166" fontId="40" fillId="6" borderId="6" xfId="1" applyNumberFormat="1" applyFont="1" applyFill="1" applyBorder="1" applyProtection="1">
      <protection locked="0"/>
    </xf>
    <xf numFmtId="166" fontId="40" fillId="3" borderId="6" xfId="1" applyNumberFormat="1" applyFont="1" applyFill="1" applyBorder="1" applyAlignment="1">
      <alignment horizontal="right"/>
    </xf>
    <xf numFmtId="165" fontId="40" fillId="3" borderId="6" xfId="1" applyNumberFormat="1" applyFont="1" applyFill="1" applyBorder="1"/>
    <xf numFmtId="166" fontId="40" fillId="0" borderId="6" xfId="1" applyNumberFormat="1" applyFont="1" applyBorder="1"/>
    <xf numFmtId="165" fontId="40" fillId="3" borderId="7" xfId="1" applyNumberFormat="1" applyFont="1" applyFill="1" applyBorder="1"/>
    <xf numFmtId="166" fontId="39" fillId="4" borderId="6" xfId="1" applyNumberFormat="1" applyFont="1" applyFill="1" applyBorder="1" applyAlignment="1"/>
    <xf numFmtId="166" fontId="39" fillId="4" borderId="6" xfId="1" applyNumberFormat="1" applyFont="1" applyFill="1" applyBorder="1" applyAlignment="1">
      <alignment horizontal="right"/>
    </xf>
    <xf numFmtId="166" fontId="39" fillId="6" borderId="6" xfId="1" applyNumberFormat="1" applyFont="1" applyFill="1" applyBorder="1" applyAlignment="1">
      <alignment horizontal="right"/>
    </xf>
    <xf numFmtId="165" fontId="40" fillId="4" borderId="6" xfId="1" applyNumberFormat="1" applyFont="1" applyFill="1" applyBorder="1"/>
    <xf numFmtId="165" fontId="40" fillId="4" borderId="7" xfId="1" applyNumberFormat="1" applyFont="1" applyFill="1" applyBorder="1"/>
    <xf numFmtId="164" fontId="34" fillId="0" borderId="6" xfId="1" applyNumberFormat="1" applyFont="1" applyFill="1" applyBorder="1" applyAlignment="1" applyProtection="1">
      <alignment horizontal="right" wrapText="1"/>
      <protection locked="0"/>
    </xf>
    <xf numFmtId="165" fontId="41" fillId="0" borderId="7" xfId="1" applyNumberFormat="1" applyFont="1" applyBorder="1"/>
    <xf numFmtId="164" fontId="34" fillId="0" borderId="6" xfId="0" applyNumberFormat="1" applyFont="1" applyBorder="1" applyAlignment="1">
      <alignment horizontal="right" wrapText="1"/>
    </xf>
    <xf numFmtId="164" fontId="34" fillId="0" borderId="6" xfId="1" applyNumberFormat="1" applyFont="1" applyBorder="1" applyAlignment="1" applyProtection="1">
      <alignment horizontal="right" wrapText="1"/>
      <protection locked="0"/>
    </xf>
    <xf numFmtId="164" fontId="34" fillId="3" borderId="6" xfId="0" applyNumberFormat="1" applyFont="1" applyFill="1" applyBorder="1" applyAlignment="1" applyProtection="1">
      <alignment horizontal="right" wrapText="1"/>
    </xf>
    <xf numFmtId="164" fontId="42" fillId="0" borderId="6" xfId="1" applyNumberFormat="1" applyFont="1" applyBorder="1" applyAlignment="1" applyProtection="1">
      <alignment horizontal="right" wrapText="1"/>
      <protection locked="0"/>
    </xf>
    <xf numFmtId="164" fontId="34" fillId="0" borderId="6" xfId="0" applyNumberFormat="1" applyFont="1" applyBorder="1" applyAlignment="1" applyProtection="1">
      <alignment horizontal="right" wrapText="1"/>
      <protection locked="0"/>
    </xf>
    <xf numFmtId="164" fontId="34" fillId="0" borderId="6" xfId="1" applyNumberFormat="1" applyFont="1" applyBorder="1" applyAlignment="1" applyProtection="1">
      <alignment horizontal="right"/>
      <protection locked="0"/>
    </xf>
    <xf numFmtId="164" fontId="34" fillId="0" borderId="6" xfId="1" applyNumberFormat="1" applyFont="1" applyBorder="1" applyAlignment="1">
      <alignment horizontal="right"/>
    </xf>
    <xf numFmtId="166" fontId="34" fillId="6" borderId="6" xfId="1" applyNumberFormat="1" applyFont="1" applyFill="1" applyBorder="1" applyProtection="1">
      <protection locked="0"/>
    </xf>
    <xf numFmtId="164" fontId="34" fillId="0" borderId="6" xfId="1" applyNumberFormat="1" applyFont="1" applyBorder="1" applyAlignment="1">
      <alignment horizontal="right" wrapText="1"/>
    </xf>
    <xf numFmtId="0" fontId="43" fillId="4" borderId="6" xfId="1" applyFont="1" applyFill="1" applyBorder="1" applyAlignment="1">
      <alignment horizontal="left" wrapText="1"/>
    </xf>
    <xf numFmtId="0" fontId="34" fillId="0" borderId="6" xfId="1" applyFont="1" applyBorder="1" applyAlignment="1">
      <alignment wrapText="1"/>
    </xf>
    <xf numFmtId="166" fontId="40" fillId="4" borderId="6" xfId="1" applyNumberFormat="1" applyFont="1" applyFill="1" applyBorder="1" applyProtection="1">
      <protection locked="0"/>
    </xf>
    <xf numFmtId="166" fontId="40" fillId="0" borderId="6" xfId="1" applyNumberFormat="1" applyFont="1" applyBorder="1" applyAlignment="1" applyProtection="1">
      <alignment horizontal="right"/>
      <protection locked="0"/>
    </xf>
    <xf numFmtId="166" fontId="40" fillId="6" borderId="6" xfId="1" applyNumberFormat="1" applyFont="1" applyFill="1" applyBorder="1" applyAlignment="1" applyProtection="1">
      <alignment horizontal="right"/>
      <protection locked="0"/>
    </xf>
    <xf numFmtId="166" fontId="34" fillId="0" borderId="6" xfId="1" applyNumberFormat="1" applyFont="1" applyBorder="1" applyAlignment="1">
      <alignment horizontal="right" wrapText="1"/>
    </xf>
    <xf numFmtId="166" fontId="41" fillId="6" borderId="6" xfId="1" applyNumberFormat="1" applyFont="1" applyFill="1" applyBorder="1" applyAlignment="1" applyProtection="1">
      <protection locked="0"/>
    </xf>
    <xf numFmtId="165" fontId="44" fillId="3" borderId="7" xfId="1" applyNumberFormat="1" applyFont="1" applyFill="1" applyBorder="1" applyAlignment="1"/>
    <xf numFmtId="0" fontId="45" fillId="0" borderId="0" xfId="0" applyFont="1"/>
    <xf numFmtId="0" fontId="34" fillId="0" borderId="6" xfId="1" applyFont="1" applyBorder="1" applyAlignment="1">
      <alignment horizontal="right" wrapText="1"/>
    </xf>
    <xf numFmtId="166" fontId="35" fillId="0" borderId="6" xfId="1" applyNumberFormat="1" applyFont="1" applyBorder="1" applyAlignment="1">
      <alignment horizontal="right" wrapText="1"/>
    </xf>
    <xf numFmtId="166" fontId="35" fillId="6" borderId="6" xfId="1" applyNumberFormat="1" applyFont="1" applyFill="1" applyBorder="1" applyAlignment="1">
      <alignment horizontal="right" wrapText="1"/>
    </xf>
    <xf numFmtId="165" fontId="39" fillId="3" borderId="7" xfId="1" applyNumberFormat="1" applyFont="1" applyFill="1" applyBorder="1" applyAlignment="1"/>
    <xf numFmtId="166" fontId="34" fillId="0" borderId="6" xfId="0" applyNumberFormat="1" applyFont="1" applyBorder="1" applyAlignment="1">
      <alignment horizontal="right" wrapText="1"/>
    </xf>
    <xf numFmtId="166" fontId="34" fillId="0" borderId="6" xfId="1" applyNumberFormat="1" applyFont="1" applyBorder="1" applyAlignment="1" applyProtection="1">
      <alignment horizontal="right" wrapText="1"/>
      <protection locked="0"/>
    </xf>
    <xf numFmtId="166" fontId="46" fillId="3" borderId="6" xfId="1" applyNumberFormat="1" applyFont="1" applyFill="1" applyBorder="1" applyAlignment="1">
      <alignment horizontal="right"/>
    </xf>
    <xf numFmtId="164" fontId="46" fillId="0" borderId="6" xfId="0" applyNumberFormat="1" applyFont="1" applyBorder="1" applyAlignment="1">
      <alignment horizontal="right"/>
    </xf>
    <xf numFmtId="164" fontId="46" fillId="6" borderId="6" xfId="0" applyNumberFormat="1" applyFont="1" applyFill="1" applyBorder="1" applyAlignment="1">
      <alignment horizontal="right"/>
    </xf>
    <xf numFmtId="0" fontId="46" fillId="0" borderId="6" xfId="0" applyFont="1" applyBorder="1" applyAlignment="1">
      <alignment horizontal="center"/>
    </xf>
    <xf numFmtId="166" fontId="41" fillId="3" borderId="7" xfId="1" applyNumberFormat="1" applyFont="1" applyFill="1" applyBorder="1"/>
    <xf numFmtId="166" fontId="47" fillId="0" borderId="6" xfId="0" applyNumberFormat="1" applyFont="1" applyBorder="1" applyAlignment="1">
      <alignment horizontal="right" wrapText="1"/>
    </xf>
    <xf numFmtId="166" fontId="46" fillId="5" borderId="6" xfId="0" applyNumberFormat="1" applyFont="1" applyFill="1" applyBorder="1" applyAlignment="1">
      <alignment horizontal="right"/>
    </xf>
    <xf numFmtId="166" fontId="46" fillId="6" borderId="6" xfId="0" applyNumberFormat="1" applyFont="1" applyFill="1" applyBorder="1" applyAlignment="1">
      <alignment horizontal="right"/>
    </xf>
    <xf numFmtId="0" fontId="42" fillId="0" borderId="6" xfId="1" applyFont="1" applyFill="1" applyBorder="1" applyAlignment="1">
      <alignment horizontal="right" wrapText="1"/>
    </xf>
    <xf numFmtId="166" fontId="46" fillId="0" borderId="6" xfId="0" applyNumberFormat="1" applyFont="1" applyBorder="1" applyAlignment="1">
      <alignment horizontal="right"/>
    </xf>
    <xf numFmtId="166" fontId="40" fillId="4" borderId="7" xfId="1" applyNumberFormat="1" applyFont="1" applyFill="1" applyBorder="1"/>
    <xf numFmtId="166" fontId="40" fillId="5" borderId="6" xfId="1" applyNumberFormat="1" applyFont="1" applyFill="1" applyBorder="1" applyProtection="1">
      <protection locked="0"/>
    </xf>
    <xf numFmtId="166" fontId="41" fillId="5" borderId="6" xfId="1" applyNumberFormat="1" applyFont="1" applyFill="1" applyBorder="1" applyAlignment="1">
      <alignment horizontal="right"/>
    </xf>
    <xf numFmtId="165" fontId="40" fillId="5" borderId="6" xfId="1" applyNumberFormat="1" applyFont="1" applyFill="1" applyBorder="1"/>
    <xf numFmtId="166" fontId="41" fillId="5" borderId="6" xfId="1" applyNumberFormat="1" applyFont="1" applyFill="1" applyBorder="1" applyProtection="1">
      <protection locked="0"/>
    </xf>
    <xf numFmtId="166" fontId="44" fillId="3" borderId="7" xfId="1" applyNumberFormat="1" applyFont="1" applyFill="1" applyBorder="1" applyAlignment="1"/>
    <xf numFmtId="164" fontId="42" fillId="5" borderId="6" xfId="1" applyNumberFormat="1" applyFont="1" applyFill="1" applyBorder="1" applyAlignment="1">
      <alignment horizontal="right" wrapText="1"/>
    </xf>
    <xf numFmtId="0" fontId="34" fillId="0" borderId="6" xfId="1" applyFont="1" applyFill="1" applyBorder="1" applyAlignment="1">
      <alignment wrapText="1"/>
    </xf>
    <xf numFmtId="166" fontId="41" fillId="0" borderId="7" xfId="1" applyNumberFormat="1" applyFont="1" applyBorder="1"/>
    <xf numFmtId="164" fontId="34" fillId="0" borderId="6" xfId="1" applyNumberFormat="1" applyFont="1" applyFill="1" applyBorder="1" applyAlignment="1"/>
    <xf numFmtId="166" fontId="41" fillId="0" borderId="6" xfId="1" applyNumberFormat="1" applyFont="1" applyFill="1" applyBorder="1" applyAlignment="1" applyProtection="1">
      <alignment horizontal="right"/>
      <protection locked="0"/>
    </xf>
    <xf numFmtId="166" fontId="34" fillId="0" borderId="6" xfId="1" applyNumberFormat="1" applyFont="1" applyFill="1" applyBorder="1" applyAlignment="1">
      <alignment wrapText="1"/>
    </xf>
    <xf numFmtId="166" fontId="40" fillId="4" borderId="6" xfId="1" applyNumberFormat="1" applyFont="1" applyFill="1" applyBorder="1" applyAlignment="1" applyProtection="1">
      <alignment horizontal="right"/>
      <protection locked="0"/>
    </xf>
    <xf numFmtId="166" fontId="40" fillId="4" borderId="21" xfId="1" applyNumberFormat="1" applyFont="1" applyFill="1" applyBorder="1" applyAlignment="1">
      <alignment horizontal="right"/>
    </xf>
    <xf numFmtId="166" fontId="40" fillId="6" borderId="21" xfId="1" applyNumberFormat="1" applyFont="1" applyFill="1" applyBorder="1" applyAlignment="1">
      <alignment horizontal="right"/>
    </xf>
    <xf numFmtId="165" fontId="40" fillId="4" borderId="21" xfId="1" applyNumberFormat="1" applyFont="1" applyFill="1" applyBorder="1"/>
    <xf numFmtId="165" fontId="40" fillId="4" borderId="22" xfId="1" applyNumberFormat="1" applyFont="1" applyFill="1" applyBorder="1"/>
    <xf numFmtId="0" fontId="11" fillId="0" borderId="0" xfId="1" applyFont="1" applyAlignment="1">
      <alignment horizontal="center"/>
    </xf>
    <xf numFmtId="0" fontId="11" fillId="0" borderId="0" xfId="1" applyFont="1" applyAlignment="1" applyProtection="1">
      <alignment horizontal="center"/>
      <protection locked="0"/>
    </xf>
    <xf numFmtId="0" fontId="9" fillId="6" borderId="10" xfId="1" applyFont="1" applyFill="1" applyBorder="1" applyAlignment="1" applyProtection="1">
      <alignment horizontal="center" vertical="center" wrapText="1"/>
      <protection locked="0"/>
    </xf>
    <xf numFmtId="0" fontId="9" fillId="6" borderId="15" xfId="1" applyFont="1" applyFill="1" applyBorder="1" applyAlignment="1">
      <alignment vertical="center" wrapText="1"/>
    </xf>
    <xf numFmtId="0" fontId="9" fillId="0" borderId="18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  <xf numFmtId="0" fontId="20" fillId="0" borderId="10" xfId="1" applyFont="1" applyBorder="1" applyAlignment="1">
      <alignment horizontal="center" vertical="center"/>
    </xf>
    <xf numFmtId="0" fontId="21" fillId="0" borderId="15" xfId="1" applyFont="1" applyBorder="1" applyAlignment="1">
      <alignment vertical="center"/>
    </xf>
    <xf numFmtId="0" fontId="22" fillId="0" borderId="10" xfId="1" applyFont="1" applyBorder="1" applyAlignment="1">
      <alignment horizontal="center" vertical="center" wrapText="1"/>
    </xf>
    <xf numFmtId="0" fontId="22" fillId="0" borderId="15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/>
    </xf>
    <xf numFmtId="0" fontId="30" fillId="0" borderId="1" xfId="1" applyFont="1" applyFill="1" applyBorder="1" applyAlignment="1">
      <alignment horizontal="center"/>
    </xf>
    <xf numFmtId="0" fontId="31" fillId="0" borderId="6" xfId="0" applyFont="1" applyBorder="1" applyAlignment="1">
      <alignment horizontal="center"/>
    </xf>
    <xf numFmtId="0" fontId="31" fillId="0" borderId="7" xfId="0" applyFont="1" applyBorder="1" applyAlignment="1">
      <alignment horizontal="center"/>
    </xf>
  </cellXfs>
  <cellStyles count="3">
    <cellStyle name="Обычный" xfId="0" builtinId="0"/>
    <cellStyle name="Обычный 2" xfId="1"/>
    <cellStyle name="Процентный" xfId="2" builtinId="5"/>
  </cellStyles>
  <dxfs count="1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DFEDEF"/>
      <color rgb="FFE4E9EA"/>
      <color rgb="FFE1ECED"/>
      <color rgb="FFE1EBED"/>
      <color rgb="FFE2EBEC"/>
      <color rgb="FFE2EAEC"/>
      <color rgb="FFFFFFCC"/>
      <color rgb="FFFFFFFF"/>
      <color rgb="FF00990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K96"/>
  <sheetViews>
    <sheetView tabSelected="1" view="pageBreakPreview" topLeftCell="A49" zoomScale="53" zoomScaleNormal="100" zoomScaleSheetLayoutView="53" workbookViewId="0">
      <selection activeCell="E25" sqref="E25"/>
    </sheetView>
  </sheetViews>
  <sheetFormatPr defaultRowHeight="14.4" x14ac:dyDescent="0.3"/>
  <cols>
    <col min="1" max="1" width="15.6640625" customWidth="1"/>
    <col min="2" max="2" width="65.6640625" customWidth="1"/>
    <col min="3" max="3" width="17" customWidth="1"/>
    <col min="4" max="4" width="16.88671875" customWidth="1"/>
    <col min="5" max="5" width="17.33203125" customWidth="1"/>
    <col min="6" max="6" width="16.5546875" customWidth="1"/>
    <col min="7" max="7" width="15.109375" customWidth="1"/>
    <col min="8" max="8" width="15.33203125" customWidth="1"/>
    <col min="9" max="9" width="16.5546875" customWidth="1"/>
    <col min="10" max="10" width="16.44140625" customWidth="1"/>
    <col min="11" max="11" width="17.33203125" customWidth="1"/>
    <col min="14" max="14" width="9.109375" customWidth="1"/>
  </cols>
  <sheetData>
    <row r="1" spans="1:11" ht="20.399999999999999" x14ac:dyDescent="0.35">
      <c r="A1" s="161" t="s">
        <v>72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spans="1:11" ht="20.399999999999999" x14ac:dyDescent="0.35">
      <c r="A2" s="161" t="s">
        <v>71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</row>
    <row r="3" spans="1:11" ht="21" x14ac:dyDescent="0.4">
      <c r="A3" s="162" t="s">
        <v>91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</row>
    <row r="4" spans="1:11" ht="5.4" customHeight="1" thickBot="1" x14ac:dyDescent="0.35">
      <c r="A4" s="2"/>
      <c r="B4" s="2"/>
      <c r="C4" s="2"/>
      <c r="D4" s="2"/>
      <c r="E4" s="2"/>
      <c r="F4" s="2"/>
      <c r="G4" s="2"/>
      <c r="H4" s="2"/>
      <c r="I4" s="2"/>
      <c r="J4" s="9"/>
      <c r="K4" s="2"/>
    </row>
    <row r="5" spans="1:11" ht="58.2" customHeight="1" x14ac:dyDescent="0.3">
      <c r="A5" s="167" t="s">
        <v>35</v>
      </c>
      <c r="B5" s="169" t="s">
        <v>36</v>
      </c>
      <c r="C5" s="171" t="s">
        <v>81</v>
      </c>
      <c r="D5" s="171" t="s">
        <v>79</v>
      </c>
      <c r="E5" s="173" t="s">
        <v>89</v>
      </c>
      <c r="F5" s="163" t="s">
        <v>92</v>
      </c>
      <c r="G5" s="165" t="s">
        <v>0</v>
      </c>
      <c r="H5" s="165"/>
      <c r="I5" s="163" t="s">
        <v>90</v>
      </c>
      <c r="J5" s="165" t="s">
        <v>88</v>
      </c>
      <c r="K5" s="166"/>
    </row>
    <row r="6" spans="1:11" ht="14.4" customHeight="1" x14ac:dyDescent="0.3">
      <c r="A6" s="168"/>
      <c r="B6" s="170"/>
      <c r="C6" s="172"/>
      <c r="D6" s="172"/>
      <c r="E6" s="174"/>
      <c r="F6" s="164"/>
      <c r="G6" s="63" t="s">
        <v>1</v>
      </c>
      <c r="H6" s="17" t="s">
        <v>2</v>
      </c>
      <c r="I6" s="164"/>
      <c r="J6" s="16" t="s">
        <v>1</v>
      </c>
      <c r="K6" s="64" t="s">
        <v>2</v>
      </c>
    </row>
    <row r="7" spans="1:11" ht="11.4" customHeight="1" x14ac:dyDescent="0.3">
      <c r="A7" s="26">
        <v>1</v>
      </c>
      <c r="B7" s="27">
        <v>2</v>
      </c>
      <c r="C7" s="28">
        <v>3</v>
      </c>
      <c r="D7" s="29">
        <v>4</v>
      </c>
      <c r="E7" s="29">
        <v>5</v>
      </c>
      <c r="F7" s="59">
        <v>6</v>
      </c>
      <c r="G7" s="30">
        <v>7</v>
      </c>
      <c r="H7" s="31">
        <v>8</v>
      </c>
      <c r="I7" s="59">
        <v>9</v>
      </c>
      <c r="J7" s="32">
        <v>10</v>
      </c>
      <c r="K7" s="33">
        <v>11</v>
      </c>
    </row>
    <row r="8" spans="1:11" ht="22.8" x14ac:dyDescent="0.4">
      <c r="A8" s="18">
        <v>100000</v>
      </c>
      <c r="B8" s="35" t="s">
        <v>3</v>
      </c>
      <c r="C8" s="78">
        <f>SUM(C9:C12,C13)</f>
        <v>701917.29999999993</v>
      </c>
      <c r="D8" s="78">
        <f>SUM(D9:D12,D13)</f>
        <v>743928.1</v>
      </c>
      <c r="E8" s="79">
        <f>SUM(E9:E12,E13)</f>
        <v>451092.9</v>
      </c>
      <c r="F8" s="80">
        <f>SUM(F9:F12,F13)</f>
        <v>485882.69999999995</v>
      </c>
      <c r="G8" s="79">
        <f>SUM(G9:G12,G13)</f>
        <v>34789.799999999981</v>
      </c>
      <c r="H8" s="81">
        <f>SUM(F8/E8)</f>
        <v>1.07712335973366</v>
      </c>
      <c r="I8" s="80">
        <f>SUM(I9:I12,I13)</f>
        <v>428513.4</v>
      </c>
      <c r="J8" s="79">
        <f>SUM(J9:J13)</f>
        <v>57369.299999999967</v>
      </c>
      <c r="K8" s="82">
        <f>SUM(F8/I8)*100%</f>
        <v>1.1338798273286201</v>
      </c>
    </row>
    <row r="9" spans="1:11" ht="21.6" x14ac:dyDescent="0.4">
      <c r="A9" s="19">
        <v>110100</v>
      </c>
      <c r="B9" s="36" t="s">
        <v>4</v>
      </c>
      <c r="C9" s="83">
        <v>620000</v>
      </c>
      <c r="D9" s="83">
        <v>657187.4</v>
      </c>
      <c r="E9" s="84">
        <v>397680.5</v>
      </c>
      <c r="F9" s="85">
        <v>426848.3</v>
      </c>
      <c r="G9" s="86">
        <f>SUM(F9-E9)</f>
        <v>29167.799999999988</v>
      </c>
      <c r="H9" s="87">
        <f>SUM(F9/E9)</f>
        <v>1.073344808206588</v>
      </c>
      <c r="I9" s="60">
        <v>380764.9</v>
      </c>
      <c r="J9" s="88">
        <f>SUM(F9-I9)</f>
        <v>46083.399999999965</v>
      </c>
      <c r="K9" s="89">
        <f>SUM(F9/I9)*100%</f>
        <v>1.1210284876573444</v>
      </c>
    </row>
    <row r="10" spans="1:11" ht="21.6" x14ac:dyDescent="0.4">
      <c r="A10" s="20">
        <v>110200</v>
      </c>
      <c r="B10" s="37" t="s">
        <v>82</v>
      </c>
      <c r="C10" s="90">
        <v>237.1</v>
      </c>
      <c r="D10" s="90">
        <v>237.1</v>
      </c>
      <c r="E10" s="91">
        <v>100</v>
      </c>
      <c r="F10" s="92">
        <v>144.30000000000001</v>
      </c>
      <c r="G10" s="86">
        <f>SUM(F10-E10)</f>
        <v>44.300000000000011</v>
      </c>
      <c r="H10" s="93">
        <f>SUM(F10/E10)</f>
        <v>1.4430000000000001</v>
      </c>
      <c r="I10" s="61">
        <v>239.7</v>
      </c>
      <c r="J10" s="88">
        <f t="shared" ref="J10:J19" si="0">SUM(F10-I10)</f>
        <v>-95.399999999999977</v>
      </c>
      <c r="K10" s="89">
        <f t="shared" ref="K10:K34" si="1">SUM(F10/I10)*100%</f>
        <v>0.60200250312891124</v>
      </c>
    </row>
    <row r="11" spans="1:11" ht="42" x14ac:dyDescent="0.4">
      <c r="A11" s="20">
        <v>130000</v>
      </c>
      <c r="B11" s="37" t="s">
        <v>73</v>
      </c>
      <c r="C11" s="90">
        <v>2500</v>
      </c>
      <c r="D11" s="90">
        <v>960</v>
      </c>
      <c r="E11" s="91">
        <v>790</v>
      </c>
      <c r="F11" s="92">
        <v>316.8</v>
      </c>
      <c r="G11" s="86">
        <f>SUM(F11-E11)</f>
        <v>-473.2</v>
      </c>
      <c r="H11" s="87">
        <f>SUM(F11/E11)</f>
        <v>0.4010126582278481</v>
      </c>
      <c r="I11" s="61">
        <v>1214</v>
      </c>
      <c r="J11" s="88">
        <f t="shared" si="0"/>
        <v>-897.2</v>
      </c>
      <c r="K11" s="89">
        <f t="shared" si="1"/>
        <v>0.26095551894563429</v>
      </c>
    </row>
    <row r="12" spans="1:11" ht="42" x14ac:dyDescent="0.4">
      <c r="A12" s="20">
        <v>140400</v>
      </c>
      <c r="B12" s="65" t="s">
        <v>59</v>
      </c>
      <c r="C12" s="94">
        <v>14100</v>
      </c>
      <c r="D12" s="94">
        <v>15748</v>
      </c>
      <c r="E12" s="95">
        <v>9703</v>
      </c>
      <c r="F12" s="92">
        <v>12432.6</v>
      </c>
      <c r="G12" s="86">
        <f>SUM(F12-E12)</f>
        <v>2729.6000000000004</v>
      </c>
      <c r="H12" s="87">
        <f>SUM(F12/E12)</f>
        <v>1.2813150571988046</v>
      </c>
      <c r="I12" s="61">
        <v>7104.7</v>
      </c>
      <c r="J12" s="88">
        <f t="shared" si="0"/>
        <v>5327.9000000000005</v>
      </c>
      <c r="K12" s="89">
        <f t="shared" si="1"/>
        <v>1.7499120300646052</v>
      </c>
    </row>
    <row r="13" spans="1:11" ht="59.4" customHeight="1" x14ac:dyDescent="0.35">
      <c r="A13" s="21">
        <v>180000</v>
      </c>
      <c r="B13" s="75" t="s">
        <v>78</v>
      </c>
      <c r="C13" s="96">
        <f>SUM(C18:C19,C14)</f>
        <v>65080.2</v>
      </c>
      <c r="D13" s="96">
        <f>SUM(D18:D19,D14)</f>
        <v>69795.600000000006</v>
      </c>
      <c r="E13" s="97">
        <f>SUM(E18:E19,E14)</f>
        <v>42819.4</v>
      </c>
      <c r="F13" s="98">
        <f>SUM(F18:F19,F14)</f>
        <v>46140.7</v>
      </c>
      <c r="G13" s="99">
        <f>SUM(G18:G19,G14)</f>
        <v>3321.2999999999984</v>
      </c>
      <c r="H13" s="100">
        <f t="shared" ref="H13:H19" si="2">SUM(F13/E13)</f>
        <v>1.0775653091822863</v>
      </c>
      <c r="I13" s="62">
        <f>SUM(I18:I19,I14)</f>
        <v>39190.1</v>
      </c>
      <c r="J13" s="101">
        <f t="shared" si="0"/>
        <v>6950.5999999999985</v>
      </c>
      <c r="K13" s="102">
        <f t="shared" si="1"/>
        <v>1.1773560159325951</v>
      </c>
    </row>
    <row r="14" spans="1:11" ht="21.6" x14ac:dyDescent="0.4">
      <c r="A14" s="21">
        <v>180100</v>
      </c>
      <c r="B14" s="65" t="s">
        <v>5</v>
      </c>
      <c r="C14" s="96">
        <f>SUM(C15:C17)</f>
        <v>39050</v>
      </c>
      <c r="D14" s="96">
        <f>SUM(D15:D17)</f>
        <v>41050</v>
      </c>
      <c r="E14" s="97">
        <f>SUM(E15:E17)</f>
        <v>25055.1</v>
      </c>
      <c r="F14" s="98">
        <f>SUM(F15:F17)</f>
        <v>27358.7</v>
      </c>
      <c r="G14" s="99">
        <f>SUM(G15:G17)</f>
        <v>2303.6000000000008</v>
      </c>
      <c r="H14" s="100">
        <f t="shared" si="2"/>
        <v>1.0919413612398274</v>
      </c>
      <c r="I14" s="62">
        <f>SUM(I15:I17)</f>
        <v>23000.5</v>
      </c>
      <c r="J14" s="101">
        <f t="shared" si="0"/>
        <v>4358.2000000000007</v>
      </c>
      <c r="K14" s="102">
        <f t="shared" si="1"/>
        <v>1.1894828373296233</v>
      </c>
    </row>
    <row r="15" spans="1:11" ht="21.6" x14ac:dyDescent="0.4">
      <c r="A15" s="20"/>
      <c r="B15" s="66" t="s">
        <v>6</v>
      </c>
      <c r="C15" s="94">
        <v>3800</v>
      </c>
      <c r="D15" s="94">
        <v>3800</v>
      </c>
      <c r="E15" s="95">
        <v>2504.3000000000002</v>
      </c>
      <c r="F15" s="92">
        <v>2950.8</v>
      </c>
      <c r="G15" s="86">
        <f>SUM(F15-E15)</f>
        <v>446.5</v>
      </c>
      <c r="H15" s="87">
        <f t="shared" si="2"/>
        <v>1.1782933354630036</v>
      </c>
      <c r="I15" s="61">
        <v>2050.6999999999998</v>
      </c>
      <c r="J15" s="88">
        <f t="shared" si="0"/>
        <v>900.10000000000036</v>
      </c>
      <c r="K15" s="89">
        <f t="shared" si="1"/>
        <v>1.4389232944848103</v>
      </c>
    </row>
    <row r="16" spans="1:11" ht="21.6" x14ac:dyDescent="0.4">
      <c r="A16" s="20"/>
      <c r="B16" s="66" t="s">
        <v>7</v>
      </c>
      <c r="C16" s="94">
        <v>35250</v>
      </c>
      <c r="D16" s="94">
        <v>37250</v>
      </c>
      <c r="E16" s="95">
        <v>22550.799999999999</v>
      </c>
      <c r="F16" s="92">
        <v>24360</v>
      </c>
      <c r="G16" s="86">
        <f>SUM(F16-E16)</f>
        <v>1809.2000000000007</v>
      </c>
      <c r="H16" s="87">
        <f t="shared" si="2"/>
        <v>1.0802277524522412</v>
      </c>
      <c r="I16" s="61">
        <v>20949.8</v>
      </c>
      <c r="J16" s="88">
        <f t="shared" si="0"/>
        <v>3410.2000000000007</v>
      </c>
      <c r="K16" s="89">
        <f t="shared" si="1"/>
        <v>1.1627795969412595</v>
      </c>
    </row>
    <row r="17" spans="1:11" ht="21.6" x14ac:dyDescent="0.4">
      <c r="A17" s="20"/>
      <c r="B17" s="66" t="s">
        <v>8</v>
      </c>
      <c r="C17" s="94"/>
      <c r="D17" s="94"/>
      <c r="E17" s="95"/>
      <c r="F17" s="92">
        <v>47.9</v>
      </c>
      <c r="G17" s="86">
        <f>SUM(F17-E17)</f>
        <v>47.9</v>
      </c>
      <c r="H17" s="87" t="e">
        <f t="shared" si="2"/>
        <v>#DIV/0!</v>
      </c>
      <c r="I17" s="61"/>
      <c r="J17" s="88">
        <f t="shared" si="0"/>
        <v>47.9</v>
      </c>
      <c r="K17" s="89" t="e">
        <f t="shared" si="1"/>
        <v>#DIV/0!</v>
      </c>
    </row>
    <row r="18" spans="1:11" ht="21.6" x14ac:dyDescent="0.4">
      <c r="A18" s="20">
        <v>180300</v>
      </c>
      <c r="B18" s="66" t="s">
        <v>9</v>
      </c>
      <c r="C18" s="94">
        <v>30.2</v>
      </c>
      <c r="D18" s="94">
        <v>40.200000000000003</v>
      </c>
      <c r="E18" s="95">
        <v>14.4</v>
      </c>
      <c r="F18" s="92">
        <v>34.700000000000003</v>
      </c>
      <c r="G18" s="86">
        <f>SUM(F18-E18)</f>
        <v>20.300000000000004</v>
      </c>
      <c r="H18" s="87">
        <f t="shared" si="2"/>
        <v>2.4097222222222223</v>
      </c>
      <c r="I18" s="61">
        <v>21.2</v>
      </c>
      <c r="J18" s="88">
        <f t="shared" si="0"/>
        <v>13.500000000000004</v>
      </c>
      <c r="K18" s="89">
        <f t="shared" si="1"/>
        <v>1.6367924528301889</v>
      </c>
    </row>
    <row r="19" spans="1:11" ht="21.6" x14ac:dyDescent="0.4">
      <c r="A19" s="20">
        <v>180500</v>
      </c>
      <c r="B19" s="66" t="s">
        <v>10</v>
      </c>
      <c r="C19" s="94">
        <v>26000</v>
      </c>
      <c r="D19" s="94">
        <v>28705.4</v>
      </c>
      <c r="E19" s="95">
        <v>17749.900000000001</v>
      </c>
      <c r="F19" s="92">
        <v>18747.3</v>
      </c>
      <c r="G19" s="86">
        <f>SUM(F19-E19)</f>
        <v>997.39999999999782</v>
      </c>
      <c r="H19" s="87">
        <f t="shared" si="2"/>
        <v>1.0561918658696667</v>
      </c>
      <c r="I19" s="61">
        <v>16168.4</v>
      </c>
      <c r="J19" s="88">
        <f t="shared" si="0"/>
        <v>2578.8999999999996</v>
      </c>
      <c r="K19" s="89">
        <f t="shared" si="1"/>
        <v>1.1595024863313623</v>
      </c>
    </row>
    <row r="20" spans="1:11" ht="21" x14ac:dyDescent="0.35">
      <c r="A20" s="22">
        <v>200000</v>
      </c>
      <c r="B20" s="44" t="s">
        <v>12</v>
      </c>
      <c r="C20" s="103">
        <f>SUM(C21:C34)</f>
        <v>2277.3000000000002</v>
      </c>
      <c r="D20" s="103">
        <f>SUM(D21:D34)</f>
        <v>4398.4000000000005</v>
      </c>
      <c r="E20" s="104">
        <f>SUM(E21:E34)</f>
        <v>3428.7999999999997</v>
      </c>
      <c r="F20" s="105">
        <f>SUM(F21:F34)</f>
        <v>4643.4000000000005</v>
      </c>
      <c r="G20" s="104">
        <f>SUM(G21:G34)</f>
        <v>1214.6000000000004</v>
      </c>
      <c r="H20" s="106">
        <f>SUM(F20/E20)</f>
        <v>1.3542347176854879</v>
      </c>
      <c r="I20" s="105">
        <f>SUM(I21:I34)</f>
        <v>2272.6</v>
      </c>
      <c r="J20" s="104">
        <f>SUM(J21:J34)</f>
        <v>2370.8000000000002</v>
      </c>
      <c r="K20" s="107">
        <f>SUM(F20/I20)*100%</f>
        <v>2.0432104197835081</v>
      </c>
    </row>
    <row r="21" spans="1:11" ht="59.25" customHeight="1" x14ac:dyDescent="0.4">
      <c r="A21" s="20">
        <v>210103</v>
      </c>
      <c r="B21" s="58" t="s">
        <v>83</v>
      </c>
      <c r="C21" s="108">
        <v>20</v>
      </c>
      <c r="D21" s="108">
        <v>20</v>
      </c>
      <c r="E21" s="95">
        <v>10</v>
      </c>
      <c r="F21" s="92">
        <v>7.9</v>
      </c>
      <c r="G21" s="86">
        <f t="shared" ref="G21:G34" si="3">SUM(F21-E21)</f>
        <v>-2.0999999999999996</v>
      </c>
      <c r="H21" s="87">
        <f t="shared" ref="H21:H34" si="4">SUM(F21/E21)</f>
        <v>0.79</v>
      </c>
      <c r="I21" s="92">
        <v>52.8</v>
      </c>
      <c r="J21" s="88">
        <f t="shared" ref="J21:J38" si="5">SUM(F21-I21)</f>
        <v>-44.9</v>
      </c>
      <c r="K21" s="109">
        <f t="shared" si="1"/>
        <v>0.14962121212121213</v>
      </c>
    </row>
    <row r="22" spans="1:11" ht="42" hidden="1" x14ac:dyDescent="0.4">
      <c r="A22" s="20">
        <v>210500</v>
      </c>
      <c r="B22" s="38" t="s">
        <v>31</v>
      </c>
      <c r="C22" s="110"/>
      <c r="D22" s="110"/>
      <c r="E22" s="95"/>
      <c r="F22" s="92"/>
      <c r="G22" s="86">
        <f t="shared" si="3"/>
        <v>0</v>
      </c>
      <c r="H22" s="87" t="e">
        <f t="shared" si="4"/>
        <v>#DIV/0!</v>
      </c>
      <c r="I22" s="92"/>
      <c r="J22" s="88">
        <f t="shared" si="5"/>
        <v>0</v>
      </c>
      <c r="K22" s="109" t="e">
        <f t="shared" si="1"/>
        <v>#DIV/0!</v>
      </c>
    </row>
    <row r="23" spans="1:11" ht="21" hidden="1" customHeight="1" x14ac:dyDescent="0.4">
      <c r="A23" s="20">
        <v>210805</v>
      </c>
      <c r="B23" s="39" t="s">
        <v>13</v>
      </c>
      <c r="C23" s="110"/>
      <c r="D23" s="110"/>
      <c r="E23" s="95"/>
      <c r="F23" s="92"/>
      <c r="G23" s="86">
        <f t="shared" si="3"/>
        <v>0</v>
      </c>
      <c r="H23" s="87"/>
      <c r="I23" s="92"/>
      <c r="J23" s="88">
        <f t="shared" si="5"/>
        <v>0</v>
      </c>
      <c r="K23" s="109"/>
    </row>
    <row r="24" spans="1:11" ht="21.6" x14ac:dyDescent="0.4">
      <c r="A24" s="19">
        <v>210811</v>
      </c>
      <c r="B24" s="40" t="s">
        <v>14</v>
      </c>
      <c r="C24" s="111">
        <v>348.3</v>
      </c>
      <c r="D24" s="111">
        <v>748.3</v>
      </c>
      <c r="E24" s="95">
        <v>603</v>
      </c>
      <c r="F24" s="92">
        <v>1134.4000000000001</v>
      </c>
      <c r="G24" s="86">
        <f t="shared" si="3"/>
        <v>531.40000000000009</v>
      </c>
      <c r="H24" s="87">
        <f t="shared" si="4"/>
        <v>1.8812603648424546</v>
      </c>
      <c r="I24" s="92">
        <v>519.20000000000005</v>
      </c>
      <c r="J24" s="88">
        <f t="shared" si="5"/>
        <v>615.20000000000005</v>
      </c>
      <c r="K24" s="109">
        <f>SUM(F24/I24)*100%</f>
        <v>2.184899845916795</v>
      </c>
    </row>
    <row r="25" spans="1:11" ht="43.95" customHeight="1" x14ac:dyDescent="0.4">
      <c r="A25" s="19">
        <v>210815</v>
      </c>
      <c r="B25" s="41" t="s">
        <v>84</v>
      </c>
      <c r="C25" s="112">
        <v>40</v>
      </c>
      <c r="D25" s="112">
        <v>40</v>
      </c>
      <c r="E25" s="95">
        <v>10</v>
      </c>
      <c r="F25" s="92">
        <v>11</v>
      </c>
      <c r="G25" s="86">
        <f t="shared" si="3"/>
        <v>1</v>
      </c>
      <c r="H25" s="87">
        <f t="shared" si="4"/>
        <v>1.1000000000000001</v>
      </c>
      <c r="I25" s="92">
        <v>27</v>
      </c>
      <c r="J25" s="88">
        <f t="shared" si="5"/>
        <v>-16</v>
      </c>
      <c r="K25" s="109">
        <f>SUM(F25/I25)*100%</f>
        <v>0.40740740740740738</v>
      </c>
    </row>
    <row r="26" spans="1:11" ht="78" customHeight="1" x14ac:dyDescent="0.4">
      <c r="A26" s="19">
        <v>210824</v>
      </c>
      <c r="B26" s="77" t="s">
        <v>76</v>
      </c>
      <c r="C26" s="112"/>
      <c r="D26" s="112">
        <v>10</v>
      </c>
      <c r="E26" s="95">
        <v>10</v>
      </c>
      <c r="F26" s="92">
        <v>12.1</v>
      </c>
      <c r="G26" s="86">
        <f t="shared" si="3"/>
        <v>2.0999999999999996</v>
      </c>
      <c r="H26" s="87">
        <f t="shared" si="4"/>
        <v>1.21</v>
      </c>
      <c r="I26" s="92">
        <v>6.5</v>
      </c>
      <c r="J26" s="88">
        <f t="shared" si="5"/>
        <v>5.6</v>
      </c>
      <c r="K26" s="109">
        <f>SUM(F26/I26)*100%</f>
        <v>1.8615384615384616</v>
      </c>
    </row>
    <row r="27" spans="1:11" ht="54" customHeight="1" x14ac:dyDescent="0.4">
      <c r="A27" s="19">
        <v>220103</v>
      </c>
      <c r="B27" s="41" t="s">
        <v>30</v>
      </c>
      <c r="C27" s="112">
        <v>10</v>
      </c>
      <c r="D27" s="112">
        <v>21.5</v>
      </c>
      <c r="E27" s="95">
        <v>17.2</v>
      </c>
      <c r="F27" s="92">
        <v>31.4</v>
      </c>
      <c r="G27" s="86">
        <f t="shared" si="3"/>
        <v>14.2</v>
      </c>
      <c r="H27" s="87">
        <f t="shared" si="4"/>
        <v>1.8255813953488371</v>
      </c>
      <c r="I27" s="92">
        <v>15.6</v>
      </c>
      <c r="J27" s="88">
        <f t="shared" si="5"/>
        <v>15.799999999999999</v>
      </c>
      <c r="K27" s="109">
        <f>SUM(F27/I27)*100%</f>
        <v>2.0128205128205128</v>
      </c>
    </row>
    <row r="28" spans="1:11" ht="22.2" customHeight="1" x14ac:dyDescent="0.4">
      <c r="A28" s="19">
        <v>220125</v>
      </c>
      <c r="B28" s="42" t="s">
        <v>54</v>
      </c>
      <c r="C28" s="113">
        <v>1180</v>
      </c>
      <c r="D28" s="113">
        <v>1980</v>
      </c>
      <c r="E28" s="95">
        <v>1486</v>
      </c>
      <c r="F28" s="92">
        <v>1966.5</v>
      </c>
      <c r="G28" s="86">
        <f t="shared" si="3"/>
        <v>480.5</v>
      </c>
      <c r="H28" s="87">
        <f t="shared" si="4"/>
        <v>1.3233512786002692</v>
      </c>
      <c r="I28" s="92">
        <v>1032.7</v>
      </c>
      <c r="J28" s="88">
        <f t="shared" si="5"/>
        <v>933.8</v>
      </c>
      <c r="K28" s="109">
        <f t="shared" si="1"/>
        <v>1.9042316258351892</v>
      </c>
    </row>
    <row r="29" spans="1:11" ht="38.4" customHeight="1" x14ac:dyDescent="0.4">
      <c r="A29" s="19">
        <v>220126</v>
      </c>
      <c r="B29" s="49" t="s">
        <v>28</v>
      </c>
      <c r="C29" s="114">
        <v>120</v>
      </c>
      <c r="D29" s="114">
        <v>160</v>
      </c>
      <c r="E29" s="95">
        <v>110</v>
      </c>
      <c r="F29" s="92">
        <v>161</v>
      </c>
      <c r="G29" s="86">
        <f t="shared" si="3"/>
        <v>51</v>
      </c>
      <c r="H29" s="87">
        <f t="shared" si="4"/>
        <v>1.4636363636363636</v>
      </c>
      <c r="I29" s="92">
        <v>72.400000000000006</v>
      </c>
      <c r="J29" s="88">
        <f t="shared" si="5"/>
        <v>88.6</v>
      </c>
      <c r="K29" s="109">
        <f t="shared" si="1"/>
        <v>2.2237569060773481</v>
      </c>
    </row>
    <row r="30" spans="1:11" ht="57" customHeight="1" x14ac:dyDescent="0.4">
      <c r="A30" s="19">
        <v>220804</v>
      </c>
      <c r="B30" s="50" t="s">
        <v>57</v>
      </c>
      <c r="C30" s="114">
        <v>515</v>
      </c>
      <c r="D30" s="114">
        <v>615</v>
      </c>
      <c r="E30" s="95">
        <v>398</v>
      </c>
      <c r="F30" s="92">
        <v>493.1</v>
      </c>
      <c r="G30" s="86">
        <f t="shared" si="3"/>
        <v>95.100000000000023</v>
      </c>
      <c r="H30" s="87">
        <f t="shared" si="4"/>
        <v>1.2389447236180906</v>
      </c>
      <c r="I30" s="92">
        <v>338.3</v>
      </c>
      <c r="J30" s="88">
        <f t="shared" si="5"/>
        <v>154.80000000000001</v>
      </c>
      <c r="K30" s="109">
        <f t="shared" si="1"/>
        <v>1.4575820277859888</v>
      </c>
    </row>
    <row r="31" spans="1:11" ht="17.399999999999999" customHeight="1" x14ac:dyDescent="0.4">
      <c r="A31" s="19">
        <v>220900</v>
      </c>
      <c r="B31" s="36" t="s">
        <v>15</v>
      </c>
      <c r="C31" s="115">
        <v>24</v>
      </c>
      <c r="D31" s="115">
        <v>24</v>
      </c>
      <c r="E31" s="95">
        <v>13.5</v>
      </c>
      <c r="F31" s="92">
        <v>16.2</v>
      </c>
      <c r="G31" s="86">
        <f t="shared" si="3"/>
        <v>2.6999999999999993</v>
      </c>
      <c r="H31" s="87">
        <f t="shared" si="4"/>
        <v>1.2</v>
      </c>
      <c r="I31" s="92">
        <v>11.7</v>
      </c>
      <c r="J31" s="88">
        <f t="shared" si="5"/>
        <v>4.5</v>
      </c>
      <c r="K31" s="109">
        <f t="shared" si="1"/>
        <v>1.3846153846153846</v>
      </c>
    </row>
    <row r="32" spans="1:11" ht="21.6" x14ac:dyDescent="0.4">
      <c r="A32" s="19">
        <v>240603</v>
      </c>
      <c r="B32" s="39" t="s">
        <v>13</v>
      </c>
      <c r="C32" s="116">
        <v>20</v>
      </c>
      <c r="D32" s="116">
        <v>700</v>
      </c>
      <c r="E32" s="95">
        <v>691.5</v>
      </c>
      <c r="F32" s="117">
        <v>700.2</v>
      </c>
      <c r="G32" s="86">
        <f t="shared" si="3"/>
        <v>8.7000000000000455</v>
      </c>
      <c r="H32" s="87">
        <f t="shared" si="4"/>
        <v>1.0125813449023862</v>
      </c>
      <c r="I32" s="117">
        <v>195.2</v>
      </c>
      <c r="J32" s="88">
        <f t="shared" si="5"/>
        <v>505.00000000000006</v>
      </c>
      <c r="K32" s="109">
        <f t="shared" si="1"/>
        <v>3.5870901639344268</v>
      </c>
    </row>
    <row r="33" spans="1:11" ht="21.6" hidden="1" x14ac:dyDescent="0.4">
      <c r="A33" s="19">
        <v>240606</v>
      </c>
      <c r="B33" s="39" t="s">
        <v>70</v>
      </c>
      <c r="C33" s="116"/>
      <c r="D33" s="116"/>
      <c r="E33" s="95"/>
      <c r="F33" s="92"/>
      <c r="G33" s="86">
        <f>SUM(F33-E33)</f>
        <v>0</v>
      </c>
      <c r="H33" s="87" t="e">
        <f t="shared" si="4"/>
        <v>#DIV/0!</v>
      </c>
      <c r="I33" s="92"/>
      <c r="J33" s="88">
        <f t="shared" si="5"/>
        <v>0</v>
      </c>
      <c r="K33" s="109" t="e">
        <f t="shared" si="1"/>
        <v>#DIV/0!</v>
      </c>
    </row>
    <row r="34" spans="1:11" ht="108" customHeight="1" x14ac:dyDescent="0.4">
      <c r="A34" s="19">
        <v>240622</v>
      </c>
      <c r="B34" s="67" t="s">
        <v>37</v>
      </c>
      <c r="C34" s="118"/>
      <c r="D34" s="118">
        <v>79.599999999999994</v>
      </c>
      <c r="E34" s="95">
        <v>79.599999999999994</v>
      </c>
      <c r="F34" s="92">
        <v>109.6</v>
      </c>
      <c r="G34" s="86">
        <f t="shared" si="3"/>
        <v>30</v>
      </c>
      <c r="H34" s="87">
        <f t="shared" si="4"/>
        <v>1.3768844221105527</v>
      </c>
      <c r="I34" s="92">
        <v>1.2</v>
      </c>
      <c r="J34" s="88">
        <f t="shared" si="5"/>
        <v>108.39999999999999</v>
      </c>
      <c r="K34" s="109">
        <f t="shared" si="1"/>
        <v>91.333333333333329</v>
      </c>
    </row>
    <row r="35" spans="1:11" ht="18.75" customHeight="1" x14ac:dyDescent="0.35">
      <c r="A35" s="22">
        <v>300000</v>
      </c>
      <c r="B35" s="44" t="s">
        <v>16</v>
      </c>
      <c r="C35" s="119"/>
      <c r="D35" s="119"/>
      <c r="E35" s="104">
        <f>SUM(E37)</f>
        <v>0</v>
      </c>
      <c r="F35" s="105">
        <f>SUM(F37,F36)</f>
        <v>0</v>
      </c>
      <c r="G35" s="104">
        <f>SUM(F35-E35)</f>
        <v>0</v>
      </c>
      <c r="H35" s="106" t="e">
        <f>SUM(F35/E35)</f>
        <v>#DIV/0!</v>
      </c>
      <c r="I35" s="105">
        <f>SUM(I37,I36)</f>
        <v>0.1</v>
      </c>
      <c r="J35" s="104">
        <f>SUM(F35-I35)</f>
        <v>-0.1</v>
      </c>
      <c r="K35" s="107">
        <f>SUM(F35/I35)*100%</f>
        <v>0</v>
      </c>
    </row>
    <row r="36" spans="1:11" ht="1.95" customHeight="1" x14ac:dyDescent="0.4">
      <c r="A36" s="19">
        <v>310102</v>
      </c>
      <c r="B36" s="34" t="s">
        <v>17</v>
      </c>
      <c r="C36" s="120"/>
      <c r="D36" s="120"/>
      <c r="E36" s="91"/>
      <c r="F36" s="92"/>
      <c r="G36" s="86">
        <v>0</v>
      </c>
      <c r="H36" s="87"/>
      <c r="I36" s="92"/>
      <c r="J36" s="88">
        <f t="shared" si="5"/>
        <v>0</v>
      </c>
      <c r="K36" s="109"/>
    </row>
    <row r="37" spans="1:11" ht="39.75" customHeight="1" x14ac:dyDescent="0.4">
      <c r="A37" s="19">
        <v>310200</v>
      </c>
      <c r="B37" s="50" t="s">
        <v>55</v>
      </c>
      <c r="C37" s="120"/>
      <c r="D37" s="120"/>
      <c r="E37" s="91"/>
      <c r="F37" s="92"/>
      <c r="G37" s="86">
        <f>SUM(F37-E37)</f>
        <v>0</v>
      </c>
      <c r="H37" s="87" t="e">
        <f>SUM(F37/E37)</f>
        <v>#DIV/0!</v>
      </c>
      <c r="I37" s="92">
        <v>0.1</v>
      </c>
      <c r="J37" s="88">
        <f t="shared" si="5"/>
        <v>-0.1</v>
      </c>
      <c r="K37" s="109">
        <f>SUM(F37/I37)*100%</f>
        <v>0</v>
      </c>
    </row>
    <row r="38" spans="1:11" ht="25.95" customHeight="1" x14ac:dyDescent="0.35">
      <c r="A38" s="22"/>
      <c r="B38" s="44" t="s">
        <v>18</v>
      </c>
      <c r="C38" s="121">
        <f>SUM(C8,C20,C35)</f>
        <v>704194.6</v>
      </c>
      <c r="D38" s="121">
        <f>SUM(D8,D20,D35)</f>
        <v>748326.5</v>
      </c>
      <c r="E38" s="121">
        <f>SUM(E8,E20,E35)</f>
        <v>454521.7</v>
      </c>
      <c r="F38" s="98">
        <f>SUM(F8,F20,F35)</f>
        <v>490526.1</v>
      </c>
      <c r="G38" s="121">
        <f>SUM(F38-E38)</f>
        <v>36004.399999999965</v>
      </c>
      <c r="H38" s="106">
        <f>SUM(F38/E38)</f>
        <v>1.0792138197142183</v>
      </c>
      <c r="I38" s="98">
        <f>SUM(I8,I20,I35)</f>
        <v>430786.1</v>
      </c>
      <c r="J38" s="121">
        <f t="shared" si="5"/>
        <v>59740</v>
      </c>
      <c r="K38" s="107">
        <f t="shared" ref="K38:K69" si="6">SUM(F38/I38)*100%</f>
        <v>1.1386767121780392</v>
      </c>
    </row>
    <row r="39" spans="1:11" ht="21" x14ac:dyDescent="0.35">
      <c r="A39" s="23">
        <v>400000</v>
      </c>
      <c r="B39" s="43" t="s">
        <v>19</v>
      </c>
      <c r="C39" s="122">
        <f>SUM(C40,C49,C47)</f>
        <v>159326.79999999999</v>
      </c>
      <c r="D39" s="122">
        <f>SUM(D40,D49,D47)</f>
        <v>156937.1</v>
      </c>
      <c r="E39" s="122">
        <f>SUM(E40,E49,E47)</f>
        <v>102933.8</v>
      </c>
      <c r="F39" s="123">
        <f>SUM(F40,F49,F47)</f>
        <v>102992</v>
      </c>
      <c r="G39" s="99">
        <f>SUM(F39-E39)</f>
        <v>58.19999999999709</v>
      </c>
      <c r="H39" s="100">
        <f>SUM(F39/E39)</f>
        <v>1.0005654119443759</v>
      </c>
      <c r="I39" s="123">
        <f>SUM(I40,I49,I47)</f>
        <v>106997.5</v>
      </c>
      <c r="J39" s="122">
        <f>SUM(J40,J49,J47)</f>
        <v>-4005.5000000000055</v>
      </c>
      <c r="K39" s="102">
        <f t="shared" si="6"/>
        <v>0.96256454590060514</v>
      </c>
    </row>
    <row r="40" spans="1:11" ht="40.799999999999997" x14ac:dyDescent="0.35">
      <c r="A40" s="23">
        <v>410300</v>
      </c>
      <c r="B40" s="43" t="s">
        <v>39</v>
      </c>
      <c r="C40" s="122">
        <f>SUM(C41:C46)</f>
        <v>159326.79999999999</v>
      </c>
      <c r="D40" s="122">
        <f>SUM(D41:D46)</f>
        <v>152205.9</v>
      </c>
      <c r="E40" s="122">
        <f>SUM(E41:E46)</f>
        <v>99140.2</v>
      </c>
      <c r="F40" s="123">
        <f>SUM(F41:F46)</f>
        <v>99140.2</v>
      </c>
      <c r="G40" s="99">
        <f>SUM(F40-E40)</f>
        <v>0</v>
      </c>
      <c r="H40" s="100">
        <f>SUM(F40/E40)</f>
        <v>1</v>
      </c>
      <c r="I40" s="123">
        <f>SUM(I41:I46)</f>
        <v>105438.8</v>
      </c>
      <c r="J40" s="101">
        <f t="shared" ref="J40:J69" si="7">SUM(F40-I40)</f>
        <v>-6298.6000000000058</v>
      </c>
      <c r="K40" s="102">
        <f t="shared" si="6"/>
        <v>0.94026297719625029</v>
      </c>
    </row>
    <row r="41" spans="1:11" ht="35.25" hidden="1" customHeight="1" x14ac:dyDescent="0.35">
      <c r="A41" s="19">
        <v>410304</v>
      </c>
      <c r="B41" s="51" t="s">
        <v>63</v>
      </c>
      <c r="C41" s="122"/>
      <c r="D41" s="122"/>
      <c r="E41" s="91"/>
      <c r="F41" s="85"/>
      <c r="G41" s="86"/>
      <c r="H41" s="87"/>
      <c r="I41" s="85"/>
      <c r="J41" s="88">
        <f t="shared" si="7"/>
        <v>0</v>
      </c>
      <c r="K41" s="102"/>
    </row>
    <row r="42" spans="1:11" ht="33" hidden="1" customHeight="1" x14ac:dyDescent="0.35">
      <c r="A42" s="19">
        <v>410332</v>
      </c>
      <c r="B42" s="51" t="s">
        <v>61</v>
      </c>
      <c r="C42" s="122"/>
      <c r="D42" s="122"/>
      <c r="E42" s="91"/>
      <c r="F42" s="85"/>
      <c r="G42" s="86"/>
      <c r="H42" s="87"/>
      <c r="I42" s="85"/>
      <c r="J42" s="88">
        <f t="shared" si="7"/>
        <v>0</v>
      </c>
      <c r="K42" s="102"/>
    </row>
    <row r="43" spans="1:11" ht="37.5" customHeight="1" x14ac:dyDescent="0.4">
      <c r="A43" s="19">
        <v>410339</v>
      </c>
      <c r="B43" s="46" t="s">
        <v>20</v>
      </c>
      <c r="C43" s="124">
        <v>159326.79999999999</v>
      </c>
      <c r="D43" s="124">
        <v>152205.9</v>
      </c>
      <c r="E43" s="91">
        <v>99140.2</v>
      </c>
      <c r="F43" s="125">
        <v>99140.2</v>
      </c>
      <c r="G43" s="86">
        <f>SUM(F43-E43)</f>
        <v>0</v>
      </c>
      <c r="H43" s="87">
        <f>SUM(F43/E43)</f>
        <v>1</v>
      </c>
      <c r="I43" s="125">
        <v>105438.8</v>
      </c>
      <c r="J43" s="88">
        <f t="shared" si="7"/>
        <v>-6298.6000000000058</v>
      </c>
      <c r="K43" s="126">
        <f t="shared" si="6"/>
        <v>0.94026297719625029</v>
      </c>
    </row>
    <row r="44" spans="1:11" ht="16.5" hidden="1" customHeight="1" x14ac:dyDescent="0.45">
      <c r="A44" s="19">
        <v>410342</v>
      </c>
      <c r="B44" s="46" t="s">
        <v>21</v>
      </c>
      <c r="C44" s="124"/>
      <c r="D44" s="124"/>
      <c r="E44" s="127"/>
      <c r="F44" s="125"/>
      <c r="G44" s="86"/>
      <c r="H44" s="87">
        <f>SUM(F44/E43)</f>
        <v>0</v>
      </c>
      <c r="I44" s="125"/>
      <c r="J44" s="88">
        <f t="shared" si="7"/>
        <v>0</v>
      </c>
      <c r="K44" s="126" t="e">
        <f t="shared" si="6"/>
        <v>#DIV/0!</v>
      </c>
    </row>
    <row r="45" spans="1:11" ht="54.6" hidden="1" x14ac:dyDescent="0.4">
      <c r="A45" s="19">
        <v>410345</v>
      </c>
      <c r="B45" s="51" t="s">
        <v>53</v>
      </c>
      <c r="C45" s="128"/>
      <c r="D45" s="128"/>
      <c r="E45" s="91"/>
      <c r="F45" s="125"/>
      <c r="G45" s="86"/>
      <c r="H45" s="87"/>
      <c r="I45" s="125"/>
      <c r="J45" s="88">
        <f t="shared" si="7"/>
        <v>0</v>
      </c>
      <c r="K45" s="126" t="e">
        <f t="shared" si="6"/>
        <v>#DIV/0!</v>
      </c>
    </row>
    <row r="46" spans="1:11" ht="43.5" hidden="1" customHeight="1" x14ac:dyDescent="0.4">
      <c r="A46" s="19">
        <v>410351</v>
      </c>
      <c r="B46" s="57" t="s">
        <v>47</v>
      </c>
      <c r="C46" s="124"/>
      <c r="D46" s="124"/>
      <c r="E46" s="91"/>
      <c r="F46" s="125"/>
      <c r="G46" s="86">
        <f>SUM(F46-E46)</f>
        <v>0</v>
      </c>
      <c r="H46" s="87" t="e">
        <f>SUM(F46/E46)</f>
        <v>#DIV/0!</v>
      </c>
      <c r="I46" s="125"/>
      <c r="J46" s="88">
        <f t="shared" si="7"/>
        <v>0</v>
      </c>
      <c r="K46" s="126" t="e">
        <f t="shared" si="6"/>
        <v>#DIV/0!</v>
      </c>
    </row>
    <row r="47" spans="1:11" ht="42" hidden="1" x14ac:dyDescent="0.35">
      <c r="A47" s="23">
        <v>410400</v>
      </c>
      <c r="B47" s="53" t="s">
        <v>66</v>
      </c>
      <c r="C47" s="129">
        <f>SUM(C48)</f>
        <v>0</v>
      </c>
      <c r="D47" s="129">
        <f>SUM(D48)</f>
        <v>0</v>
      </c>
      <c r="E47" s="129">
        <f>SUM(E48)</f>
        <v>0</v>
      </c>
      <c r="F47" s="130">
        <f>SUM(F48)</f>
        <v>0</v>
      </c>
      <c r="G47" s="99">
        <f>SUM(F47-E47)</f>
        <v>0</v>
      </c>
      <c r="H47" s="100" t="e">
        <f>SUM(F47/E47)</f>
        <v>#DIV/0!</v>
      </c>
      <c r="I47" s="130">
        <f>SUM(I48)</f>
        <v>0</v>
      </c>
      <c r="J47" s="101">
        <f>SUM(F47-I47)</f>
        <v>0</v>
      </c>
      <c r="K47" s="102" t="e">
        <f t="shared" si="6"/>
        <v>#DIV/0!</v>
      </c>
    </row>
    <row r="48" spans="1:11" ht="59.25" hidden="1" customHeight="1" x14ac:dyDescent="0.4">
      <c r="A48" s="19">
        <v>410402</v>
      </c>
      <c r="B48" s="52" t="s">
        <v>65</v>
      </c>
      <c r="C48" s="124"/>
      <c r="D48" s="124"/>
      <c r="E48" s="124"/>
      <c r="F48" s="125"/>
      <c r="G48" s="86">
        <f>SUM(F48-E48)</f>
        <v>0</v>
      </c>
      <c r="H48" s="87" t="e">
        <f>SUM(F48/E48)</f>
        <v>#DIV/0!</v>
      </c>
      <c r="I48" s="125"/>
      <c r="J48" s="88">
        <f>SUM(F48-I48)</f>
        <v>0</v>
      </c>
      <c r="K48" s="126" t="e">
        <f t="shared" si="6"/>
        <v>#DIV/0!</v>
      </c>
    </row>
    <row r="49" spans="1:11" ht="40.799999999999997" x14ac:dyDescent="0.35">
      <c r="A49" s="23">
        <v>410500</v>
      </c>
      <c r="B49" s="43" t="s">
        <v>40</v>
      </c>
      <c r="C49" s="122">
        <f>SUM(C50:C69)</f>
        <v>0</v>
      </c>
      <c r="D49" s="122">
        <f>SUM(D50:D69)</f>
        <v>4731.2</v>
      </c>
      <c r="E49" s="122">
        <f>SUM(E50:E69)</f>
        <v>3793.6000000000004</v>
      </c>
      <c r="F49" s="123">
        <f>SUM(F50:F69)</f>
        <v>3851.8</v>
      </c>
      <c r="G49" s="122">
        <f>SUM(G50:G69)</f>
        <v>58.2</v>
      </c>
      <c r="H49" s="87">
        <f>SUM(F49/E49)</f>
        <v>1.0153416280050611</v>
      </c>
      <c r="I49" s="123">
        <f>SUM(I50:I69)</f>
        <v>1558.6999999999998</v>
      </c>
      <c r="J49" s="101">
        <f t="shared" si="7"/>
        <v>2293.1000000000004</v>
      </c>
      <c r="K49" s="131">
        <f t="shared" si="6"/>
        <v>2.4711618656572787</v>
      </c>
    </row>
    <row r="50" spans="1:11" ht="39" hidden="1" customHeight="1" x14ac:dyDescent="0.4">
      <c r="A50" s="19">
        <v>410501</v>
      </c>
      <c r="B50" s="55" t="s">
        <v>41</v>
      </c>
      <c r="C50" s="132"/>
      <c r="D50" s="132"/>
      <c r="E50" s="91"/>
      <c r="F50" s="125"/>
      <c r="G50" s="86"/>
      <c r="H50" s="87"/>
      <c r="I50" s="125"/>
      <c r="J50" s="88">
        <f t="shared" si="7"/>
        <v>0</v>
      </c>
      <c r="K50" s="126" t="e">
        <f t="shared" si="6"/>
        <v>#DIV/0!</v>
      </c>
    </row>
    <row r="51" spans="1:11" ht="39.75" hidden="1" customHeight="1" x14ac:dyDescent="0.4">
      <c r="A51" s="19">
        <v>410502</v>
      </c>
      <c r="B51" s="57" t="s">
        <v>42</v>
      </c>
      <c r="C51" s="124"/>
      <c r="D51" s="124"/>
      <c r="E51" s="91"/>
      <c r="F51" s="125"/>
      <c r="G51" s="86"/>
      <c r="H51" s="87"/>
      <c r="I51" s="125"/>
      <c r="J51" s="88">
        <f t="shared" si="7"/>
        <v>0</v>
      </c>
      <c r="K51" s="126" t="e">
        <f t="shared" si="6"/>
        <v>#DIV/0!</v>
      </c>
    </row>
    <row r="52" spans="1:11" ht="45" hidden="1" customHeight="1" x14ac:dyDescent="0.4">
      <c r="A52" s="19">
        <v>410503</v>
      </c>
      <c r="B52" s="56" t="s">
        <v>43</v>
      </c>
      <c r="C52" s="133"/>
      <c r="D52" s="133"/>
      <c r="E52" s="91"/>
      <c r="F52" s="125"/>
      <c r="G52" s="86"/>
      <c r="H52" s="87"/>
      <c r="I52" s="125"/>
      <c r="J52" s="88">
        <f t="shared" si="7"/>
        <v>0</v>
      </c>
      <c r="K52" s="126" t="e">
        <f t="shared" si="6"/>
        <v>#DIV/0!</v>
      </c>
    </row>
    <row r="53" spans="1:11" ht="36" hidden="1" customHeight="1" x14ac:dyDescent="0.4">
      <c r="A53" s="19">
        <v>410508</v>
      </c>
      <c r="B53" s="55" t="s">
        <v>49</v>
      </c>
      <c r="C53" s="111"/>
      <c r="D53" s="111"/>
      <c r="E53" s="91"/>
      <c r="F53" s="125"/>
      <c r="G53" s="86"/>
      <c r="H53" s="87"/>
      <c r="I53" s="125"/>
      <c r="J53" s="88">
        <f t="shared" si="7"/>
        <v>0</v>
      </c>
      <c r="K53" s="126"/>
    </row>
    <row r="54" spans="1:11" ht="41.25" hidden="1" customHeight="1" x14ac:dyDescent="0.4">
      <c r="A54" s="19">
        <v>410509</v>
      </c>
      <c r="B54" s="55" t="s">
        <v>64</v>
      </c>
      <c r="C54" s="111"/>
      <c r="D54" s="111"/>
      <c r="E54" s="91"/>
      <c r="F54" s="125"/>
      <c r="G54" s="86"/>
      <c r="H54" s="87"/>
      <c r="I54" s="125"/>
      <c r="J54" s="88">
        <f t="shared" si="7"/>
        <v>0</v>
      </c>
      <c r="K54" s="126"/>
    </row>
    <row r="55" spans="1:11" ht="51.75" customHeight="1" x14ac:dyDescent="0.4">
      <c r="A55" s="19">
        <v>410510</v>
      </c>
      <c r="B55" s="68" t="s">
        <v>60</v>
      </c>
      <c r="C55" s="111"/>
      <c r="D55" s="111">
        <v>1743.6</v>
      </c>
      <c r="E55" s="91">
        <v>1136.8</v>
      </c>
      <c r="F55" s="125">
        <v>1136.8</v>
      </c>
      <c r="G55" s="86">
        <f t="shared" ref="G55:G61" si="8">SUM(F55-E55)</f>
        <v>0</v>
      </c>
      <c r="H55" s="87">
        <f t="shared" ref="H55:H61" si="9">SUM(F55/E55)</f>
        <v>1</v>
      </c>
      <c r="I55" s="125">
        <v>1162.5999999999999</v>
      </c>
      <c r="J55" s="88">
        <f t="shared" si="7"/>
        <v>-25.799999999999955</v>
      </c>
      <c r="K55" s="126">
        <f t="shared" si="6"/>
        <v>0.97780836057113374</v>
      </c>
    </row>
    <row r="56" spans="1:11" ht="34.5" hidden="1" customHeight="1" x14ac:dyDescent="0.4">
      <c r="A56" s="19">
        <v>410511</v>
      </c>
      <c r="B56" s="47" t="s">
        <v>51</v>
      </c>
      <c r="C56" s="111"/>
      <c r="D56" s="111"/>
      <c r="E56" s="91"/>
      <c r="F56" s="125"/>
      <c r="G56" s="86">
        <f t="shared" si="8"/>
        <v>0</v>
      </c>
      <c r="H56" s="87" t="e">
        <f t="shared" si="9"/>
        <v>#DIV/0!</v>
      </c>
      <c r="I56" s="125"/>
      <c r="J56" s="88">
        <f t="shared" si="7"/>
        <v>0</v>
      </c>
      <c r="K56" s="126" t="e">
        <f t="shared" si="6"/>
        <v>#DIV/0!</v>
      </c>
    </row>
    <row r="57" spans="1:11" ht="48.6" customHeight="1" x14ac:dyDescent="0.4">
      <c r="A57" s="19">
        <v>410512</v>
      </c>
      <c r="B57" s="48" t="s">
        <v>48</v>
      </c>
      <c r="C57" s="111"/>
      <c r="D57" s="111">
        <v>592.4</v>
      </c>
      <c r="E57" s="91">
        <v>345.6</v>
      </c>
      <c r="F57" s="125">
        <v>345.6</v>
      </c>
      <c r="G57" s="86">
        <f t="shared" si="8"/>
        <v>0</v>
      </c>
      <c r="H57" s="87">
        <f t="shared" si="9"/>
        <v>1</v>
      </c>
      <c r="I57" s="125">
        <v>290.2</v>
      </c>
      <c r="J57" s="88">
        <f t="shared" si="7"/>
        <v>55.400000000000034</v>
      </c>
      <c r="K57" s="126">
        <f t="shared" si="6"/>
        <v>1.1909028256374916</v>
      </c>
    </row>
    <row r="58" spans="1:11" ht="39" hidden="1" customHeight="1" x14ac:dyDescent="0.4">
      <c r="A58" s="19">
        <v>410514</v>
      </c>
      <c r="B58" s="69" t="s">
        <v>52</v>
      </c>
      <c r="C58" s="111"/>
      <c r="D58" s="111"/>
      <c r="E58" s="91"/>
      <c r="F58" s="125"/>
      <c r="G58" s="86">
        <f t="shared" si="8"/>
        <v>0</v>
      </c>
      <c r="H58" s="87" t="e">
        <f t="shared" si="9"/>
        <v>#DIV/0!</v>
      </c>
      <c r="I58" s="125"/>
      <c r="J58" s="88">
        <f t="shared" si="7"/>
        <v>0</v>
      </c>
      <c r="K58" s="126" t="e">
        <f t="shared" si="6"/>
        <v>#DIV/0!</v>
      </c>
    </row>
    <row r="59" spans="1:11" ht="36" hidden="1" customHeight="1" x14ac:dyDescent="0.4">
      <c r="A59" s="19">
        <v>410515</v>
      </c>
      <c r="B59" s="56" t="s">
        <v>46</v>
      </c>
      <c r="C59" s="111"/>
      <c r="D59" s="111"/>
      <c r="E59" s="91"/>
      <c r="F59" s="125"/>
      <c r="G59" s="86">
        <f t="shared" si="8"/>
        <v>0</v>
      </c>
      <c r="H59" s="87" t="e">
        <f t="shared" si="9"/>
        <v>#DIV/0!</v>
      </c>
      <c r="I59" s="125"/>
      <c r="J59" s="88">
        <f t="shared" si="7"/>
        <v>0</v>
      </c>
      <c r="K59" s="126" t="e">
        <f t="shared" si="6"/>
        <v>#DIV/0!</v>
      </c>
    </row>
    <row r="60" spans="1:11" ht="76.95" customHeight="1" x14ac:dyDescent="0.4">
      <c r="A60" s="19">
        <v>410517</v>
      </c>
      <c r="B60" s="55" t="s">
        <v>67</v>
      </c>
      <c r="C60" s="111"/>
      <c r="D60" s="111">
        <v>309.10000000000002</v>
      </c>
      <c r="E60" s="91">
        <v>274.2</v>
      </c>
      <c r="F60" s="125">
        <v>274.2</v>
      </c>
      <c r="G60" s="86">
        <f t="shared" si="8"/>
        <v>0</v>
      </c>
      <c r="H60" s="87">
        <f t="shared" si="9"/>
        <v>1</v>
      </c>
      <c r="I60" s="125">
        <v>25.8</v>
      </c>
      <c r="J60" s="88">
        <f t="shared" si="7"/>
        <v>248.39999999999998</v>
      </c>
      <c r="K60" s="126">
        <f t="shared" si="6"/>
        <v>10.627906976744185</v>
      </c>
    </row>
    <row r="61" spans="1:11" ht="33.75" hidden="1" customHeight="1" x14ac:dyDescent="0.4">
      <c r="A61" s="19">
        <v>410518</v>
      </c>
      <c r="B61" s="55" t="s">
        <v>69</v>
      </c>
      <c r="C61" s="111"/>
      <c r="D61" s="111"/>
      <c r="E61" s="91"/>
      <c r="F61" s="125"/>
      <c r="G61" s="86">
        <f t="shared" si="8"/>
        <v>0</v>
      </c>
      <c r="H61" s="87" t="e">
        <f t="shared" si="9"/>
        <v>#DIV/0!</v>
      </c>
      <c r="I61" s="125"/>
      <c r="J61" s="88">
        <f t="shared" si="7"/>
        <v>0</v>
      </c>
      <c r="K61" s="126"/>
    </row>
    <row r="62" spans="1:11" ht="40.5" hidden="1" customHeight="1" x14ac:dyDescent="0.4">
      <c r="A62" s="19">
        <v>410520</v>
      </c>
      <c r="B62" s="47" t="s">
        <v>45</v>
      </c>
      <c r="C62" s="110"/>
      <c r="D62" s="110"/>
      <c r="E62" s="91"/>
      <c r="F62" s="125"/>
      <c r="G62" s="86"/>
      <c r="H62" s="87"/>
      <c r="I62" s="125"/>
      <c r="J62" s="88">
        <f t="shared" si="7"/>
        <v>0</v>
      </c>
      <c r="K62" s="126" t="e">
        <f t="shared" si="6"/>
        <v>#DIV/0!</v>
      </c>
    </row>
    <row r="63" spans="1:11" ht="33.75" hidden="1" customHeight="1" x14ac:dyDescent="0.4">
      <c r="A63" s="19">
        <v>410523</v>
      </c>
      <c r="B63" s="47" t="s">
        <v>50</v>
      </c>
      <c r="C63" s="110"/>
      <c r="D63" s="110"/>
      <c r="E63" s="91"/>
      <c r="F63" s="125"/>
      <c r="G63" s="86"/>
      <c r="H63" s="87"/>
      <c r="I63" s="125"/>
      <c r="J63" s="88">
        <f t="shared" si="7"/>
        <v>0</v>
      </c>
      <c r="K63" s="126" t="e">
        <f t="shared" si="6"/>
        <v>#DIV/0!</v>
      </c>
    </row>
    <row r="64" spans="1:11" ht="1.5" hidden="1" customHeight="1" x14ac:dyDescent="0.4">
      <c r="A64" s="19">
        <v>410530</v>
      </c>
      <c r="B64" s="55" t="s">
        <v>68</v>
      </c>
      <c r="C64" s="110"/>
      <c r="D64" s="110"/>
      <c r="E64" s="91"/>
      <c r="F64" s="125"/>
      <c r="G64" s="86"/>
      <c r="H64" s="87"/>
      <c r="I64" s="125"/>
      <c r="J64" s="88"/>
      <c r="K64" s="126"/>
    </row>
    <row r="65" spans="1:11" ht="20.399999999999999" customHeight="1" x14ac:dyDescent="0.4">
      <c r="A65" s="19">
        <v>410539</v>
      </c>
      <c r="B65" s="47" t="s">
        <v>44</v>
      </c>
      <c r="C65" s="110"/>
      <c r="D65" s="110">
        <v>52</v>
      </c>
      <c r="E65" s="91">
        <v>52</v>
      </c>
      <c r="F65" s="125">
        <v>110.2</v>
      </c>
      <c r="G65" s="86">
        <f>SUM(F65-E65)</f>
        <v>58.2</v>
      </c>
      <c r="H65" s="87">
        <f>SUM(F65/E65)</f>
        <v>2.1192307692307693</v>
      </c>
      <c r="I65" s="125">
        <v>80.099999999999994</v>
      </c>
      <c r="J65" s="88">
        <f t="shared" si="7"/>
        <v>30.100000000000009</v>
      </c>
      <c r="K65" s="109">
        <f t="shared" si="6"/>
        <v>1.3757802746566792</v>
      </c>
    </row>
    <row r="66" spans="1:11" ht="41.25" hidden="1" customHeight="1" x14ac:dyDescent="0.4">
      <c r="A66" s="19">
        <v>410541</v>
      </c>
      <c r="B66" s="55" t="s">
        <v>58</v>
      </c>
      <c r="C66" s="110"/>
      <c r="D66" s="110"/>
      <c r="E66" s="91"/>
      <c r="F66" s="125"/>
      <c r="G66" s="86"/>
      <c r="H66" s="87"/>
      <c r="I66" s="125"/>
      <c r="J66" s="88">
        <f t="shared" si="7"/>
        <v>0</v>
      </c>
      <c r="K66" s="109" t="e">
        <f t="shared" si="6"/>
        <v>#DIV/0!</v>
      </c>
    </row>
    <row r="67" spans="1:11" ht="30.75" hidden="1" customHeight="1" x14ac:dyDescent="0.4">
      <c r="A67" s="19">
        <v>410543</v>
      </c>
      <c r="B67" s="47" t="s">
        <v>62</v>
      </c>
      <c r="C67" s="110"/>
      <c r="D67" s="110"/>
      <c r="E67" s="91"/>
      <c r="F67" s="125"/>
      <c r="G67" s="86"/>
      <c r="H67" s="87"/>
      <c r="I67" s="125"/>
      <c r="J67" s="88">
        <f t="shared" si="7"/>
        <v>0</v>
      </c>
      <c r="K67" s="109" t="e">
        <f t="shared" si="6"/>
        <v>#DIV/0!</v>
      </c>
    </row>
    <row r="68" spans="1:11" ht="55.5" customHeight="1" x14ac:dyDescent="0.4">
      <c r="A68" s="19">
        <v>410577</v>
      </c>
      <c r="B68" s="47" t="s">
        <v>80</v>
      </c>
      <c r="C68" s="110"/>
      <c r="D68" s="110">
        <v>98.1</v>
      </c>
      <c r="E68" s="91">
        <v>49</v>
      </c>
      <c r="F68" s="125">
        <v>49</v>
      </c>
      <c r="G68" s="134">
        <f>SUM(F68-E68)</f>
        <v>0</v>
      </c>
      <c r="H68" s="87">
        <f>SUM(F68/E68)</f>
        <v>1</v>
      </c>
      <c r="I68" s="125"/>
      <c r="J68" s="88">
        <f t="shared" ref="J68" si="10">SUM(F68-I68)</f>
        <v>49</v>
      </c>
      <c r="K68" s="126" t="e">
        <f t="shared" ref="K68" si="11">SUM(F68/I68)*100%</f>
        <v>#DIV/0!</v>
      </c>
    </row>
    <row r="69" spans="1:11" ht="55.5" customHeight="1" x14ac:dyDescent="0.4">
      <c r="A69" s="19">
        <v>410581</v>
      </c>
      <c r="B69" s="47" t="s">
        <v>87</v>
      </c>
      <c r="C69" s="110"/>
      <c r="D69" s="132">
        <v>1936</v>
      </c>
      <c r="E69" s="91">
        <v>1936</v>
      </c>
      <c r="F69" s="125">
        <v>1936</v>
      </c>
      <c r="G69" s="134">
        <f>SUM(F69-E69)</f>
        <v>0</v>
      </c>
      <c r="H69" s="87">
        <f>SUM(F69/E69)</f>
        <v>1</v>
      </c>
      <c r="I69" s="125"/>
      <c r="J69" s="88">
        <f t="shared" si="7"/>
        <v>1936</v>
      </c>
      <c r="K69" s="126" t="e">
        <f t="shared" si="6"/>
        <v>#DIV/0!</v>
      </c>
    </row>
    <row r="70" spans="1:11" ht="21" x14ac:dyDescent="0.35">
      <c r="A70" s="70"/>
      <c r="B70" s="44" t="s">
        <v>33</v>
      </c>
      <c r="C70" s="121">
        <f>SUM(C38:C39)</f>
        <v>863521.39999999991</v>
      </c>
      <c r="D70" s="121">
        <f>SUM(D38:D39)</f>
        <v>905263.6</v>
      </c>
      <c r="E70" s="121">
        <f>SUM(E38:E39)</f>
        <v>557455.5</v>
      </c>
      <c r="F70" s="98">
        <f>SUM(F38:F39)</f>
        <v>593518.1</v>
      </c>
      <c r="G70" s="121">
        <f>SUM(G38:G39)</f>
        <v>36062.599999999962</v>
      </c>
      <c r="H70" s="106">
        <f>SUM(F70/E70)</f>
        <v>1.0646914417383988</v>
      </c>
      <c r="I70" s="98">
        <f>SUM(I38:I39)</f>
        <v>537783.6</v>
      </c>
      <c r="J70" s="121">
        <f>SUM(J38:J39)</f>
        <v>55734.499999999993</v>
      </c>
      <c r="K70" s="107">
        <f>SUM(F70/I70)*100%</f>
        <v>1.1036374110329881</v>
      </c>
    </row>
    <row r="71" spans="1:11" ht="17.399999999999999" x14ac:dyDescent="0.3">
      <c r="A71" s="176" t="s">
        <v>26</v>
      </c>
      <c r="B71" s="177"/>
      <c r="C71" s="177"/>
      <c r="D71" s="177"/>
      <c r="E71" s="177"/>
      <c r="F71" s="177"/>
      <c r="G71" s="177"/>
      <c r="H71" s="177"/>
      <c r="I71" s="177"/>
      <c r="J71" s="177"/>
      <c r="K71" s="178"/>
    </row>
    <row r="72" spans="1:11" ht="21.6" x14ac:dyDescent="0.4">
      <c r="A72" s="20">
        <v>190100</v>
      </c>
      <c r="B72" s="66" t="s">
        <v>11</v>
      </c>
      <c r="C72" s="118">
        <v>375</v>
      </c>
      <c r="D72" s="118">
        <v>375</v>
      </c>
      <c r="E72" s="95">
        <v>187.6</v>
      </c>
      <c r="F72" s="92">
        <v>521.70000000000005</v>
      </c>
      <c r="G72" s="86">
        <f t="shared" ref="G72:G77" si="12">SUM(F72-E72)</f>
        <v>334.1</v>
      </c>
      <c r="H72" s="87">
        <f>SUM(F72/E72)</f>
        <v>2.7809168443496803</v>
      </c>
      <c r="I72" s="92">
        <v>207</v>
      </c>
      <c r="J72" s="88">
        <f t="shared" ref="J72:J81" si="13">SUM(F72-I72)</f>
        <v>314.70000000000005</v>
      </c>
      <c r="K72" s="89">
        <f>SUM(F72/I72)*100%</f>
        <v>2.5202898550724639</v>
      </c>
    </row>
    <row r="73" spans="1:11" ht="39" customHeight="1" x14ac:dyDescent="0.4">
      <c r="A73" s="20">
        <v>211100</v>
      </c>
      <c r="B73" s="66" t="s">
        <v>75</v>
      </c>
      <c r="C73" s="124"/>
      <c r="D73" s="124"/>
      <c r="E73" s="95"/>
      <c r="F73" s="92"/>
      <c r="G73" s="86">
        <f t="shared" si="12"/>
        <v>0</v>
      </c>
      <c r="H73" s="87" t="e">
        <f>SUM(F73/E73)</f>
        <v>#DIV/0!</v>
      </c>
      <c r="I73" s="92">
        <v>0.4</v>
      </c>
      <c r="J73" s="88">
        <f t="shared" si="13"/>
        <v>-0.4</v>
      </c>
      <c r="K73" s="89">
        <f>SUM(F73/I73)*100%</f>
        <v>0</v>
      </c>
    </row>
    <row r="74" spans="1:11" ht="39" customHeight="1" x14ac:dyDescent="0.4">
      <c r="A74" s="20">
        <v>240616</v>
      </c>
      <c r="B74" s="66" t="s">
        <v>86</v>
      </c>
      <c r="C74" s="124"/>
      <c r="D74" s="124"/>
      <c r="E74" s="95"/>
      <c r="F74" s="92">
        <v>18.899999999999999</v>
      </c>
      <c r="G74" s="86">
        <f t="shared" si="12"/>
        <v>18.899999999999999</v>
      </c>
      <c r="H74" s="87"/>
      <c r="I74" s="92"/>
      <c r="J74" s="88">
        <f t="shared" si="13"/>
        <v>18.899999999999999</v>
      </c>
      <c r="K74" s="89"/>
    </row>
    <row r="75" spans="1:11" ht="62.4" customHeight="1" x14ac:dyDescent="0.4">
      <c r="A75" s="20">
        <v>240621</v>
      </c>
      <c r="B75" s="71" t="s">
        <v>27</v>
      </c>
      <c r="C75" s="132"/>
      <c r="D75" s="132"/>
      <c r="E75" s="135"/>
      <c r="F75" s="136">
        <v>54</v>
      </c>
      <c r="G75" s="86">
        <f t="shared" si="12"/>
        <v>54</v>
      </c>
      <c r="H75" s="137"/>
      <c r="I75" s="136">
        <v>100.9</v>
      </c>
      <c r="J75" s="88">
        <f t="shared" si="13"/>
        <v>-46.900000000000006</v>
      </c>
      <c r="K75" s="138">
        <f>SUM(F75/I75)*100%</f>
        <v>0.53518334985133797</v>
      </c>
    </row>
    <row r="76" spans="1:11" ht="25.95" customHeight="1" x14ac:dyDescent="0.4">
      <c r="A76" s="20">
        <v>250000</v>
      </c>
      <c r="B76" s="72" t="s">
        <v>85</v>
      </c>
      <c r="C76" s="139">
        <v>4685.6000000000004</v>
      </c>
      <c r="D76" s="139">
        <v>4685.6000000000004</v>
      </c>
      <c r="E76" s="140">
        <v>3302.4</v>
      </c>
      <c r="F76" s="141">
        <v>62743.6</v>
      </c>
      <c r="G76" s="86">
        <f t="shared" si="12"/>
        <v>59441.2</v>
      </c>
      <c r="H76" s="87">
        <f>SUM(F76/E76)</f>
        <v>18.999394379844961</v>
      </c>
      <c r="I76" s="141">
        <v>3499.2</v>
      </c>
      <c r="J76" s="88">
        <f t="shared" si="13"/>
        <v>59244.4</v>
      </c>
      <c r="K76" s="89">
        <f>SUM(F76/I76)*100%</f>
        <v>17.930841335162324</v>
      </c>
    </row>
    <row r="77" spans="1:11" ht="63" hidden="1" x14ac:dyDescent="0.4">
      <c r="A77" s="19">
        <v>410366</v>
      </c>
      <c r="B77" s="73" t="s">
        <v>22</v>
      </c>
      <c r="C77" s="142"/>
      <c r="D77" s="142"/>
      <c r="E77" s="143"/>
      <c r="F77" s="141"/>
      <c r="G77" s="86">
        <f t="shared" si="12"/>
        <v>0</v>
      </c>
      <c r="H77" s="87" t="e">
        <f>SUM(F77/E77)</f>
        <v>#DIV/0!</v>
      </c>
      <c r="I77" s="141"/>
      <c r="J77" s="88">
        <f t="shared" si="13"/>
        <v>0</v>
      </c>
      <c r="K77" s="138"/>
    </row>
    <row r="78" spans="1:11" ht="21" x14ac:dyDescent="0.35">
      <c r="A78" s="22"/>
      <c r="B78" s="44" t="s">
        <v>23</v>
      </c>
      <c r="C78" s="121">
        <f>SUM(C80:C84)</f>
        <v>0</v>
      </c>
      <c r="D78" s="121">
        <f>SUM(D80:D84)</f>
        <v>0</v>
      </c>
      <c r="E78" s="121">
        <f>SUM(E80:E84)</f>
        <v>0</v>
      </c>
      <c r="F78" s="98">
        <f>SUM(F79:F82)</f>
        <v>858.30000000000007</v>
      </c>
      <c r="G78" s="121">
        <f>SUM(G79:G84)</f>
        <v>858.30000000000007</v>
      </c>
      <c r="H78" s="106" t="e">
        <f>SUM(F78/E78)</f>
        <v>#DIV/0!</v>
      </c>
      <c r="I78" s="98">
        <f>SUM(I79:I82)</f>
        <v>2.2999999999999998</v>
      </c>
      <c r="J78" s="121">
        <f t="shared" si="13"/>
        <v>856.00000000000011</v>
      </c>
      <c r="K78" s="144">
        <f>SUM(F78/I78)*100%</f>
        <v>373.17391304347831</v>
      </c>
    </row>
    <row r="79" spans="1:11" ht="58.5" customHeight="1" x14ac:dyDescent="0.35">
      <c r="A79" s="24">
        <v>241109</v>
      </c>
      <c r="B79" s="76" t="s">
        <v>56</v>
      </c>
      <c r="C79" s="145"/>
      <c r="D79" s="145"/>
      <c r="E79" s="145"/>
      <c r="F79" s="125">
        <v>0.6</v>
      </c>
      <c r="G79" s="146">
        <f t="shared" ref="G79:G84" si="14">SUM(F79-E79)</f>
        <v>0.6</v>
      </c>
      <c r="H79" s="147"/>
      <c r="I79" s="125">
        <v>1.5</v>
      </c>
      <c r="J79" s="148">
        <f t="shared" si="13"/>
        <v>-0.9</v>
      </c>
      <c r="K79" s="149">
        <f>SUM(F79/I79)*100%</f>
        <v>0.39999999999999997</v>
      </c>
    </row>
    <row r="80" spans="1:11" ht="23.25" hidden="1" customHeight="1" x14ac:dyDescent="0.4">
      <c r="A80" s="24">
        <v>241700</v>
      </c>
      <c r="B80" s="54" t="s">
        <v>29</v>
      </c>
      <c r="C80" s="150"/>
      <c r="D80" s="150"/>
      <c r="E80" s="148"/>
      <c r="F80" s="92"/>
      <c r="G80" s="86">
        <f t="shared" si="14"/>
        <v>0</v>
      </c>
      <c r="H80" s="87"/>
      <c r="I80" s="92"/>
      <c r="J80" s="148">
        <f t="shared" si="13"/>
        <v>0</v>
      </c>
      <c r="K80" s="149" t="e">
        <f>SUM(F80/I80)*100%</f>
        <v>#DIV/0!</v>
      </c>
    </row>
    <row r="81" spans="1:11" ht="10.5" hidden="1" customHeight="1" x14ac:dyDescent="0.4">
      <c r="A81" s="20">
        <v>310300</v>
      </c>
      <c r="B81" s="74" t="s">
        <v>38</v>
      </c>
      <c r="C81" s="151"/>
      <c r="D81" s="151"/>
      <c r="E81" s="97"/>
      <c r="F81" s="92"/>
      <c r="G81" s="86">
        <f t="shared" si="14"/>
        <v>0</v>
      </c>
      <c r="H81" s="87"/>
      <c r="I81" s="92"/>
      <c r="J81" s="88">
        <f t="shared" si="13"/>
        <v>0</v>
      </c>
      <c r="K81" s="152"/>
    </row>
    <row r="82" spans="1:11" ht="21.75" customHeight="1" x14ac:dyDescent="0.4">
      <c r="A82" s="20">
        <v>330101</v>
      </c>
      <c r="B82" s="45" t="s">
        <v>24</v>
      </c>
      <c r="C82" s="153"/>
      <c r="D82" s="153"/>
      <c r="E82" s="154"/>
      <c r="F82" s="92">
        <v>857.7</v>
      </c>
      <c r="G82" s="86">
        <f t="shared" si="14"/>
        <v>857.7</v>
      </c>
      <c r="H82" s="87"/>
      <c r="I82" s="92">
        <v>0.8</v>
      </c>
      <c r="J82" s="88">
        <f>SUM(F82-I82)</f>
        <v>856.90000000000009</v>
      </c>
      <c r="K82" s="149">
        <f>SUM(F82/I82)*100%</f>
        <v>1072.125</v>
      </c>
    </row>
    <row r="83" spans="1:11" ht="88.5" hidden="1" customHeight="1" x14ac:dyDescent="0.4">
      <c r="A83" s="19">
        <v>330102</v>
      </c>
      <c r="B83" s="38" t="s">
        <v>77</v>
      </c>
      <c r="C83" s="155"/>
      <c r="D83" s="155"/>
      <c r="E83" s="154"/>
      <c r="F83" s="92"/>
      <c r="G83" s="86"/>
      <c r="H83" s="87"/>
      <c r="I83" s="92"/>
      <c r="J83" s="88">
        <f>SUM(F83-I83)</f>
        <v>0</v>
      </c>
      <c r="K83" s="138"/>
    </row>
    <row r="84" spans="1:11" ht="21.6" hidden="1" x14ac:dyDescent="0.4">
      <c r="A84" s="19">
        <v>410539</v>
      </c>
      <c r="B84" s="38" t="s">
        <v>44</v>
      </c>
      <c r="C84" s="151"/>
      <c r="D84" s="155"/>
      <c r="E84" s="154"/>
      <c r="F84" s="92"/>
      <c r="G84" s="86">
        <f t="shared" si="14"/>
        <v>0</v>
      </c>
      <c r="H84" s="87" t="e">
        <f>SUM(F84/E84)</f>
        <v>#DIV/0!</v>
      </c>
      <c r="I84" s="92"/>
      <c r="J84" s="88">
        <f>SUM(F84-I84)</f>
        <v>0</v>
      </c>
      <c r="K84" s="149" t="e">
        <f>SUM(F84/I84)*100%</f>
        <v>#DIV/0!</v>
      </c>
    </row>
    <row r="85" spans="1:11" ht="21" x14ac:dyDescent="0.35">
      <c r="A85" s="22"/>
      <c r="B85" s="44" t="s">
        <v>34</v>
      </c>
      <c r="C85" s="156">
        <f>SUM(C72:C78)</f>
        <v>5060.6000000000004</v>
      </c>
      <c r="D85" s="156">
        <f>SUM(D72:D78)</f>
        <v>5060.6000000000004</v>
      </c>
      <c r="E85" s="156">
        <f>SUM(E72:E78)</f>
        <v>3490</v>
      </c>
      <c r="F85" s="123">
        <f>SUM(F72:F78)</f>
        <v>64196.5</v>
      </c>
      <c r="G85" s="156">
        <f>SUM(G72:G78)</f>
        <v>60706.5</v>
      </c>
      <c r="H85" s="106">
        <f>SUM(F85/E85)</f>
        <v>18.394412607449858</v>
      </c>
      <c r="I85" s="123">
        <f>SUM(I72:I78)</f>
        <v>3809.8</v>
      </c>
      <c r="J85" s="121">
        <f>SUM(F85-I85)</f>
        <v>60386.7</v>
      </c>
      <c r="K85" s="144">
        <f>SUM(F85/I85)*100%</f>
        <v>16.850359598929078</v>
      </c>
    </row>
    <row r="86" spans="1:11" ht="21.6" thickBot="1" x14ac:dyDescent="0.4">
      <c r="A86" s="25"/>
      <c r="B86" s="15" t="s">
        <v>25</v>
      </c>
      <c r="C86" s="157">
        <f>SUM(C70,C85)</f>
        <v>868581.99999999988</v>
      </c>
      <c r="D86" s="157">
        <f>SUM(D70,D85)</f>
        <v>910324.2</v>
      </c>
      <c r="E86" s="157">
        <f>SUM(E70,E85)</f>
        <v>560945.5</v>
      </c>
      <c r="F86" s="158">
        <f>SUM(F70,F85)</f>
        <v>657714.6</v>
      </c>
      <c r="G86" s="157">
        <f>SUM(G70,G85)</f>
        <v>96769.099999999962</v>
      </c>
      <c r="H86" s="159">
        <f>SUM(F86/E86)</f>
        <v>1.1725106984546627</v>
      </c>
      <c r="I86" s="158">
        <f>SUM(I70,I85)</f>
        <v>541593.4</v>
      </c>
      <c r="J86" s="157">
        <f>SUM(J70,J85)</f>
        <v>116121.19999999998</v>
      </c>
      <c r="K86" s="160">
        <f>SUM(F86/I86)*100%</f>
        <v>1.2144066009667029</v>
      </c>
    </row>
    <row r="87" spans="1:11" ht="30" customHeight="1" x14ac:dyDescent="0.4">
      <c r="A87" s="175" t="s">
        <v>74</v>
      </c>
      <c r="B87" s="175"/>
      <c r="C87" s="175"/>
      <c r="D87" s="175"/>
      <c r="E87" s="175"/>
      <c r="F87" s="175"/>
      <c r="G87" s="175"/>
      <c r="H87" s="175"/>
      <c r="I87" s="175"/>
      <c r="J87" s="175"/>
      <c r="K87" s="175"/>
    </row>
    <row r="88" spans="1:11" ht="18" hidden="1" x14ac:dyDescent="0.35">
      <c r="A88" s="1"/>
      <c r="B88" s="1"/>
      <c r="C88" s="1"/>
      <c r="D88" s="10"/>
      <c r="E88" s="10"/>
      <c r="F88" s="11"/>
      <c r="G88" s="12"/>
      <c r="H88" s="13"/>
      <c r="I88" s="8"/>
      <c r="J88" s="7"/>
      <c r="K88" s="7"/>
    </row>
    <row r="89" spans="1:11" ht="18" x14ac:dyDescent="0.35">
      <c r="A89" s="1"/>
      <c r="B89" s="1"/>
      <c r="C89" s="1"/>
      <c r="D89" s="10"/>
      <c r="E89" s="10"/>
      <c r="F89" s="14"/>
      <c r="G89" s="12"/>
      <c r="H89" s="13"/>
      <c r="I89" s="8"/>
      <c r="J89" s="7"/>
      <c r="K89" s="7"/>
    </row>
    <row r="90" spans="1:11" ht="21" x14ac:dyDescent="0.4">
      <c r="A90" s="1"/>
      <c r="B90" s="1"/>
      <c r="C90" s="1"/>
      <c r="D90" s="6"/>
      <c r="E90" s="6"/>
      <c r="F90" s="3"/>
      <c r="G90" s="3"/>
      <c r="H90" s="4"/>
      <c r="I90" s="5"/>
      <c r="J90" s="1"/>
      <c r="K90" s="1"/>
    </row>
    <row r="93" spans="1:11" x14ac:dyDescent="0.3">
      <c r="B93" t="s">
        <v>32</v>
      </c>
    </row>
    <row r="94" spans="1:11" x14ac:dyDescent="0.3">
      <c r="B94" t="s">
        <v>32</v>
      </c>
      <c r="G94" t="s">
        <v>32</v>
      </c>
    </row>
    <row r="96" spans="1:11" x14ac:dyDescent="0.3">
      <c r="B96" t="s">
        <v>32</v>
      </c>
    </row>
  </sheetData>
  <mergeCells count="14">
    <mergeCell ref="A71:K71"/>
    <mergeCell ref="A87:K87"/>
    <mergeCell ref="I5:I6"/>
    <mergeCell ref="J5:K5"/>
    <mergeCell ref="A1:K1"/>
    <mergeCell ref="A2:K2"/>
    <mergeCell ref="A3:K3"/>
    <mergeCell ref="A5:A6"/>
    <mergeCell ref="B5:B6"/>
    <mergeCell ref="C5:C6"/>
    <mergeCell ref="D5:D6"/>
    <mergeCell ref="E5:E6"/>
    <mergeCell ref="F5:F6"/>
    <mergeCell ref="G5:H5"/>
  </mergeCells>
  <conditionalFormatting sqref="A88:XFD1048576 A87 L87:XFD87 A44:D44 F44:H44 A45:H48 A43:H43 J43:XFD48 A1:XFD8 A13 C13:H13 A49:XFD54 A9:H12 A55:H57 J55:XFD57 A20:XFD42 A77:XFD86 A76:J76 L76:XFD76 A58:XFD75 A14:H19 J9:XFD19">
    <cfRule type="containsErrors" dxfId="13" priority="15">
      <formula>ISERROR(A1)</formula>
    </cfRule>
    <cfRule type="cellIs" dxfId="12" priority="16" operator="equal">
      <formula>0</formula>
    </cfRule>
  </conditionalFormatting>
  <conditionalFormatting sqref="I44:I48">
    <cfRule type="containsErrors" dxfId="11" priority="13">
      <formula>ISERROR(I44)</formula>
    </cfRule>
    <cfRule type="cellIs" dxfId="10" priority="14" operator="equal">
      <formula>0</formula>
    </cfRule>
  </conditionalFormatting>
  <conditionalFormatting sqref="B13">
    <cfRule type="containsErrors" dxfId="9" priority="11">
      <formula>ISERROR(B13)</formula>
    </cfRule>
    <cfRule type="cellIs" dxfId="8" priority="12" operator="equal">
      <formula>0</formula>
    </cfRule>
  </conditionalFormatting>
  <conditionalFormatting sqref="I43">
    <cfRule type="containsErrors" dxfId="7" priority="7">
      <formula>ISERROR(I43)</formula>
    </cfRule>
    <cfRule type="cellIs" dxfId="6" priority="8" operator="equal">
      <formula>0</formula>
    </cfRule>
  </conditionalFormatting>
  <conditionalFormatting sqref="I55:I57">
    <cfRule type="containsErrors" dxfId="5" priority="5">
      <formula>ISERROR(I55)</formula>
    </cfRule>
    <cfRule type="cellIs" dxfId="4" priority="6" operator="equal">
      <formula>0</formula>
    </cfRule>
  </conditionalFormatting>
  <conditionalFormatting sqref="K76">
    <cfRule type="containsErrors" dxfId="3" priority="3">
      <formula>ISERROR(K76)</formula>
    </cfRule>
    <cfRule type="cellIs" dxfId="2" priority="4" operator="equal">
      <formula>0</formula>
    </cfRule>
  </conditionalFormatting>
  <conditionalFormatting sqref="I9:I19">
    <cfRule type="containsErrors" dxfId="1" priority="1">
      <formula>ISERROR(I9)</formula>
    </cfRule>
    <cfRule type="cellIs" dxfId="0" priority="2" operator="equal">
      <formula>0</formula>
    </cfRule>
  </conditionalFormatting>
  <pageMargins left="0.70866141732283472" right="0.11811023622047245" top="0.15748031496062992" bottom="0" header="0.31496062992125984" footer="0.31496062992125984"/>
  <pageSetup paperSize="9" scale="3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01.08.2023</vt:lpstr>
      <vt:lpstr>'01.08.2023'!Область_печати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BEST</dc:creator>
  <cp:lastModifiedBy>Хандучка Лена</cp:lastModifiedBy>
  <cp:lastPrinted>2023-08-07T07:18:53Z</cp:lastPrinted>
  <dcterms:created xsi:type="dcterms:W3CDTF">2015-02-12T09:02:27Z</dcterms:created>
  <dcterms:modified xsi:type="dcterms:W3CDTF">2023-08-08T08:24:31Z</dcterms:modified>
</cp:coreProperties>
</file>