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rebonkin\Desktop\для розміщення на хостингу\"/>
    </mc:Choice>
  </mc:AlternateContent>
  <bookViews>
    <workbookView xWindow="0" yWindow="0" windowWidth="28800" windowHeight="12300" tabRatio="365"/>
  </bookViews>
  <sheets>
    <sheet name="01.07.22" sheetId="44" r:id="rId1"/>
  </sheets>
  <definedNames>
    <definedName name="_xlnm.Print_Area" localSheetId="0">'01.07.22'!$A$1:$K$92</definedName>
  </definedNames>
  <calcPr calcId="162913"/>
</workbook>
</file>

<file path=xl/calcChain.xml><?xml version="1.0" encoding="utf-8"?>
<calcChain xmlns="http://schemas.openxmlformats.org/spreadsheetml/2006/main">
  <c r="J19" i="44" l="1"/>
  <c r="J74" i="44" l="1"/>
  <c r="H74" i="44"/>
  <c r="F84" i="44"/>
  <c r="K83" i="44"/>
  <c r="J83" i="44"/>
  <c r="H83" i="44"/>
  <c r="G83" i="44"/>
  <c r="J82" i="44"/>
  <c r="K81" i="44"/>
  <c r="J81" i="44"/>
  <c r="G81" i="44"/>
  <c r="J80" i="44"/>
  <c r="G80" i="44"/>
  <c r="K79" i="44"/>
  <c r="J79" i="44"/>
  <c r="G79" i="44"/>
  <c r="K78" i="44"/>
  <c r="J78" i="44"/>
  <c r="G78" i="44"/>
  <c r="I77" i="44"/>
  <c r="I84" i="44" s="1"/>
  <c r="F77" i="44"/>
  <c r="K77" i="44" s="1"/>
  <c r="E77" i="44"/>
  <c r="E84" i="44" s="1"/>
  <c r="D77" i="44"/>
  <c r="D84" i="44" s="1"/>
  <c r="C77" i="44"/>
  <c r="C84" i="44" s="1"/>
  <c r="J76" i="44"/>
  <c r="H76" i="44"/>
  <c r="G76" i="44"/>
  <c r="K75" i="44"/>
  <c r="J75" i="44"/>
  <c r="H75" i="44"/>
  <c r="G75" i="44"/>
  <c r="K74" i="44"/>
  <c r="G74" i="44"/>
  <c r="K73" i="44"/>
  <c r="J73" i="44"/>
  <c r="H73" i="44"/>
  <c r="G73" i="44"/>
  <c r="K72" i="44"/>
  <c r="J72" i="44"/>
  <c r="H72" i="44"/>
  <c r="G72" i="44"/>
  <c r="K69" i="44"/>
  <c r="J69" i="44"/>
  <c r="H69" i="44"/>
  <c r="G69" i="44"/>
  <c r="K68" i="44"/>
  <c r="J68" i="44"/>
  <c r="K67" i="44"/>
  <c r="J67" i="44"/>
  <c r="K66" i="44"/>
  <c r="J66" i="44"/>
  <c r="K65" i="44"/>
  <c r="J65" i="44"/>
  <c r="H65" i="44"/>
  <c r="G65" i="44"/>
  <c r="K63" i="44"/>
  <c r="J63" i="44"/>
  <c r="K62" i="44"/>
  <c r="J62" i="44"/>
  <c r="J61" i="44"/>
  <c r="H61" i="44"/>
  <c r="G61" i="44"/>
  <c r="K60" i="44"/>
  <c r="J60" i="44"/>
  <c r="H60" i="44"/>
  <c r="G60" i="44"/>
  <c r="K59" i="44"/>
  <c r="J59" i="44"/>
  <c r="H59" i="44"/>
  <c r="G59" i="44"/>
  <c r="K58" i="44"/>
  <c r="J58" i="44"/>
  <c r="H58" i="44"/>
  <c r="G58" i="44"/>
  <c r="K57" i="44"/>
  <c r="J57" i="44"/>
  <c r="H57" i="44"/>
  <c r="G57" i="44"/>
  <c r="K56" i="44"/>
  <c r="J56" i="44"/>
  <c r="H56" i="44"/>
  <c r="G56" i="44"/>
  <c r="K55" i="44"/>
  <c r="J55" i="44"/>
  <c r="G55" i="44"/>
  <c r="J54" i="44"/>
  <c r="J53" i="44"/>
  <c r="K52" i="44"/>
  <c r="J52" i="44"/>
  <c r="K51" i="44"/>
  <c r="J51" i="44"/>
  <c r="K50" i="44"/>
  <c r="J50" i="44"/>
  <c r="I49" i="44"/>
  <c r="F49" i="44"/>
  <c r="E49" i="44"/>
  <c r="E39" i="44" s="1"/>
  <c r="D49" i="44"/>
  <c r="C49" i="44"/>
  <c r="K48" i="44"/>
  <c r="J48" i="44"/>
  <c r="H48" i="44"/>
  <c r="G48" i="44"/>
  <c r="I47" i="44"/>
  <c r="F47" i="44"/>
  <c r="E47" i="44"/>
  <c r="D47" i="44"/>
  <c r="C47" i="44"/>
  <c r="K46" i="44"/>
  <c r="J46" i="44"/>
  <c r="H46" i="44"/>
  <c r="G46" i="44"/>
  <c r="K45" i="44"/>
  <c r="J45" i="44"/>
  <c r="K44" i="44"/>
  <c r="J44" i="44"/>
  <c r="H44" i="44"/>
  <c r="K43" i="44"/>
  <c r="J43" i="44"/>
  <c r="H43" i="44"/>
  <c r="G43" i="44"/>
  <c r="J42" i="44"/>
  <c r="J41" i="44"/>
  <c r="I40" i="44"/>
  <c r="F40" i="44"/>
  <c r="E40" i="44"/>
  <c r="D40" i="44"/>
  <c r="C40" i="44"/>
  <c r="C39" i="44" s="1"/>
  <c r="K37" i="44"/>
  <c r="J37" i="44"/>
  <c r="H37" i="44"/>
  <c r="G37" i="44"/>
  <c r="J36" i="44"/>
  <c r="I35" i="44"/>
  <c r="F35" i="44"/>
  <c r="J35" i="44" s="1"/>
  <c r="E35" i="44"/>
  <c r="K34" i="44"/>
  <c r="J34" i="44"/>
  <c r="G34" i="44"/>
  <c r="K33" i="44"/>
  <c r="J33" i="44"/>
  <c r="H33" i="44"/>
  <c r="G33" i="44"/>
  <c r="K32" i="44"/>
  <c r="J32" i="44"/>
  <c r="H32" i="44"/>
  <c r="G32" i="44"/>
  <c r="K31" i="44"/>
  <c r="J31" i="44"/>
  <c r="H31" i="44"/>
  <c r="G31" i="44"/>
  <c r="K30" i="44"/>
  <c r="J30" i="44"/>
  <c r="H30" i="44"/>
  <c r="G30" i="44"/>
  <c r="K29" i="44"/>
  <c r="J29" i="44"/>
  <c r="H29" i="44"/>
  <c r="G29" i="44"/>
  <c r="K28" i="44"/>
  <c r="J28" i="44"/>
  <c r="H28" i="44"/>
  <c r="G28" i="44"/>
  <c r="K27" i="44"/>
  <c r="J27" i="44"/>
  <c r="H27" i="44"/>
  <c r="G27" i="44"/>
  <c r="J26" i="44"/>
  <c r="G26" i="44"/>
  <c r="K25" i="44"/>
  <c r="J25" i="44"/>
  <c r="H25" i="44"/>
  <c r="G25" i="44"/>
  <c r="K24" i="44"/>
  <c r="J24" i="44"/>
  <c r="H24" i="44"/>
  <c r="G24" i="44"/>
  <c r="J23" i="44"/>
  <c r="G23" i="44"/>
  <c r="K22" i="44"/>
  <c r="J22" i="44"/>
  <c r="H22" i="44"/>
  <c r="G22" i="44"/>
  <c r="K21" i="44"/>
  <c r="J21" i="44"/>
  <c r="H21" i="44"/>
  <c r="G21" i="44"/>
  <c r="I20" i="44"/>
  <c r="F20" i="44"/>
  <c r="E20" i="44"/>
  <c r="D20" i="44"/>
  <c r="C20" i="44"/>
  <c r="K19" i="44"/>
  <c r="H19" i="44"/>
  <c r="G19" i="44"/>
  <c r="K18" i="44"/>
  <c r="J18" i="44"/>
  <c r="H18" i="44"/>
  <c r="G18" i="44"/>
  <c r="K17" i="44"/>
  <c r="J17" i="44"/>
  <c r="H17" i="44"/>
  <c r="G17" i="44"/>
  <c r="K16" i="44"/>
  <c r="J16" i="44"/>
  <c r="H16" i="44"/>
  <c r="G16" i="44"/>
  <c r="K15" i="44"/>
  <c r="J15" i="44"/>
  <c r="H15" i="44"/>
  <c r="G15" i="44"/>
  <c r="I14" i="44"/>
  <c r="I13" i="44" s="1"/>
  <c r="I8" i="44" s="1"/>
  <c r="F14" i="44"/>
  <c r="F13" i="44" s="1"/>
  <c r="E14" i="44"/>
  <c r="E13" i="44" s="1"/>
  <c r="E8" i="44" s="1"/>
  <c r="D14" i="44"/>
  <c r="C14" i="44"/>
  <c r="C13" i="44" s="1"/>
  <c r="C8" i="44" s="1"/>
  <c r="C38" i="44" s="1"/>
  <c r="C70" i="44" s="1"/>
  <c r="C85" i="44" s="1"/>
  <c r="D13" i="44"/>
  <c r="D8" i="44" s="1"/>
  <c r="D38" i="44" s="1"/>
  <c r="K12" i="44"/>
  <c r="J12" i="44"/>
  <c r="H12" i="44"/>
  <c r="G12" i="44"/>
  <c r="K11" i="44"/>
  <c r="J11" i="44"/>
  <c r="H11" i="44"/>
  <c r="G11" i="44"/>
  <c r="K10" i="44"/>
  <c r="J10" i="44"/>
  <c r="H10" i="44"/>
  <c r="G10" i="44"/>
  <c r="K9" i="44"/>
  <c r="J9" i="44"/>
  <c r="H9" i="44"/>
  <c r="G9" i="44"/>
  <c r="G77" i="44" l="1"/>
  <c r="D39" i="44"/>
  <c r="D70" i="44"/>
  <c r="D85" i="44" s="1"/>
  <c r="G49" i="44"/>
  <c r="K49" i="44"/>
  <c r="J47" i="44"/>
  <c r="J40" i="44"/>
  <c r="I38" i="44"/>
  <c r="K20" i="44"/>
  <c r="J13" i="44"/>
  <c r="J8" i="44" s="1"/>
  <c r="K14" i="44"/>
  <c r="H49" i="44"/>
  <c r="J84" i="44"/>
  <c r="H84" i="44"/>
  <c r="G84" i="44"/>
  <c r="J20" i="44"/>
  <c r="H20" i="44"/>
  <c r="E38" i="44"/>
  <c r="E70" i="44" s="1"/>
  <c r="E85" i="44" s="1"/>
  <c r="G20" i="44"/>
  <c r="G14" i="44"/>
  <c r="G13" i="44" s="1"/>
  <c r="G8" i="44" s="1"/>
  <c r="H14" i="44"/>
  <c r="K84" i="44"/>
  <c r="H35" i="44"/>
  <c r="K13" i="44"/>
  <c r="J14" i="44"/>
  <c r="K35" i="44"/>
  <c r="K40" i="44"/>
  <c r="K47" i="44"/>
  <c r="F8" i="44"/>
  <c r="F39" i="44"/>
  <c r="H77" i="44"/>
  <c r="G35" i="44"/>
  <c r="G40" i="44"/>
  <c r="G47" i="44"/>
  <c r="J49" i="44"/>
  <c r="J77" i="44"/>
  <c r="H13" i="44"/>
  <c r="I39" i="44"/>
  <c r="H40" i="44"/>
  <c r="H47" i="44"/>
  <c r="J39" i="44" l="1"/>
  <c r="I70" i="44"/>
  <c r="I85" i="44" s="1"/>
  <c r="K39" i="44"/>
  <c r="G39" i="44"/>
  <c r="H39" i="44"/>
  <c r="K8" i="44"/>
  <c r="F38" i="44"/>
  <c r="H8" i="44"/>
  <c r="F70" i="44" l="1"/>
  <c r="K38" i="44"/>
  <c r="H38" i="44"/>
  <c r="G38" i="44"/>
  <c r="G70" i="44" s="1"/>
  <c r="G85" i="44" s="1"/>
  <c r="J38" i="44"/>
  <c r="J70" i="44" s="1"/>
  <c r="J85" i="44" s="1"/>
  <c r="H70" i="44" l="1"/>
  <c r="F85" i="44"/>
  <c r="K70" i="44"/>
  <c r="K85" i="44" l="1"/>
  <c r="H85" i="44"/>
</calcChain>
</file>

<file path=xl/sharedStrings.xml><?xml version="1.0" encoding="utf-8"?>
<sst xmlns="http://schemas.openxmlformats.org/spreadsheetml/2006/main" count="100" uniqueCount="92">
  <si>
    <t>Відхилення  фактичних надходжень до затверджених показників</t>
  </si>
  <si>
    <t>+ ; -</t>
  </si>
  <si>
    <t>%</t>
  </si>
  <si>
    <t xml:space="preserve">Податкові надходження </t>
  </si>
  <si>
    <t>Податок та збір на доходи фізичних осіб</t>
  </si>
  <si>
    <t>Податок на прибуток</t>
  </si>
  <si>
    <t>Місцеві податки і збори</t>
  </si>
  <si>
    <t>Податок на майно</t>
  </si>
  <si>
    <t>- податок на нерухоме майно</t>
  </si>
  <si>
    <t>- плата за землю</t>
  </si>
  <si>
    <t xml:space="preserve">- транспортний податок </t>
  </si>
  <si>
    <t>Туристичний збір</t>
  </si>
  <si>
    <t>Єдиний податок</t>
  </si>
  <si>
    <t>Екологічний податок</t>
  </si>
  <si>
    <t xml:space="preserve">Неподаткові надходження </t>
  </si>
  <si>
    <t>Інші надходження</t>
  </si>
  <si>
    <t>Адміністративні штрафи та інші санкції</t>
  </si>
  <si>
    <t>Державне мито</t>
  </si>
  <si>
    <t>Доходи від операцій з капіталом</t>
  </si>
  <si>
    <t>Кошти від реалізації безхазяйного майна</t>
  </si>
  <si>
    <t>Разом доходів загального фонду</t>
  </si>
  <si>
    <t>Офіційні трансферти</t>
  </si>
  <si>
    <t>Освітня субвенція з державного бюджету місцевим бюджетам</t>
  </si>
  <si>
    <t>Медична субвенція з державного бюджету місцевим бюджетам</t>
  </si>
  <si>
    <t>Субвенція з державного бюджету місцевим бюджетам на погашення заборгованості з різниці в тарифах</t>
  </si>
  <si>
    <t>Власні надходження бюджетних установ і організацій</t>
  </si>
  <si>
    <t>Бюджет розвитку</t>
  </si>
  <si>
    <t>Кошти від продажу землі</t>
  </si>
  <si>
    <t>Всього доходів</t>
  </si>
  <si>
    <t>СПЕЦІАЛЬНИЙ         ФОНД</t>
  </si>
  <si>
    <t>Грошові стягнення за шкоду, заподіяну порушенням законодавства про охорону навколишнього природного середовища внаслідок господарської та іншої діяльності</t>
  </si>
  <si>
    <t xml:space="preserve">Адміністративний збір за  державну реєстрацію речових прав на нерухоме майно та їх обтяжень </t>
  </si>
  <si>
    <t>Надходження коштів пайової участі у розвитку інфраструктури населеного пункту</t>
  </si>
  <si>
    <t>Адмiнiстративнi штрафи та штрафнi санкцiї за порушення законодавства у сферi виробництва та обiгу алкогольних напоїв та тютюнових виробiв</t>
  </si>
  <si>
    <t>Адмiнiстративний збiр за проведення державної реєстрацiї юридичних осiб, фiзичних осiб — пiдприємцiв та громадських формувань</t>
  </si>
  <si>
    <t>Плата за розмiщення тимчасово вiльних коштiв мiсцевих бюджетiв</t>
  </si>
  <si>
    <t xml:space="preserve"> </t>
  </si>
  <si>
    <t>Всього доходів загального фонду</t>
  </si>
  <si>
    <t>Разом доходів спеціального фонду</t>
  </si>
  <si>
    <t>Код бюджетної класифікації доходів</t>
  </si>
  <si>
    <t>Найменування</t>
  </si>
  <si>
    <t>Кошти за шкоду, що заподіяна на земельних ділянках державної та комунальної власності, які не надані у користування та не передані у власність, внаслідок їх самовільного зайняття, використання не за цільовим призначенням, зняття ґрунтового покриву (родючого шару ґрунту) без спеціального дозволу; відшкодування збитків за погіршення якості ґрунтового покриву тощо та за неодержання доходів у зв'язку з тимчасовим невикористанням земельних ділянок</t>
  </si>
  <si>
    <t xml:space="preserve">Кошти від відчуження майна, що перебуває в ком. власності </t>
  </si>
  <si>
    <t xml:space="preserve">Субвенції  з державного бюджету місцевим бюджетам      </t>
  </si>
  <si>
    <t xml:space="preserve">Субвенції з місцевих бюджетів іншим  місцевим бюджетам      </t>
  </si>
  <si>
    <t xml:space="preserve">Субвенція з місцевого бюджету на 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 (утримання будинків і споруд та прибудинкових територій), управління багатоквартирним будинком, вивезення побутового сміття та рідких нечистот за рахунок відповідної субвенції з державного бюджету </t>
  </si>
  <si>
    <t>Субвенція з місцевого бюджету на надання пільг та житлових субсидій населенню на придбання твердого та рідкого пічного побутового палива і скрапленого газу за рахунок відповідної субвенції з державного бюджету</t>
  </si>
  <si>
    <t xml:space="preserve">Субвенція з місцевого бюджету на виплату допомоги сім'ям з дітьми, малозабезпеченим сім'ям, особам, які не мають права на пенсію, особам з інвалідністю, дітям з інвалідністю, тимчасової державної допомоги дітям, тимчасової державної соціальної допомоги непрацюючій особі, яка досягла загального пенсійного віку, але не набула права на пенсійну виплату, та допомоги по догляду за особами з інвалідністю I чи II групи внаслідок психічного розладу, компенсаційної виплати непрацюючій працездатній особі, яка доглядає за особою з інвалідністю І групи, а також за особою, яка досягла 80-річного віку за рахунок відповідної субвенції з державного бюджету </t>
  </si>
  <si>
    <t>Інші субвенцiї з місцевого бюджету</t>
  </si>
  <si>
    <t>Субвенція з місцевого бюджету на відшкодування вартості лікарських засобів для лікування окремих захворювань за рахунок відповідної субвенції з державного бюджету</t>
  </si>
  <si>
    <t>Субвенція з місцевого бюджету на здійснення переданих видатків у сфері охорони здоров'я за рахунок коштів медичної субвенції</t>
  </si>
  <si>
    <t>Субвенція з державного бюджету місцевим бюджетам на фінансування заходів соціально-економічної компенсації ризику населення, яке проживає на території зони спостереження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</si>
  <si>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</si>
  <si>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Субвенція з місцевого бюджету на фінансування заходів соціально-економічної компенсації ризику населення, яке проживає на території зони спостереження, за рахунок відповідної субвенції з державного бюджету</t>
  </si>
  <si>
    <t>Субвенція з місцевого бюджету на здійснення заходів щодо соціально-економічного розвитку окремих територій за рахунок відповідної субвенції з державного бюджету</t>
  </si>
  <si>
    <t>Субвенція з місцевого бюджету за рахунок залишку коштів освітньої субвенції, що утворився на початок бюджетного періоду</t>
  </si>
  <si>
    <t>Субвенція з місцевого бюджету на забезпечення якісної, сучасної та доступної загальної середньої освіти "Нова українська школа" за рахунок відповідної субвенції з державного бюджету</t>
  </si>
  <si>
    <t>Субвенція з державного бюджету місцевим бюджетам на здійснення заходів щодо соціально-економічного розвитку окремих територій</t>
  </si>
  <si>
    <t xml:space="preserve">Частина чистого прибутку (доходу) комунальних унітарних підприємств та їх об'єднань, що вилучається до бюджету </t>
  </si>
  <si>
    <t>Плата за надання інших адміністративних послуг</t>
  </si>
  <si>
    <t>Надходження коштів від Державного фонду дорогоцінних металів і дорогоцінного каміння  </t>
  </si>
  <si>
    <t>Відсотки за користування довгостроковим кредитом, що надається з місцевих бюджетів молодим сім'ям та одиноким молодим громадянам на будівництво (реконструкцію) та придбання житла </t>
  </si>
  <si>
    <t>Надходження від орендної плати за користування цілісним майновим комплексом та іншим майном, що перебуває в комунальній власності </t>
  </si>
  <si>
    <t>Субвенція  з місцевого бюджету на здійснення заходів щодо соціально-економічного розвитку окремих територій за рахунок залишку коштів відповідної субвенції з державного бюджету, що утворився на початок бюджетного періоду</t>
  </si>
  <si>
    <t>Внутрішні податки на товари та послуги (акцизний податок)</t>
  </si>
  <si>
    <t>Субвенція з місцевого бюджету на здійснення переданих видатків у сфері освіти за рахунок коштів освітньої субвенції</t>
  </si>
  <si>
    <t>Субвенція з державного бюджету місцевим бюджетам на формування інфраструктури об'єднаних територіальних громад</t>
  </si>
  <si>
    <t>Субвенція з місцевого бюджету на реалізацію заходів, спрямованих на підвищення якості освіти за рахунок відповідної субвенції з державного бюджету</t>
  </si>
  <si>
    <t>Субвенція з державного бюджету місцевим бюджетам на створення та ремонт існуючих спортивних комплексів при загальноосвітніх навчальних закладах усіх ступенів,</t>
  </si>
  <si>
    <t>Субвенція з місцевого бюджету на будівництво мультифункціональних майданчиків для занять ігровими видами спорту за рахунок відповідної субвенції з державного бюджету</t>
  </si>
  <si>
    <t>Субвенція з місцевого бюджету на 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дітей, позбавлених батьківського піклування, осіб з їх числа за рахунок відповідної субвенції з державного бюджету</t>
  </si>
  <si>
    <t>Дотація з місцевого бюджету на здійснення переданих з державного бюджету видатків з утримання закладів освіти та охорони здоров'я за рахунок відповідної додаткової дотації з державного бюджету</t>
  </si>
  <si>
    <t>Дотації з місцевих бюджетів іншим місцевим бюджетам</t>
  </si>
  <si>
    <t>Субвенція з місцевого бюджету на здійснення підтримки окремих закладів та заходів у системі охорони здоров'я за рахунок відповідної субвенції з державного бюджету</t>
  </si>
  <si>
    <t>Субвенція з місцевого бюджету за рахунок залишку коштів субвенції на надання державної підтримки особам з особливими потребами, що утворився на початок бюджетного періоду</t>
  </si>
  <si>
    <t>Субвенція з місцевого бюджету на проведення виборів депутатів місцевих рад та сільських, селищних, міських голів, за рахунок відповідної субвенції з державного бюджету</t>
  </si>
  <si>
    <t>Субвенція з місцевого бюджету на здійснення доплат медичним та іншим працівникам закладів охорони здоров'я за рахунок відповідної субвенції з державного бюджету</t>
  </si>
  <si>
    <t>Надходження коштів з рахунків виборчих фондів  </t>
  </si>
  <si>
    <t>виконання  розпису доходів  бюджету Вараської міської  територіальної громади</t>
  </si>
  <si>
    <t xml:space="preserve"> Аналіз</t>
  </si>
  <si>
    <t xml:space="preserve">Рентна плата та плата за використання інших природних ресурсів </t>
  </si>
  <si>
    <t>Начальник відділу доходів бюджету та фінансів підприємств комунальної власності                                                                         Олена ХАНДУЧКА</t>
  </si>
  <si>
    <t>Надходження коштів від відшкодування втрат сільськогосподарського і лісогосподарського виробництва  </t>
  </si>
  <si>
    <t>Бюджет                         на 2022 р.</t>
  </si>
  <si>
    <t>Бюджет                                 на 2022 р.                   зі змінами</t>
  </si>
  <si>
    <t>Кошти гарантійного та реєстраційного внесків, що визначені Законом України "Про оренду державного та комунального майна", які підлягають перерахуванню оператором електронного майданчика до відповідного</t>
  </si>
  <si>
    <t>Відхилення фактичних надходжень на звітну дату 2022 року до фактичних надходжень     у 2021 році</t>
  </si>
  <si>
    <t>Кошти від продажу прав на земельні ділянки несільськогосподарського призначення, що перебувають у державній або комунальній власності, та прав на земельні ділянки, які знаходяться на території Автономної Республіки Крим заходів щодо соціально-економічного розвитку окремих територій</t>
  </si>
  <si>
    <t xml:space="preserve">Затверджено розписом станом на  01.07.2022 р.                             </t>
  </si>
  <si>
    <t xml:space="preserve"> Фактичні надходження до бюджету станом  на 01.07.2022 р.</t>
  </si>
  <si>
    <r>
      <t xml:space="preserve">                                                                                                              01 липня 2022  року                                                                                        </t>
    </r>
    <r>
      <rPr>
        <sz val="16"/>
        <rFont val="Times New Roman"/>
        <family val="1"/>
        <charset val="204"/>
      </rPr>
      <t xml:space="preserve"> тис.грн.     </t>
    </r>
    <r>
      <rPr>
        <b/>
        <sz val="16"/>
        <rFont val="Times New Roman"/>
        <family val="1"/>
        <charset val="204"/>
      </rPr>
      <t xml:space="preserve">                                                                                               </t>
    </r>
  </si>
  <si>
    <t xml:space="preserve"> Фактичні надходження до бюджету станом  на 01.07.2021 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</si>
</sst>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0.0%"/>
    <numFmt numFmtId="166" formatCode="#,##0.0"/>
  </numFmts>
  <fonts count="47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6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6"/>
      <name val="Times New Roman"/>
      <family val="1"/>
      <charset val="204"/>
    </font>
    <font>
      <b/>
      <i/>
      <sz val="16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i/>
      <sz val="14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sz val="14"/>
      <name val="Arial Cyr"/>
      <charset val="204"/>
    </font>
    <font>
      <sz val="14"/>
      <color theme="1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b/>
      <sz val="16"/>
      <name val="Cambria"/>
      <family val="1"/>
      <charset val="204"/>
      <scheme val="major"/>
    </font>
    <font>
      <sz val="16"/>
      <name val="Cambria"/>
      <family val="1"/>
      <charset val="204"/>
      <scheme val="major"/>
    </font>
    <font>
      <b/>
      <i/>
      <sz val="16"/>
      <name val="Cambria"/>
      <family val="1"/>
      <charset val="204"/>
      <scheme val="major"/>
    </font>
    <font>
      <b/>
      <sz val="18"/>
      <name val="Times New Roman"/>
      <family val="1"/>
      <charset val="204"/>
    </font>
    <font>
      <sz val="18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6"/>
      <color indexed="8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8"/>
      <color indexed="8"/>
      <name val="Times New Roman"/>
      <family val="1"/>
      <charset val="204"/>
    </font>
    <font>
      <b/>
      <sz val="15.5"/>
      <color indexed="8"/>
      <name val="Cambria"/>
      <family val="1"/>
      <charset val="204"/>
      <scheme val="major"/>
    </font>
    <font>
      <b/>
      <sz val="15.5"/>
      <name val="Cambria"/>
      <family val="1"/>
      <charset val="204"/>
      <scheme val="major"/>
    </font>
    <font>
      <sz val="15.5"/>
      <name val="Times New Roman"/>
      <family val="1"/>
      <charset val="204"/>
    </font>
    <font>
      <sz val="15.5"/>
      <name val="Cambria"/>
      <family val="1"/>
      <charset val="204"/>
      <scheme val="major"/>
    </font>
    <font>
      <sz val="15.5"/>
      <color indexed="8"/>
      <name val="Times New Roman"/>
      <family val="1"/>
      <charset val="204"/>
    </font>
    <font>
      <sz val="15.5"/>
      <color theme="3" tint="-0.499984740745262"/>
      <name val="Times New Roman"/>
      <family val="1"/>
      <charset val="204"/>
    </font>
    <font>
      <b/>
      <sz val="15.5"/>
      <color indexed="8"/>
      <name val="Times New Roman"/>
      <family val="1"/>
      <charset val="204"/>
    </font>
    <font>
      <sz val="15.5"/>
      <color indexed="8"/>
      <name val="Cambria"/>
      <family val="1"/>
      <charset val="204"/>
      <scheme val="major"/>
    </font>
    <font>
      <sz val="15.5"/>
      <color theme="1"/>
      <name val="Times New Roman"/>
      <family val="1"/>
      <charset val="204"/>
    </font>
    <font>
      <sz val="15.5"/>
      <color theme="1"/>
      <name val="Cambria"/>
      <family val="1"/>
      <charset val="204"/>
      <scheme val="major"/>
    </font>
    <font>
      <sz val="13.5"/>
      <name val="Cambria"/>
      <family val="1"/>
      <charset val="204"/>
      <scheme val="major"/>
    </font>
    <font>
      <sz val="13.5"/>
      <color theme="1"/>
      <name val="Cambria"/>
      <family val="1"/>
      <charset val="204"/>
      <scheme val="major"/>
    </font>
    <font>
      <sz val="16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5.5"/>
      <name val="Times New Roman"/>
      <family val="1"/>
      <charset val="204"/>
    </font>
    <font>
      <sz val="16.5"/>
      <name val="Times New Roman"/>
      <family val="1"/>
      <charset val="204"/>
    </font>
    <font>
      <b/>
      <sz val="16.5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FEDEF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9" fontId="45" fillId="0" borderId="0" applyFont="0" applyFill="0" applyBorder="0" applyAlignment="0" applyProtection="0"/>
  </cellStyleXfs>
  <cellXfs count="172">
    <xf numFmtId="0" fontId="0" fillId="0" borderId="0" xfId="0"/>
    <xf numFmtId="0" fontId="1" fillId="0" borderId="0" xfId="1"/>
    <xf numFmtId="0" fontId="3" fillId="0" borderId="0" xfId="1" applyFont="1"/>
    <xf numFmtId="166" fontId="7" fillId="0" borderId="0" xfId="1" applyNumberFormat="1" applyFont="1" applyFill="1" applyBorder="1"/>
    <xf numFmtId="165" fontId="8" fillId="0" borderId="0" xfId="1" applyNumberFormat="1" applyFont="1" applyFill="1" applyBorder="1"/>
    <xf numFmtId="0" fontId="1" fillId="0" borderId="0" xfId="1" applyFill="1"/>
    <xf numFmtId="0" fontId="10" fillId="0" borderId="0" xfId="1" applyFont="1"/>
    <xf numFmtId="0" fontId="14" fillId="0" borderId="0" xfId="1" applyFont="1"/>
    <xf numFmtId="0" fontId="14" fillId="0" borderId="0" xfId="1" applyFont="1" applyFill="1"/>
    <xf numFmtId="0" fontId="6" fillId="0" borderId="0" xfId="1" applyFont="1"/>
    <xf numFmtId="0" fontId="12" fillId="0" borderId="0" xfId="1" applyFont="1" applyBorder="1"/>
    <xf numFmtId="4" fontId="13" fillId="0" borderId="0" xfId="1" applyNumberFormat="1" applyFont="1" applyFill="1" applyBorder="1" applyAlignment="1">
      <alignment horizontal="right"/>
    </xf>
    <xf numFmtId="4" fontId="13" fillId="0" borderId="0" xfId="1" applyNumberFormat="1" applyFont="1" applyFill="1" applyBorder="1"/>
    <xf numFmtId="4" fontId="12" fillId="3" borderId="0" xfId="1" applyNumberFormat="1" applyFont="1" applyFill="1" applyBorder="1"/>
    <xf numFmtId="4" fontId="12" fillId="0" borderId="0" xfId="1" applyNumberFormat="1" applyFont="1" applyFill="1" applyBorder="1"/>
    <xf numFmtId="0" fontId="3" fillId="0" borderId="17" xfId="1" applyFont="1" applyBorder="1"/>
    <xf numFmtId="0" fontId="11" fillId="4" borderId="20" xfId="1" applyFont="1" applyFill="1" applyBorder="1" applyAlignment="1">
      <alignment horizontal="left"/>
    </xf>
    <xf numFmtId="49" fontId="2" fillId="0" borderId="12" xfId="1" applyNumberFormat="1" applyFont="1" applyBorder="1" applyAlignment="1">
      <alignment horizontal="centerContinuous" vertical="center"/>
    </xf>
    <xf numFmtId="0" fontId="2" fillId="0" borderId="16" xfId="1" applyFont="1" applyBorder="1" applyAlignment="1">
      <alignment horizontal="centerContinuous" vertical="center"/>
    </xf>
    <xf numFmtId="0" fontId="18" fillId="4" borderId="8" xfId="1" applyFont="1" applyFill="1" applyBorder="1" applyAlignment="1">
      <alignment horizontal="center"/>
    </xf>
    <xf numFmtId="0" fontId="18" fillId="0" borderId="1" xfId="1" applyFont="1" applyBorder="1" applyAlignment="1">
      <alignment horizontal="center"/>
    </xf>
    <xf numFmtId="0" fontId="18" fillId="0" borderId="1" xfId="1" applyFont="1" applyFill="1" applyBorder="1" applyAlignment="1">
      <alignment horizontal="center"/>
    </xf>
    <xf numFmtId="0" fontId="17" fillId="0" borderId="1" xfId="1" applyFont="1" applyFill="1" applyBorder="1" applyAlignment="1">
      <alignment horizontal="center"/>
    </xf>
    <xf numFmtId="0" fontId="18" fillId="4" borderId="1" xfId="1" applyFont="1" applyFill="1" applyBorder="1" applyAlignment="1">
      <alignment horizontal="center"/>
    </xf>
    <xf numFmtId="0" fontId="17" fillId="0" borderId="1" xfId="1" applyFont="1" applyBorder="1" applyAlignment="1">
      <alignment horizontal="center"/>
    </xf>
    <xf numFmtId="0" fontId="18" fillId="5" borderId="1" xfId="1" applyFont="1" applyFill="1" applyBorder="1" applyAlignment="1">
      <alignment horizontal="center"/>
    </xf>
    <xf numFmtId="0" fontId="19" fillId="4" borderId="19" xfId="1" applyFont="1" applyFill="1" applyBorder="1"/>
    <xf numFmtId="0" fontId="23" fillId="2" borderId="2" xfId="1" applyFont="1" applyFill="1" applyBorder="1" applyAlignment="1">
      <alignment horizontal="center"/>
    </xf>
    <xf numFmtId="0" fontId="23" fillId="2" borderId="24" xfId="1" applyFont="1" applyFill="1" applyBorder="1" applyAlignment="1">
      <alignment horizontal="center"/>
    </xf>
    <xf numFmtId="0" fontId="24" fillId="0" borderId="12" xfId="0" applyFont="1" applyBorder="1" applyAlignment="1">
      <alignment horizontal="center"/>
    </xf>
    <xf numFmtId="0" fontId="23" fillId="2" borderId="3" xfId="1" applyFont="1" applyFill="1" applyBorder="1" applyAlignment="1">
      <alignment horizontal="center"/>
    </xf>
    <xf numFmtId="0" fontId="23" fillId="2" borderId="14" xfId="1" applyFont="1" applyFill="1" applyBorder="1" applyAlignment="1">
      <alignment horizontal="centerContinuous"/>
    </xf>
    <xf numFmtId="0" fontId="23" fillId="2" borderId="15" xfId="1" applyFont="1" applyFill="1" applyBorder="1" applyAlignment="1">
      <alignment horizontal="centerContinuous"/>
    </xf>
    <xf numFmtId="0" fontId="23" fillId="2" borderId="0" xfId="1" applyFont="1" applyFill="1" applyBorder="1" applyAlignment="1">
      <alignment horizontal="centerContinuous"/>
    </xf>
    <xf numFmtId="0" fontId="23" fillId="2" borderId="5" xfId="1" applyFont="1" applyFill="1" applyBorder="1" applyAlignment="1">
      <alignment horizontal="centerContinuous"/>
    </xf>
    <xf numFmtId="0" fontId="5" fillId="0" borderId="6" xfId="1" applyFont="1" applyBorder="1" applyAlignment="1">
      <alignment wrapText="1"/>
    </xf>
    <xf numFmtId="0" fontId="27" fillId="4" borderId="9" xfId="1" applyFont="1" applyFill="1" applyBorder="1" applyAlignment="1">
      <alignment horizontal="left" wrapText="1"/>
    </xf>
    <xf numFmtId="0" fontId="5" fillId="0" borderId="6" xfId="1" applyFont="1" applyBorder="1" applyAlignment="1" applyProtection="1">
      <protection locked="0"/>
    </xf>
    <xf numFmtId="0" fontId="5" fillId="0" borderId="6" xfId="1" applyFont="1" applyFill="1" applyBorder="1" applyAlignment="1" applyProtection="1">
      <alignment wrapText="1"/>
      <protection locked="0"/>
    </xf>
    <xf numFmtId="0" fontId="5" fillId="0" borderId="6" xfId="0" applyFont="1" applyBorder="1" applyAlignment="1">
      <alignment wrapText="1"/>
    </xf>
    <xf numFmtId="0" fontId="5" fillId="0" borderId="6" xfId="1" applyFont="1" applyBorder="1" applyAlignment="1"/>
    <xf numFmtId="0" fontId="5" fillId="0" borderId="6" xfId="1" applyFont="1" applyBorder="1" applyAlignment="1" applyProtection="1">
      <alignment wrapText="1"/>
      <protection locked="0"/>
    </xf>
    <xf numFmtId="0" fontId="5" fillId="3" borderId="6" xfId="0" applyFont="1" applyFill="1" applyBorder="1" applyAlignment="1" applyProtection="1">
      <alignment horizontal="left" wrapText="1"/>
    </xf>
    <xf numFmtId="49" fontId="25" fillId="0" borderId="6" xfId="1" applyNumberFormat="1" applyFont="1" applyBorder="1" applyAlignment="1" applyProtection="1">
      <alignment horizontal="left" wrapText="1"/>
      <protection locked="0"/>
    </xf>
    <xf numFmtId="0" fontId="16" fillId="0" borderId="6" xfId="1" applyFont="1" applyFill="1" applyBorder="1" applyAlignment="1">
      <alignment horizontal="left" wrapText="1"/>
    </xf>
    <xf numFmtId="0" fontId="16" fillId="4" borderId="6" xfId="1" applyFont="1" applyFill="1" applyBorder="1" applyAlignment="1">
      <alignment horizontal="left" wrapText="1"/>
    </xf>
    <xf numFmtId="0" fontId="5" fillId="0" borderId="6" xfId="1" applyFont="1" applyFill="1" applyBorder="1" applyAlignment="1"/>
    <xf numFmtId="166" fontId="28" fillId="4" borderId="9" xfId="1" applyNumberFormat="1" applyFont="1" applyFill="1" applyBorder="1" applyAlignment="1">
      <alignment wrapText="1"/>
    </xf>
    <xf numFmtId="166" fontId="28" fillId="4" borderId="9" xfId="1" applyNumberFormat="1" applyFont="1" applyFill="1" applyBorder="1" applyAlignment="1">
      <alignment horizontal="right" wrapText="1"/>
    </xf>
    <xf numFmtId="165" fontId="29" fillId="4" borderId="6" xfId="1" applyNumberFormat="1" applyFont="1" applyFill="1" applyBorder="1"/>
    <xf numFmtId="165" fontId="29" fillId="4" borderId="11" xfId="1" applyNumberFormat="1" applyFont="1" applyFill="1" applyBorder="1"/>
    <xf numFmtId="166" fontId="30" fillId="0" borderId="6" xfId="1" applyNumberFormat="1" applyFont="1" applyBorder="1" applyAlignment="1" applyProtection="1">
      <protection locked="0"/>
    </xf>
    <xf numFmtId="166" fontId="31" fillId="0" borderId="6" xfId="1" applyNumberFormat="1" applyFont="1" applyBorder="1" applyProtection="1">
      <protection locked="0"/>
    </xf>
    <xf numFmtId="166" fontId="31" fillId="3" borderId="6" xfId="1" applyNumberFormat="1" applyFont="1" applyFill="1" applyBorder="1" applyAlignment="1">
      <alignment horizontal="right"/>
    </xf>
    <xf numFmtId="165" fontId="31" fillId="3" borderId="6" xfId="1" applyNumberFormat="1" applyFont="1" applyFill="1" applyBorder="1"/>
    <xf numFmtId="166" fontId="31" fillId="0" borderId="6" xfId="1" applyNumberFormat="1" applyFont="1" applyBorder="1"/>
    <xf numFmtId="165" fontId="31" fillId="3" borderId="7" xfId="1" applyNumberFormat="1" applyFont="1" applyFill="1" applyBorder="1"/>
    <xf numFmtId="164" fontId="30" fillId="0" borderId="6" xfId="1" applyNumberFormat="1" applyFont="1" applyFill="1" applyBorder="1" applyAlignment="1" applyProtection="1">
      <alignment wrapText="1"/>
      <protection locked="0"/>
    </xf>
    <xf numFmtId="166" fontId="31" fillId="0" borderId="6" xfId="1" applyNumberFormat="1" applyFont="1" applyBorder="1" applyAlignment="1" applyProtection="1">
      <alignment horizontal="right"/>
      <protection locked="0"/>
    </xf>
    <xf numFmtId="166" fontId="31" fillId="0" borderId="6" xfId="1" applyNumberFormat="1" applyFont="1" applyFill="1" applyBorder="1" applyProtection="1">
      <protection locked="0"/>
    </xf>
    <xf numFmtId="166" fontId="29" fillId="0" borderId="6" xfId="1" applyNumberFormat="1" applyFont="1" applyFill="1" applyBorder="1" applyAlignment="1" applyProtection="1">
      <protection locked="0"/>
    </xf>
    <xf numFmtId="166" fontId="29" fillId="0" borderId="6" xfId="1" applyNumberFormat="1" applyFont="1" applyFill="1" applyBorder="1" applyProtection="1">
      <protection locked="0"/>
    </xf>
    <xf numFmtId="166" fontId="29" fillId="4" borderId="6" xfId="1" applyNumberFormat="1" applyFont="1" applyFill="1" applyBorder="1" applyProtection="1">
      <protection locked="0"/>
    </xf>
    <xf numFmtId="166" fontId="29" fillId="3" borderId="6" xfId="1" applyNumberFormat="1" applyFont="1" applyFill="1" applyBorder="1" applyAlignment="1">
      <alignment horizontal="right"/>
    </xf>
    <xf numFmtId="166" fontId="29" fillId="0" borderId="6" xfId="1" applyNumberFormat="1" applyFont="1" applyBorder="1"/>
    <xf numFmtId="165" fontId="29" fillId="3" borderId="7" xfId="1" applyNumberFormat="1" applyFont="1" applyFill="1" applyBorder="1"/>
    <xf numFmtId="165" fontId="29" fillId="4" borderId="7" xfId="1" applyNumberFormat="1" applyFont="1" applyFill="1" applyBorder="1"/>
    <xf numFmtId="164" fontId="30" fillId="0" borderId="6" xfId="1" applyNumberFormat="1" applyFont="1" applyFill="1" applyBorder="1" applyAlignment="1" applyProtection="1">
      <alignment horizontal="right" wrapText="1"/>
      <protection locked="0"/>
    </xf>
    <xf numFmtId="165" fontId="31" fillId="0" borderId="7" xfId="1" applyNumberFormat="1" applyFont="1" applyBorder="1"/>
    <xf numFmtId="164" fontId="30" fillId="0" borderId="6" xfId="0" applyNumberFormat="1" applyFont="1" applyBorder="1" applyAlignment="1">
      <alignment horizontal="right" wrapText="1"/>
    </xf>
    <xf numFmtId="164" fontId="30" fillId="0" borderId="6" xfId="1" applyNumberFormat="1" applyFont="1" applyBorder="1" applyAlignment="1" applyProtection="1">
      <alignment horizontal="right" wrapText="1"/>
      <protection locked="0"/>
    </xf>
    <xf numFmtId="164" fontId="30" fillId="3" borderId="6" xfId="0" applyNumberFormat="1" applyFont="1" applyFill="1" applyBorder="1" applyAlignment="1" applyProtection="1">
      <alignment horizontal="right" wrapText="1"/>
    </xf>
    <xf numFmtId="164" fontId="32" fillId="0" borderId="6" xfId="1" applyNumberFormat="1" applyFont="1" applyBorder="1" applyAlignment="1" applyProtection="1">
      <alignment horizontal="right" wrapText="1"/>
      <protection locked="0"/>
    </xf>
    <xf numFmtId="164" fontId="33" fillId="0" borderId="6" xfId="0" applyNumberFormat="1" applyFont="1" applyBorder="1" applyAlignment="1" applyProtection="1">
      <alignment horizontal="right" wrapText="1"/>
      <protection locked="0"/>
    </xf>
    <xf numFmtId="164" fontId="30" fillId="0" borderId="6" xfId="1" applyNumberFormat="1" applyFont="1" applyBorder="1" applyAlignment="1" applyProtection="1">
      <alignment horizontal="right"/>
      <protection locked="0"/>
    </xf>
    <xf numFmtId="164" fontId="30" fillId="0" borderId="6" xfId="1" applyNumberFormat="1" applyFont="1" applyBorder="1" applyAlignment="1">
      <alignment horizontal="right"/>
    </xf>
    <xf numFmtId="0" fontId="30" fillId="0" borderId="6" xfId="1" applyFont="1" applyBorder="1" applyAlignment="1">
      <alignment wrapText="1"/>
    </xf>
    <xf numFmtId="166" fontId="29" fillId="0" borderId="6" xfId="1" applyNumberFormat="1" applyFont="1" applyBorder="1" applyAlignment="1" applyProtection="1">
      <alignment horizontal="right"/>
      <protection locked="0"/>
    </xf>
    <xf numFmtId="165" fontId="29" fillId="3" borderId="6" xfId="1" applyNumberFormat="1" applyFont="1" applyFill="1" applyBorder="1"/>
    <xf numFmtId="166" fontId="29" fillId="4" borderId="6" xfId="1" applyNumberFormat="1" applyFont="1" applyFill="1" applyBorder="1" applyAlignment="1" applyProtection="1">
      <alignment horizontal="right"/>
      <protection locked="0"/>
    </xf>
    <xf numFmtId="0" fontId="30" fillId="0" borderId="6" xfId="1" applyFont="1" applyBorder="1" applyAlignment="1">
      <alignment horizontal="right" wrapText="1"/>
    </xf>
    <xf numFmtId="165" fontId="35" fillId="3" borderId="7" xfId="1" applyNumberFormat="1" applyFont="1" applyFill="1" applyBorder="1" applyAlignment="1"/>
    <xf numFmtId="165" fontId="28" fillId="3" borderId="7" xfId="1" applyNumberFormat="1" applyFont="1" applyFill="1" applyBorder="1" applyAlignment="1"/>
    <xf numFmtId="166" fontId="30" fillId="0" borderId="6" xfId="0" applyNumberFormat="1" applyFont="1" applyBorder="1" applyAlignment="1">
      <alignment horizontal="right" wrapText="1"/>
    </xf>
    <xf numFmtId="166" fontId="30" fillId="0" borderId="6" xfId="1" applyNumberFormat="1" applyFont="1" applyBorder="1" applyAlignment="1">
      <alignment horizontal="right" wrapText="1"/>
    </xf>
    <xf numFmtId="166" fontId="30" fillId="0" borderId="6" xfId="1" applyNumberFormat="1" applyFont="1" applyBorder="1" applyAlignment="1" applyProtection="1">
      <alignment horizontal="right" wrapText="1"/>
      <protection locked="0"/>
    </xf>
    <xf numFmtId="166" fontId="37" fillId="0" borderId="6" xfId="0" applyNumberFormat="1" applyFont="1" applyBorder="1" applyAlignment="1">
      <alignment horizontal="right"/>
    </xf>
    <xf numFmtId="166" fontId="29" fillId="5" borderId="6" xfId="1" applyNumberFormat="1" applyFont="1" applyFill="1" applyBorder="1" applyProtection="1">
      <protection locked="0"/>
    </xf>
    <xf numFmtId="166" fontId="31" fillId="5" borderId="6" xfId="1" applyNumberFormat="1" applyFont="1" applyFill="1" applyBorder="1" applyProtection="1">
      <protection locked="0"/>
    </xf>
    <xf numFmtId="0" fontId="30" fillId="0" borderId="6" xfId="1" applyFont="1" applyFill="1" applyBorder="1" applyAlignment="1">
      <alignment wrapText="1"/>
    </xf>
    <xf numFmtId="164" fontId="30" fillId="0" borderId="6" xfId="1" applyNumberFormat="1" applyFont="1" applyFill="1" applyBorder="1" applyAlignment="1"/>
    <xf numFmtId="166" fontId="31" fillId="0" borderId="6" xfId="1" applyNumberFormat="1" applyFont="1" applyFill="1" applyBorder="1" applyAlignment="1" applyProtection="1">
      <alignment horizontal="right"/>
      <protection locked="0"/>
    </xf>
    <xf numFmtId="166" fontId="29" fillId="4" borderId="20" xfId="1" applyNumberFormat="1" applyFont="1" applyFill="1" applyBorder="1" applyAlignment="1">
      <alignment horizontal="right"/>
    </xf>
    <xf numFmtId="165" fontId="29" fillId="4" borderId="21" xfId="1" applyNumberFormat="1" applyFont="1" applyFill="1" applyBorder="1"/>
    <xf numFmtId="0" fontId="4" fillId="0" borderId="6" xfId="1" applyFont="1" applyBorder="1" applyAlignment="1">
      <alignment horizontal="left" wrapText="1"/>
    </xf>
    <xf numFmtId="165" fontId="29" fillId="4" borderId="20" xfId="1" applyNumberFormat="1" applyFont="1" applyFill="1" applyBorder="1"/>
    <xf numFmtId="0" fontId="4" fillId="0" borderId="6" xfId="0" applyFont="1" applyBorder="1" applyAlignment="1">
      <alignment horizontal="left" wrapText="1"/>
    </xf>
    <xf numFmtId="0" fontId="15" fillId="0" borderId="6" xfId="0" applyFont="1" applyBorder="1" applyAlignment="1">
      <alignment horizontal="left" wrapText="1"/>
    </xf>
    <xf numFmtId="49" fontId="5" fillId="0" borderId="6" xfId="0" applyNumberFormat="1" applyFont="1" applyBorder="1" applyAlignment="1" applyProtection="1">
      <alignment horizontal="left" wrapText="1"/>
      <protection locked="0"/>
    </xf>
    <xf numFmtId="166" fontId="37" fillId="5" borderId="6" xfId="0" applyNumberFormat="1" applyFont="1" applyFill="1" applyBorder="1" applyAlignment="1">
      <alignment horizontal="right"/>
    </xf>
    <xf numFmtId="164" fontId="32" fillId="5" borderId="6" xfId="1" applyNumberFormat="1" applyFont="1" applyFill="1" applyBorder="1" applyAlignment="1">
      <alignment horizontal="right" wrapText="1"/>
    </xf>
    <xf numFmtId="0" fontId="40" fillId="0" borderId="6" xfId="0" applyFont="1" applyBorder="1" applyAlignment="1">
      <alignment wrapText="1"/>
    </xf>
    <xf numFmtId="0" fontId="4" fillId="0" borderId="6" xfId="0" applyFont="1" applyBorder="1" applyAlignment="1">
      <alignment wrapText="1"/>
    </xf>
    <xf numFmtId="166" fontId="42" fillId="0" borderId="6" xfId="1" applyNumberFormat="1" applyFont="1" applyBorder="1" applyAlignment="1">
      <alignment horizontal="right" wrapText="1"/>
    </xf>
    <xf numFmtId="0" fontId="43" fillId="0" borderId="6" xfId="1" applyFont="1" applyBorder="1" applyAlignment="1">
      <alignment horizontal="left" wrapText="1"/>
    </xf>
    <xf numFmtId="0" fontId="44" fillId="0" borderId="6" xfId="1" applyFont="1" applyBorder="1" applyAlignment="1">
      <alignment horizontal="left" wrapText="1"/>
    </xf>
    <xf numFmtId="0" fontId="25" fillId="5" borderId="6" xfId="1" applyFont="1" applyFill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11" fontId="4" fillId="0" borderId="6" xfId="1" applyNumberFormat="1" applyFont="1" applyBorder="1" applyAlignment="1" applyProtection="1">
      <alignment horizontal="left" vertical="top" wrapText="1"/>
      <protection locked="0"/>
    </xf>
    <xf numFmtId="0" fontId="4" fillId="0" borderId="6" xfId="1" applyFont="1" applyBorder="1" applyAlignment="1">
      <alignment horizontal="left" vertical="top" wrapText="1"/>
    </xf>
    <xf numFmtId="0" fontId="5" fillId="0" borderId="6" xfId="1" applyFont="1" applyFill="1" applyBorder="1" applyAlignment="1" applyProtection="1">
      <alignment horizontal="left" vertical="top" wrapText="1"/>
      <protection locked="0"/>
    </xf>
    <xf numFmtId="166" fontId="31" fillId="5" borderId="6" xfId="1" applyNumberFormat="1" applyFont="1" applyFill="1" applyBorder="1" applyAlignment="1">
      <alignment horizontal="right"/>
    </xf>
    <xf numFmtId="165" fontId="29" fillId="5" borderId="6" xfId="1" applyNumberFormat="1" applyFont="1" applyFill="1" applyBorder="1"/>
    <xf numFmtId="9" fontId="31" fillId="3" borderId="6" xfId="2" applyFont="1" applyFill="1" applyBorder="1"/>
    <xf numFmtId="0" fontId="23" fillId="6" borderId="4" xfId="1" applyFont="1" applyFill="1" applyBorder="1" applyAlignment="1">
      <alignment horizontal="centerContinuous"/>
    </xf>
    <xf numFmtId="166" fontId="28" fillId="6" borderId="9" xfId="1" applyNumberFormat="1" applyFont="1" applyFill="1" applyBorder="1" applyAlignment="1">
      <alignment horizontal="right" wrapText="1"/>
    </xf>
    <xf numFmtId="166" fontId="31" fillId="6" borderId="6" xfId="1" applyNumberFormat="1" applyFont="1" applyFill="1" applyBorder="1" applyAlignment="1" applyProtection="1">
      <alignment horizontal="right"/>
      <protection locked="0"/>
    </xf>
    <xf numFmtId="166" fontId="31" fillId="6" borderId="6" xfId="1" applyNumberFormat="1" applyFont="1" applyFill="1" applyBorder="1" applyProtection="1">
      <protection locked="0"/>
    </xf>
    <xf numFmtId="166" fontId="29" fillId="6" borderId="6" xfId="1" applyNumberFormat="1" applyFont="1" applyFill="1" applyBorder="1" applyProtection="1">
      <protection locked="0"/>
    </xf>
    <xf numFmtId="166" fontId="29" fillId="6" borderId="6" xfId="1" applyNumberFormat="1" applyFont="1" applyFill="1" applyBorder="1" applyAlignment="1" applyProtection="1">
      <alignment horizontal="right"/>
      <protection locked="0"/>
    </xf>
    <xf numFmtId="166" fontId="31" fillId="6" borderId="6" xfId="1" applyNumberFormat="1" applyFont="1" applyFill="1" applyBorder="1" applyAlignment="1" applyProtection="1">
      <protection locked="0"/>
    </xf>
    <xf numFmtId="166" fontId="42" fillId="6" borderId="6" xfId="1" applyNumberFormat="1" applyFont="1" applyFill="1" applyBorder="1" applyAlignment="1">
      <alignment horizontal="right" wrapText="1"/>
    </xf>
    <xf numFmtId="166" fontId="37" fillId="6" borderId="6" xfId="0" applyNumberFormat="1" applyFont="1" applyFill="1" applyBorder="1" applyAlignment="1">
      <alignment horizontal="right"/>
    </xf>
    <xf numFmtId="166" fontId="29" fillId="6" borderId="20" xfId="1" applyNumberFormat="1" applyFont="1" applyFill="1" applyBorder="1" applyAlignment="1">
      <alignment horizontal="right"/>
    </xf>
    <xf numFmtId="164" fontId="37" fillId="6" borderId="6" xfId="0" applyNumberFormat="1" applyFont="1" applyFill="1" applyBorder="1" applyAlignment="1">
      <alignment horizontal="right"/>
    </xf>
    <xf numFmtId="166" fontId="30" fillId="6" borderId="6" xfId="1" applyNumberFormat="1" applyFont="1" applyFill="1" applyBorder="1" applyProtection="1">
      <protection locked="0"/>
    </xf>
    <xf numFmtId="49" fontId="46" fillId="0" borderId="12" xfId="1" applyNumberFormat="1" applyFont="1" applyBorder="1" applyAlignment="1">
      <alignment horizontal="centerContinuous" vertical="center"/>
    </xf>
    <xf numFmtId="0" fontId="46" fillId="0" borderId="18" xfId="1" applyFont="1" applyBorder="1" applyAlignment="1">
      <alignment horizontal="centerContinuous" vertical="center"/>
    </xf>
    <xf numFmtId="165" fontId="29" fillId="4" borderId="9" xfId="1" applyNumberFormat="1" applyFont="1" applyFill="1" applyBorder="1"/>
    <xf numFmtId="0" fontId="5" fillId="0" borderId="6" xfId="1" applyFont="1" applyBorder="1" applyAlignment="1">
      <alignment horizontal="left" wrapText="1"/>
    </xf>
    <xf numFmtId="166" fontId="30" fillId="0" borderId="6" xfId="1" applyNumberFormat="1" applyFont="1" applyBorder="1" applyAlignment="1">
      <alignment wrapText="1"/>
    </xf>
    <xf numFmtId="0" fontId="11" fillId="0" borderId="6" xfId="1" applyFont="1" applyBorder="1" applyAlignment="1">
      <alignment horizontal="left" wrapText="1"/>
    </xf>
    <xf numFmtId="49" fontId="5" fillId="0" borderId="6" xfId="1" applyNumberFormat="1" applyFont="1" applyBorder="1" applyAlignment="1">
      <alignment horizontal="left" wrapText="1"/>
    </xf>
    <xf numFmtId="166" fontId="28" fillId="4" borderId="6" xfId="1" applyNumberFormat="1" applyFont="1" applyFill="1" applyBorder="1" applyAlignment="1"/>
    <xf numFmtId="166" fontId="28" fillId="4" borderId="6" xfId="1" applyNumberFormat="1" applyFont="1" applyFill="1" applyBorder="1" applyAlignment="1">
      <alignment horizontal="right"/>
    </xf>
    <xf numFmtId="166" fontId="28" fillId="6" borderId="6" xfId="1" applyNumberFormat="1" applyFont="1" applyFill="1" applyBorder="1" applyAlignment="1">
      <alignment horizontal="right"/>
    </xf>
    <xf numFmtId="11" fontId="4" fillId="0" borderId="6" xfId="1" applyNumberFormat="1" applyFont="1" applyBorder="1" applyAlignment="1">
      <alignment vertical="top" wrapText="1"/>
    </xf>
    <xf numFmtId="164" fontId="30" fillId="0" borderId="6" xfId="1" applyNumberFormat="1" applyFont="1" applyBorder="1" applyAlignment="1">
      <alignment horizontal="right" wrapText="1"/>
    </xf>
    <xf numFmtId="0" fontId="34" fillId="4" borderId="6" xfId="1" applyFont="1" applyFill="1" applyBorder="1" applyAlignment="1">
      <alignment horizontal="left" wrapText="1"/>
    </xf>
    <xf numFmtId="0" fontId="41" fillId="0" borderId="6" xfId="0" applyFont="1" applyBorder="1" applyAlignment="1">
      <alignment wrapText="1"/>
    </xf>
    <xf numFmtId="0" fontId="15" fillId="0" borderId="6" xfId="0" applyFont="1" applyBorder="1" applyAlignment="1">
      <alignment horizontal="left" vertical="top" wrapText="1"/>
    </xf>
    <xf numFmtId="0" fontId="17" fillId="4" borderId="1" xfId="1" applyFont="1" applyFill="1" applyBorder="1" applyAlignment="1">
      <alignment horizontal="center"/>
    </xf>
    <xf numFmtId="0" fontId="26" fillId="0" borderId="6" xfId="0" applyFont="1" applyBorder="1" applyAlignment="1">
      <alignment horizontal="left" vertical="top" wrapText="1"/>
    </xf>
    <xf numFmtId="0" fontId="26" fillId="0" borderId="6" xfId="0" applyFont="1" applyBorder="1" applyAlignment="1">
      <alignment horizontal="left" wrapText="1"/>
    </xf>
    <xf numFmtId="166" fontId="36" fillId="0" borderId="6" xfId="0" applyNumberFormat="1" applyFont="1" applyBorder="1" applyAlignment="1">
      <alignment horizontal="right" wrapText="1"/>
    </xf>
    <xf numFmtId="0" fontId="25" fillId="0" borderId="6" xfId="1" applyFont="1" applyFill="1" applyBorder="1" applyAlignment="1">
      <alignment horizontal="left" wrapText="1"/>
    </xf>
    <xf numFmtId="0" fontId="32" fillId="0" borderId="6" xfId="1" applyFont="1" applyFill="1" applyBorder="1" applyAlignment="1">
      <alignment horizontal="right" wrapText="1"/>
    </xf>
    <xf numFmtId="0" fontId="40" fillId="0" borderId="6" xfId="0" applyFont="1" applyBorder="1" applyAlignment="1">
      <alignment vertical="top" wrapText="1"/>
    </xf>
    <xf numFmtId="0" fontId="5" fillId="0" borderId="6" xfId="1" applyFont="1" applyFill="1" applyBorder="1" applyAlignment="1">
      <alignment wrapText="1"/>
    </xf>
    <xf numFmtId="166" fontId="37" fillId="3" borderId="6" xfId="1" applyNumberFormat="1" applyFont="1" applyFill="1" applyBorder="1" applyAlignment="1">
      <alignment horizontal="right"/>
    </xf>
    <xf numFmtId="0" fontId="5" fillId="3" borderId="6" xfId="0" applyFont="1" applyFill="1" applyBorder="1" applyAlignment="1" applyProtection="1">
      <alignment vertical="top" wrapText="1"/>
    </xf>
    <xf numFmtId="164" fontId="37" fillId="0" borderId="6" xfId="0" applyNumberFormat="1" applyFont="1" applyBorder="1" applyAlignment="1">
      <alignment horizontal="right"/>
    </xf>
    <xf numFmtId="166" fontId="30" fillId="0" borderId="6" xfId="1" applyNumberFormat="1" applyFont="1" applyFill="1" applyBorder="1" applyAlignment="1">
      <alignment wrapText="1"/>
    </xf>
    <xf numFmtId="0" fontId="5" fillId="0" borderId="17" xfId="1" applyFont="1" applyBorder="1" applyAlignment="1"/>
    <xf numFmtId="0" fontId="0" fillId="0" borderId="17" xfId="0" applyBorder="1" applyAlignment="1"/>
    <xf numFmtId="0" fontId="9" fillId="6" borderId="10" xfId="1" applyFont="1" applyFill="1" applyBorder="1" applyAlignment="1" applyProtection="1">
      <alignment horizontal="center" vertical="center" wrapText="1"/>
      <protection locked="0"/>
    </xf>
    <xf numFmtId="0" fontId="9" fillId="6" borderId="14" xfId="1" applyFont="1" applyFill="1" applyBorder="1" applyAlignment="1">
      <alignment vertical="center" wrapText="1"/>
    </xf>
    <xf numFmtId="0" fontId="9" fillId="0" borderId="17" xfId="1" applyFont="1" applyBorder="1" applyAlignment="1">
      <alignment horizontal="center" vertical="center" wrapText="1"/>
    </xf>
    <xf numFmtId="0" fontId="9" fillId="0" borderId="13" xfId="1" applyFont="1" applyBorder="1" applyAlignment="1">
      <alignment horizontal="center" vertical="center" wrapText="1"/>
    </xf>
    <xf numFmtId="0" fontId="11" fillId="0" borderId="0" xfId="1" applyFont="1" applyAlignment="1">
      <alignment horizontal="center"/>
    </xf>
    <xf numFmtId="0" fontId="11" fillId="0" borderId="0" xfId="1" applyFont="1" applyAlignment="1" applyProtection="1">
      <alignment horizontal="center"/>
      <protection locked="0"/>
    </xf>
    <xf numFmtId="0" fontId="2" fillId="0" borderId="22" xfId="1" applyFont="1" applyBorder="1" applyAlignment="1">
      <alignment horizontal="center" vertical="center" wrapText="1"/>
    </xf>
    <xf numFmtId="0" fontId="2" fillId="0" borderId="23" xfId="1" applyFont="1" applyBorder="1" applyAlignment="1">
      <alignment horizontal="center" vertical="center" wrapText="1"/>
    </xf>
    <xf numFmtId="0" fontId="20" fillId="0" borderId="10" xfId="1" applyFont="1" applyBorder="1" applyAlignment="1">
      <alignment horizontal="center" vertical="center"/>
    </xf>
    <xf numFmtId="0" fontId="21" fillId="0" borderId="14" xfId="1" applyFont="1" applyBorder="1" applyAlignment="1">
      <alignment vertical="center"/>
    </xf>
    <xf numFmtId="0" fontId="22" fillId="0" borderId="10" xfId="1" applyFont="1" applyBorder="1" applyAlignment="1">
      <alignment horizontal="center" vertical="center" wrapText="1"/>
    </xf>
    <xf numFmtId="0" fontId="22" fillId="0" borderId="14" xfId="1" applyFont="1" applyBorder="1" applyAlignment="1">
      <alignment horizontal="center" vertical="center" wrapText="1"/>
    </xf>
    <xf numFmtId="0" fontId="9" fillId="0" borderId="10" xfId="1" applyFont="1" applyBorder="1" applyAlignment="1">
      <alignment horizontal="center" vertical="center" wrapText="1"/>
    </xf>
    <xf numFmtId="0" fontId="9" fillId="0" borderId="14" xfId="1" applyFont="1" applyBorder="1" applyAlignment="1">
      <alignment horizontal="center" vertical="center" wrapText="1"/>
    </xf>
    <xf numFmtId="0" fontId="38" fillId="0" borderId="1" xfId="1" applyFont="1" applyFill="1" applyBorder="1" applyAlignment="1">
      <alignment horizontal="center"/>
    </xf>
    <xf numFmtId="0" fontId="39" fillId="0" borderId="6" xfId="0" applyFont="1" applyBorder="1" applyAlignment="1">
      <alignment horizontal="center"/>
    </xf>
    <xf numFmtId="0" fontId="39" fillId="0" borderId="7" xfId="0" applyFont="1" applyBorder="1" applyAlignment="1">
      <alignment horizontal="center"/>
    </xf>
  </cellXfs>
  <cellStyles count="3">
    <cellStyle name="Обычный" xfId="0" builtinId="0"/>
    <cellStyle name="Обычный 2" xfId="1"/>
    <cellStyle name="Процентный" xfId="2" builtinId="5"/>
  </cellStyles>
  <dxfs count="6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colors>
    <mruColors>
      <color rgb="FFDFEDEF"/>
      <color rgb="FFE4E9EA"/>
      <color rgb="FFE1ECED"/>
      <color rgb="FFE1EBED"/>
      <color rgb="FFE2EBEC"/>
      <color rgb="FFE2EAEC"/>
      <color rgb="FFFFFFCC"/>
      <color rgb="FFFFFFFF"/>
      <color rgb="FF009900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</sheetPr>
  <dimension ref="A1:K95"/>
  <sheetViews>
    <sheetView tabSelected="1" view="pageBreakPreview" zoomScaleNormal="100" zoomScaleSheetLayoutView="100" workbookViewId="0">
      <selection activeCell="G9" sqref="G9"/>
    </sheetView>
  </sheetViews>
  <sheetFormatPr defaultRowHeight="15" x14ac:dyDescent="0.25"/>
  <cols>
    <col min="1" max="1" width="15.7109375" customWidth="1"/>
    <col min="2" max="2" width="99.42578125" customWidth="1"/>
    <col min="3" max="3" width="15.85546875" customWidth="1"/>
    <col min="4" max="4" width="16.85546875" customWidth="1"/>
    <col min="5" max="5" width="17.28515625" customWidth="1"/>
    <col min="6" max="6" width="16.5703125" customWidth="1"/>
    <col min="7" max="7" width="15.140625" customWidth="1"/>
    <col min="8" max="8" width="14.28515625" customWidth="1"/>
    <col min="9" max="9" width="16.5703125" customWidth="1"/>
    <col min="10" max="10" width="15" customWidth="1"/>
    <col min="11" max="11" width="14.140625" customWidth="1"/>
    <col min="14" max="14" width="9.140625" customWidth="1"/>
  </cols>
  <sheetData>
    <row r="1" spans="1:11" ht="20.25" x14ac:dyDescent="0.3">
      <c r="A1" s="159" t="s">
        <v>79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</row>
    <row r="2" spans="1:11" ht="20.25" x14ac:dyDescent="0.3">
      <c r="A2" s="159" t="s">
        <v>78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</row>
    <row r="3" spans="1:11" ht="20.25" x14ac:dyDescent="0.3">
      <c r="A3" s="160" t="s">
        <v>90</v>
      </c>
      <c r="B3" s="160"/>
      <c r="C3" s="160"/>
      <c r="D3" s="160"/>
      <c r="E3" s="160"/>
      <c r="F3" s="160"/>
      <c r="G3" s="160"/>
      <c r="H3" s="160"/>
      <c r="I3" s="160"/>
      <c r="J3" s="160"/>
      <c r="K3" s="160"/>
    </row>
    <row r="4" spans="1:11" ht="5.45" customHeight="1" thickBot="1" x14ac:dyDescent="0.3">
      <c r="A4" s="2"/>
      <c r="B4" s="2"/>
      <c r="C4" s="2"/>
      <c r="D4" s="2"/>
      <c r="E4" s="2"/>
      <c r="F4" s="2"/>
      <c r="G4" s="2"/>
      <c r="H4" s="2"/>
      <c r="I4" s="2"/>
      <c r="J4" s="9"/>
      <c r="K4" s="2"/>
    </row>
    <row r="5" spans="1:11" ht="58.15" customHeight="1" x14ac:dyDescent="0.25">
      <c r="A5" s="161" t="s">
        <v>39</v>
      </c>
      <c r="B5" s="163" t="s">
        <v>40</v>
      </c>
      <c r="C5" s="165" t="s">
        <v>83</v>
      </c>
      <c r="D5" s="165" t="s">
        <v>84</v>
      </c>
      <c r="E5" s="167" t="s">
        <v>88</v>
      </c>
      <c r="F5" s="155" t="s">
        <v>89</v>
      </c>
      <c r="G5" s="157" t="s">
        <v>0</v>
      </c>
      <c r="H5" s="157"/>
      <c r="I5" s="155" t="s">
        <v>91</v>
      </c>
      <c r="J5" s="157" t="s">
        <v>86</v>
      </c>
      <c r="K5" s="158"/>
    </row>
    <row r="6" spans="1:11" ht="14.45" customHeight="1" x14ac:dyDescent="0.25">
      <c r="A6" s="162"/>
      <c r="B6" s="164"/>
      <c r="C6" s="166"/>
      <c r="D6" s="166"/>
      <c r="E6" s="168"/>
      <c r="F6" s="156"/>
      <c r="G6" s="126" t="s">
        <v>1</v>
      </c>
      <c r="H6" s="18" t="s">
        <v>2</v>
      </c>
      <c r="I6" s="156"/>
      <c r="J6" s="17" t="s">
        <v>1</v>
      </c>
      <c r="K6" s="127" t="s">
        <v>2</v>
      </c>
    </row>
    <row r="7" spans="1:11" ht="11.45" customHeight="1" x14ac:dyDescent="0.25">
      <c r="A7" s="27">
        <v>1</v>
      </c>
      <c r="B7" s="28">
        <v>2</v>
      </c>
      <c r="C7" s="29">
        <v>3</v>
      </c>
      <c r="D7" s="30">
        <v>4</v>
      </c>
      <c r="E7" s="30">
        <v>5</v>
      </c>
      <c r="F7" s="114">
        <v>6</v>
      </c>
      <c r="G7" s="31">
        <v>7</v>
      </c>
      <c r="H7" s="32">
        <v>8</v>
      </c>
      <c r="I7" s="114">
        <v>9</v>
      </c>
      <c r="J7" s="33">
        <v>10</v>
      </c>
      <c r="K7" s="34">
        <v>11</v>
      </c>
    </row>
    <row r="8" spans="1:11" ht="22.5" x14ac:dyDescent="0.3">
      <c r="A8" s="19">
        <v>100000</v>
      </c>
      <c r="B8" s="36" t="s">
        <v>3</v>
      </c>
      <c r="C8" s="47">
        <f>SUM(C9:C12,C13)</f>
        <v>708489.4</v>
      </c>
      <c r="D8" s="47">
        <f>SUM(D9:D12,D13)</f>
        <v>708489.4</v>
      </c>
      <c r="E8" s="48">
        <f>SUM(E9:E12,E13)</f>
        <v>371358</v>
      </c>
      <c r="F8" s="115">
        <f>SUM(F9:F12,F13)</f>
        <v>370285.99999999994</v>
      </c>
      <c r="G8" s="48">
        <f>SUM(G9:G12,G13)</f>
        <v>-1072.0000000000246</v>
      </c>
      <c r="H8" s="128">
        <f>SUM(F8/E8)</f>
        <v>0.99711329768040524</v>
      </c>
      <c r="I8" s="115">
        <f>SUM(I9:I12,I13)</f>
        <v>322325.2</v>
      </c>
      <c r="J8" s="48">
        <f>SUM(J9:J13)</f>
        <v>47960.799999999959</v>
      </c>
      <c r="K8" s="50">
        <f>SUM(F8/I8)*100%</f>
        <v>1.1487963088210289</v>
      </c>
    </row>
    <row r="9" spans="1:11" ht="20.25" x14ac:dyDescent="0.3">
      <c r="A9" s="20">
        <v>110100</v>
      </c>
      <c r="B9" s="37" t="s">
        <v>4</v>
      </c>
      <c r="C9" s="51">
        <v>619775.4</v>
      </c>
      <c r="D9" s="51">
        <v>619775.4</v>
      </c>
      <c r="E9" s="52">
        <v>327803</v>
      </c>
      <c r="F9" s="116">
        <v>329975.09999999998</v>
      </c>
      <c r="G9" s="53">
        <f>SUM(F9-E9)</f>
        <v>2172.0999999999767</v>
      </c>
      <c r="H9" s="54">
        <f>SUM(F9/E9)</f>
        <v>1.0066262358794764</v>
      </c>
      <c r="I9" s="116">
        <v>277768.40000000002</v>
      </c>
      <c r="J9" s="55">
        <f>SUM(F9-I9)</f>
        <v>52206.699999999953</v>
      </c>
      <c r="K9" s="56">
        <f>SUM(F9/I9)*100%</f>
        <v>1.1879504652077053</v>
      </c>
    </row>
    <row r="10" spans="1:11" ht="20.25" x14ac:dyDescent="0.3">
      <c r="A10" s="21">
        <v>110200</v>
      </c>
      <c r="B10" s="38" t="s">
        <v>5</v>
      </c>
      <c r="C10" s="57">
        <v>312.5</v>
      </c>
      <c r="D10" s="57">
        <v>312.5</v>
      </c>
      <c r="E10" s="58">
        <v>152.5</v>
      </c>
      <c r="F10" s="117">
        <v>236.9</v>
      </c>
      <c r="G10" s="53">
        <f t="shared" ref="G10:G12" si="0">SUM(F10-E10)</f>
        <v>84.4</v>
      </c>
      <c r="H10" s="113">
        <f t="shared" ref="H10:H12" si="1">SUM(F10/E10)</f>
        <v>1.5534426229508198</v>
      </c>
      <c r="I10" s="117">
        <v>34.700000000000003</v>
      </c>
      <c r="J10" s="55">
        <f t="shared" ref="J10:J19" si="2">SUM(F10-I10)</f>
        <v>202.2</v>
      </c>
      <c r="K10" s="56">
        <f t="shared" ref="K10:K34" si="3">SUM(F10/I10)*100%</f>
        <v>6.8270893371757921</v>
      </c>
    </row>
    <row r="11" spans="1:11" ht="20.25" x14ac:dyDescent="0.3">
      <c r="A11" s="21">
        <v>130000</v>
      </c>
      <c r="B11" s="38" t="s">
        <v>80</v>
      </c>
      <c r="C11" s="57">
        <v>2313</v>
      </c>
      <c r="D11" s="57">
        <v>2313</v>
      </c>
      <c r="E11" s="58">
        <v>1099.2</v>
      </c>
      <c r="F11" s="117">
        <v>1137.5999999999999</v>
      </c>
      <c r="G11" s="53">
        <f t="shared" si="0"/>
        <v>38.399999999999864</v>
      </c>
      <c r="H11" s="54">
        <f t="shared" si="1"/>
        <v>1.0349344978165937</v>
      </c>
      <c r="I11" s="117">
        <v>1107.2</v>
      </c>
      <c r="J11" s="55">
        <f t="shared" si="2"/>
        <v>30.399999999999864</v>
      </c>
      <c r="K11" s="56">
        <f t="shared" si="3"/>
        <v>1.0274566473988438</v>
      </c>
    </row>
    <row r="12" spans="1:11" ht="20.25" x14ac:dyDescent="0.3">
      <c r="A12" s="21">
        <v>140400</v>
      </c>
      <c r="B12" s="129" t="s">
        <v>64</v>
      </c>
      <c r="C12" s="130">
        <v>16200</v>
      </c>
      <c r="D12" s="130">
        <v>16200</v>
      </c>
      <c r="E12" s="59">
        <v>8047</v>
      </c>
      <c r="F12" s="117">
        <v>5718.1</v>
      </c>
      <c r="G12" s="53">
        <f t="shared" si="0"/>
        <v>-2328.8999999999996</v>
      </c>
      <c r="H12" s="54">
        <f t="shared" si="1"/>
        <v>0.71058779669442029</v>
      </c>
      <c r="I12" s="117">
        <v>8012.1</v>
      </c>
      <c r="J12" s="55">
        <f t="shared" si="2"/>
        <v>-2294</v>
      </c>
      <c r="K12" s="56">
        <f t="shared" si="3"/>
        <v>0.71368305438024993</v>
      </c>
    </row>
    <row r="13" spans="1:11" ht="20.25" x14ac:dyDescent="0.3">
      <c r="A13" s="22">
        <v>180000</v>
      </c>
      <c r="B13" s="131" t="s">
        <v>6</v>
      </c>
      <c r="C13" s="60">
        <f>SUM(C18:C19,C14)</f>
        <v>69888.5</v>
      </c>
      <c r="D13" s="60">
        <f>SUM(D18:D19,D14)</f>
        <v>69888.5</v>
      </c>
      <c r="E13" s="61">
        <f>SUM(E18:E19,E14)</f>
        <v>34256.300000000003</v>
      </c>
      <c r="F13" s="118">
        <f t="shared" ref="F13" si="4">SUM(F18:F19,F14)</f>
        <v>33218.300000000003</v>
      </c>
      <c r="G13" s="63">
        <f>SUM(G18:G19,G14)</f>
        <v>-1038.0000000000018</v>
      </c>
      <c r="H13" s="78">
        <f t="shared" ref="H13:H19" si="5">SUM(F13/E13)</f>
        <v>0.96969900427074729</v>
      </c>
      <c r="I13" s="118">
        <f t="shared" ref="I13" si="6">SUM(I18:I19,I14)</f>
        <v>35402.799999999996</v>
      </c>
      <c r="J13" s="64">
        <f t="shared" si="2"/>
        <v>-2184.4999999999927</v>
      </c>
      <c r="K13" s="65">
        <f t="shared" si="3"/>
        <v>0.9382958410069262</v>
      </c>
    </row>
    <row r="14" spans="1:11" ht="20.25" x14ac:dyDescent="0.3">
      <c r="A14" s="22">
        <v>180100</v>
      </c>
      <c r="B14" s="129" t="s">
        <v>7</v>
      </c>
      <c r="C14" s="60">
        <f t="shared" ref="C14:F14" si="7">SUM(C15:C17)</f>
        <v>45440</v>
      </c>
      <c r="D14" s="60">
        <f t="shared" si="7"/>
        <v>45440</v>
      </c>
      <c r="E14" s="61">
        <f t="shared" si="7"/>
        <v>22710.799999999999</v>
      </c>
      <c r="F14" s="118">
        <f t="shared" si="7"/>
        <v>19180.8</v>
      </c>
      <c r="G14" s="63">
        <f>SUM(G15:G17)</f>
        <v>-3530.0000000000009</v>
      </c>
      <c r="H14" s="78">
        <f t="shared" si="5"/>
        <v>0.8445673424097786</v>
      </c>
      <c r="I14" s="118">
        <f t="shared" ref="I14" si="8">SUM(I15:I17)</f>
        <v>23896.699999999997</v>
      </c>
      <c r="J14" s="64">
        <f t="shared" si="2"/>
        <v>-4715.8999999999978</v>
      </c>
      <c r="K14" s="65">
        <f t="shared" si="3"/>
        <v>0.80265475986224044</v>
      </c>
    </row>
    <row r="15" spans="1:11" ht="20.25" x14ac:dyDescent="0.3">
      <c r="A15" s="21"/>
      <c r="B15" s="132" t="s">
        <v>8</v>
      </c>
      <c r="C15" s="130">
        <v>4355</v>
      </c>
      <c r="D15" s="130">
        <v>4355</v>
      </c>
      <c r="E15" s="59">
        <v>2170</v>
      </c>
      <c r="F15" s="117">
        <v>1428.7</v>
      </c>
      <c r="G15" s="53">
        <f t="shared" ref="G15:G19" si="9">SUM(F15-E15)</f>
        <v>-741.3</v>
      </c>
      <c r="H15" s="54">
        <f t="shared" si="5"/>
        <v>0.6583870967741936</v>
      </c>
      <c r="I15" s="117">
        <v>3398.8</v>
      </c>
      <c r="J15" s="55">
        <f t="shared" si="2"/>
        <v>-1970.1000000000001</v>
      </c>
      <c r="K15" s="56">
        <f t="shared" si="3"/>
        <v>0.42035424267388488</v>
      </c>
    </row>
    <row r="16" spans="1:11" ht="20.25" x14ac:dyDescent="0.3">
      <c r="A16" s="21"/>
      <c r="B16" s="132" t="s">
        <v>9</v>
      </c>
      <c r="C16" s="130">
        <v>41060</v>
      </c>
      <c r="D16" s="130">
        <v>41060</v>
      </c>
      <c r="E16" s="59">
        <v>20530.8</v>
      </c>
      <c r="F16" s="117">
        <v>17752.099999999999</v>
      </c>
      <c r="G16" s="53">
        <f t="shared" si="9"/>
        <v>-2778.7000000000007</v>
      </c>
      <c r="H16" s="54">
        <f t="shared" si="5"/>
        <v>0.86465700313675065</v>
      </c>
      <c r="I16" s="117">
        <v>20483.3</v>
      </c>
      <c r="J16" s="55">
        <f t="shared" si="2"/>
        <v>-2731.2000000000007</v>
      </c>
      <c r="K16" s="56">
        <f t="shared" si="3"/>
        <v>0.8666621101092109</v>
      </c>
    </row>
    <row r="17" spans="1:11" ht="20.25" x14ac:dyDescent="0.3">
      <c r="A17" s="21"/>
      <c r="B17" s="132" t="s">
        <v>10</v>
      </c>
      <c r="C17" s="130">
        <v>25</v>
      </c>
      <c r="D17" s="130">
        <v>25</v>
      </c>
      <c r="E17" s="59">
        <v>10</v>
      </c>
      <c r="F17" s="117"/>
      <c r="G17" s="53">
        <f t="shared" si="9"/>
        <v>-10</v>
      </c>
      <c r="H17" s="54">
        <f t="shared" si="5"/>
        <v>0</v>
      </c>
      <c r="I17" s="117">
        <v>14.6</v>
      </c>
      <c r="J17" s="55">
        <f t="shared" si="2"/>
        <v>-14.6</v>
      </c>
      <c r="K17" s="56">
        <f t="shared" si="3"/>
        <v>0</v>
      </c>
    </row>
    <row r="18" spans="1:11" ht="20.25" x14ac:dyDescent="0.3">
      <c r="A18" s="21">
        <v>180300</v>
      </c>
      <c r="B18" s="132" t="s">
        <v>11</v>
      </c>
      <c r="C18" s="130">
        <v>182</v>
      </c>
      <c r="D18" s="130">
        <v>182</v>
      </c>
      <c r="E18" s="59">
        <v>38</v>
      </c>
      <c r="F18" s="117">
        <v>21.2</v>
      </c>
      <c r="G18" s="53">
        <f t="shared" si="9"/>
        <v>-16.8</v>
      </c>
      <c r="H18" s="54">
        <f t="shared" si="5"/>
        <v>0.55789473684210522</v>
      </c>
      <c r="I18" s="117">
        <v>29.5</v>
      </c>
      <c r="J18" s="55">
        <f t="shared" si="2"/>
        <v>-8.3000000000000007</v>
      </c>
      <c r="K18" s="56">
        <f t="shared" si="3"/>
        <v>0.71864406779661016</v>
      </c>
    </row>
    <row r="19" spans="1:11" ht="20.25" x14ac:dyDescent="0.3">
      <c r="A19" s="21">
        <v>180500</v>
      </c>
      <c r="B19" s="132" t="s">
        <v>12</v>
      </c>
      <c r="C19" s="130">
        <v>24266.5</v>
      </c>
      <c r="D19" s="130">
        <v>24266.5</v>
      </c>
      <c r="E19" s="59">
        <v>11507.5</v>
      </c>
      <c r="F19" s="117">
        <v>14016.3</v>
      </c>
      <c r="G19" s="53">
        <f t="shared" si="9"/>
        <v>2508.7999999999993</v>
      </c>
      <c r="H19" s="54">
        <f t="shared" si="5"/>
        <v>1.2180143384749076</v>
      </c>
      <c r="I19" s="117">
        <v>11476.6</v>
      </c>
      <c r="J19" s="55">
        <f t="shared" si="2"/>
        <v>2539.6999999999989</v>
      </c>
      <c r="K19" s="56">
        <f t="shared" si="3"/>
        <v>1.2212937629611555</v>
      </c>
    </row>
    <row r="20" spans="1:11" ht="20.25" x14ac:dyDescent="0.3">
      <c r="A20" s="23">
        <v>200000</v>
      </c>
      <c r="B20" s="45" t="s">
        <v>14</v>
      </c>
      <c r="C20" s="133">
        <f>SUM(C21:C34)</f>
        <v>2120</v>
      </c>
      <c r="D20" s="133">
        <f>SUM(D21:D34)</f>
        <v>2120</v>
      </c>
      <c r="E20" s="134">
        <f>SUM(E21:E34)</f>
        <v>1044.4000000000001</v>
      </c>
      <c r="F20" s="135">
        <f>SUM(F21:F34)</f>
        <v>1990.1000000000001</v>
      </c>
      <c r="G20" s="134">
        <f>SUM(G21:G34)</f>
        <v>945.7</v>
      </c>
      <c r="H20" s="49">
        <f>SUM(F20/E20)</f>
        <v>1.9054959785522787</v>
      </c>
      <c r="I20" s="135">
        <f>SUM(I21:I34)</f>
        <v>2119.4</v>
      </c>
      <c r="J20" s="134">
        <f>SUM(J21:J34)</f>
        <v>-129.30000000000004</v>
      </c>
      <c r="K20" s="66">
        <f>SUM(F20/I20)*100%</f>
        <v>0.93899216759460225</v>
      </c>
    </row>
    <row r="21" spans="1:11" ht="44.45" customHeight="1" x14ac:dyDescent="0.3">
      <c r="A21" s="21">
        <v>210103</v>
      </c>
      <c r="B21" s="110" t="s">
        <v>58</v>
      </c>
      <c r="C21" s="67">
        <v>63</v>
      </c>
      <c r="D21" s="67">
        <v>63</v>
      </c>
      <c r="E21" s="59">
        <v>35</v>
      </c>
      <c r="F21" s="117">
        <v>52.8</v>
      </c>
      <c r="G21" s="53">
        <f t="shared" ref="G21:G34" si="10">SUM(F21-E21)</f>
        <v>17.799999999999997</v>
      </c>
      <c r="H21" s="54">
        <f t="shared" ref="H21:H33" si="11">SUM(F21/E21)</f>
        <v>1.5085714285714285</v>
      </c>
      <c r="I21" s="117">
        <v>36.9</v>
      </c>
      <c r="J21" s="55">
        <f t="shared" ref="J21:J38" si="12">SUM(F21-I21)</f>
        <v>15.899999999999999</v>
      </c>
      <c r="K21" s="68">
        <f t="shared" si="3"/>
        <v>1.4308943089430894</v>
      </c>
    </row>
    <row r="22" spans="1:11" ht="20.25" x14ac:dyDescent="0.3">
      <c r="A22" s="21">
        <v>210500</v>
      </c>
      <c r="B22" s="39" t="s">
        <v>35</v>
      </c>
      <c r="C22" s="69"/>
      <c r="D22" s="69"/>
      <c r="E22" s="59"/>
      <c r="F22" s="117"/>
      <c r="G22" s="53">
        <f t="shared" si="10"/>
        <v>0</v>
      </c>
      <c r="H22" s="54" t="e">
        <f t="shared" si="11"/>
        <v>#DIV/0!</v>
      </c>
      <c r="I22" s="117">
        <v>722.4</v>
      </c>
      <c r="J22" s="55">
        <f t="shared" si="12"/>
        <v>-722.4</v>
      </c>
      <c r="K22" s="68">
        <f t="shared" si="3"/>
        <v>0</v>
      </c>
    </row>
    <row r="23" spans="1:11" ht="21" hidden="1" customHeight="1" x14ac:dyDescent="0.3">
      <c r="A23" s="21">
        <v>210805</v>
      </c>
      <c r="B23" s="40" t="s">
        <v>15</v>
      </c>
      <c r="C23" s="69"/>
      <c r="D23" s="69"/>
      <c r="E23" s="59"/>
      <c r="F23" s="117"/>
      <c r="G23" s="53">
        <f t="shared" si="10"/>
        <v>0</v>
      </c>
      <c r="H23" s="54"/>
      <c r="I23" s="117"/>
      <c r="J23" s="55">
        <f t="shared" si="12"/>
        <v>0</v>
      </c>
      <c r="K23" s="68"/>
    </row>
    <row r="24" spans="1:11" ht="20.25" x14ac:dyDescent="0.3">
      <c r="A24" s="20">
        <v>210811</v>
      </c>
      <c r="B24" s="41" t="s">
        <v>16</v>
      </c>
      <c r="C24" s="70">
        <v>220</v>
      </c>
      <c r="D24" s="70">
        <v>220</v>
      </c>
      <c r="E24" s="59">
        <v>91</v>
      </c>
      <c r="F24" s="117">
        <v>430.5</v>
      </c>
      <c r="G24" s="53">
        <f t="shared" si="10"/>
        <v>339.5</v>
      </c>
      <c r="H24" s="54">
        <f t="shared" si="11"/>
        <v>4.7307692307692308</v>
      </c>
      <c r="I24" s="117">
        <v>176.1</v>
      </c>
      <c r="J24" s="55">
        <f t="shared" si="12"/>
        <v>254.4</v>
      </c>
      <c r="K24" s="68">
        <f>SUM(F24/I24)*100%</f>
        <v>2.4446337308347532</v>
      </c>
    </row>
    <row r="25" spans="1:11" ht="39" customHeight="1" x14ac:dyDescent="0.3">
      <c r="A25" s="20">
        <v>210815</v>
      </c>
      <c r="B25" s="42" t="s">
        <v>33</v>
      </c>
      <c r="C25" s="71"/>
      <c r="D25" s="71"/>
      <c r="E25" s="59"/>
      <c r="F25" s="117">
        <v>27</v>
      </c>
      <c r="G25" s="53">
        <f t="shared" si="10"/>
        <v>27</v>
      </c>
      <c r="H25" s="54" t="e">
        <f t="shared" si="11"/>
        <v>#DIV/0!</v>
      </c>
      <c r="I25" s="117"/>
      <c r="J25" s="55">
        <f t="shared" si="12"/>
        <v>27</v>
      </c>
      <c r="K25" s="68" t="e">
        <f>SUM(F25/I25)*100%</f>
        <v>#DIV/0!</v>
      </c>
    </row>
    <row r="26" spans="1:11" ht="44.25" customHeight="1" x14ac:dyDescent="0.3">
      <c r="A26" s="20">
        <v>210824</v>
      </c>
      <c r="B26" s="150" t="s">
        <v>85</v>
      </c>
      <c r="C26" s="71"/>
      <c r="D26" s="71"/>
      <c r="E26" s="59"/>
      <c r="F26" s="117">
        <v>6.5</v>
      </c>
      <c r="G26" s="53">
        <f t="shared" si="10"/>
        <v>6.5</v>
      </c>
      <c r="H26" s="54"/>
      <c r="I26" s="117"/>
      <c r="J26" s="55">
        <f t="shared" si="12"/>
        <v>6.5</v>
      </c>
      <c r="K26" s="68"/>
    </row>
    <row r="27" spans="1:11" ht="40.15" customHeight="1" x14ac:dyDescent="0.3">
      <c r="A27" s="20">
        <v>220103</v>
      </c>
      <c r="B27" s="42" t="s">
        <v>34</v>
      </c>
      <c r="C27" s="71">
        <v>20</v>
      </c>
      <c r="D27" s="71">
        <v>20</v>
      </c>
      <c r="E27" s="59">
        <v>10</v>
      </c>
      <c r="F27" s="117">
        <v>12.6</v>
      </c>
      <c r="G27" s="53">
        <f t="shared" si="10"/>
        <v>2.5999999999999996</v>
      </c>
      <c r="H27" s="54">
        <f t="shared" si="11"/>
        <v>1.26</v>
      </c>
      <c r="I27" s="117">
        <v>16.899999999999999</v>
      </c>
      <c r="J27" s="55">
        <f t="shared" si="12"/>
        <v>-4.2999999999999989</v>
      </c>
      <c r="K27" s="68">
        <f>SUM(F27/I27)*100%</f>
        <v>0.74556213017751483</v>
      </c>
    </row>
    <row r="28" spans="1:11" ht="18" customHeight="1" x14ac:dyDescent="0.3">
      <c r="A28" s="20">
        <v>220125</v>
      </c>
      <c r="B28" s="43" t="s">
        <v>59</v>
      </c>
      <c r="C28" s="72">
        <v>1030</v>
      </c>
      <c r="D28" s="72">
        <v>1030</v>
      </c>
      <c r="E28" s="59">
        <v>513</v>
      </c>
      <c r="F28" s="117">
        <v>944.1</v>
      </c>
      <c r="G28" s="53">
        <f t="shared" si="10"/>
        <v>431.1</v>
      </c>
      <c r="H28" s="54">
        <f t="shared" si="11"/>
        <v>1.8403508771929824</v>
      </c>
      <c r="I28" s="117">
        <v>516.5</v>
      </c>
      <c r="J28" s="55">
        <f t="shared" si="12"/>
        <v>427.6</v>
      </c>
      <c r="K28" s="68">
        <f t="shared" si="3"/>
        <v>1.8278799612778316</v>
      </c>
    </row>
    <row r="29" spans="1:11" ht="38.450000000000003" customHeight="1" x14ac:dyDescent="0.3">
      <c r="A29" s="20">
        <v>220126</v>
      </c>
      <c r="B29" s="98" t="s">
        <v>31</v>
      </c>
      <c r="C29" s="73">
        <v>200</v>
      </c>
      <c r="D29" s="73">
        <v>200</v>
      </c>
      <c r="E29" s="59">
        <v>102</v>
      </c>
      <c r="F29" s="117">
        <v>57.3</v>
      </c>
      <c r="G29" s="53">
        <f t="shared" si="10"/>
        <v>-44.7</v>
      </c>
      <c r="H29" s="54">
        <f t="shared" si="11"/>
        <v>0.56176470588235294</v>
      </c>
      <c r="I29" s="117">
        <v>102.1</v>
      </c>
      <c r="J29" s="55">
        <f t="shared" si="12"/>
        <v>-44.8</v>
      </c>
      <c r="K29" s="68">
        <f t="shared" si="3"/>
        <v>0.56121449559255632</v>
      </c>
    </row>
    <row r="30" spans="1:11" ht="40.9" customHeight="1" x14ac:dyDescent="0.3">
      <c r="A30" s="20">
        <v>220804</v>
      </c>
      <c r="B30" s="101" t="s">
        <v>62</v>
      </c>
      <c r="C30" s="73">
        <v>410</v>
      </c>
      <c r="D30" s="73">
        <v>410</v>
      </c>
      <c r="E30" s="59">
        <v>205</v>
      </c>
      <c r="F30" s="117">
        <v>254.2</v>
      </c>
      <c r="G30" s="53">
        <f t="shared" si="10"/>
        <v>49.199999999999989</v>
      </c>
      <c r="H30" s="54">
        <f t="shared" si="11"/>
        <v>1.24</v>
      </c>
      <c r="I30" s="117">
        <v>131.69999999999999</v>
      </c>
      <c r="J30" s="55">
        <f t="shared" si="12"/>
        <v>122.5</v>
      </c>
      <c r="K30" s="68">
        <f t="shared" si="3"/>
        <v>1.9301442672741078</v>
      </c>
    </row>
    <row r="31" spans="1:11" ht="17.45" customHeight="1" x14ac:dyDescent="0.3">
      <c r="A31" s="20">
        <v>220900</v>
      </c>
      <c r="B31" s="37" t="s">
        <v>17</v>
      </c>
      <c r="C31" s="74">
        <v>27</v>
      </c>
      <c r="D31" s="74">
        <v>27</v>
      </c>
      <c r="E31" s="59">
        <v>13.4</v>
      </c>
      <c r="F31" s="117">
        <v>11</v>
      </c>
      <c r="G31" s="53">
        <f t="shared" si="10"/>
        <v>-2.4000000000000004</v>
      </c>
      <c r="H31" s="54">
        <f t="shared" si="11"/>
        <v>0.82089552238805963</v>
      </c>
      <c r="I31" s="117">
        <v>15.4</v>
      </c>
      <c r="J31" s="55">
        <f t="shared" si="12"/>
        <v>-4.4000000000000004</v>
      </c>
      <c r="K31" s="68">
        <f t="shared" si="3"/>
        <v>0.7142857142857143</v>
      </c>
    </row>
    <row r="32" spans="1:11" ht="20.25" x14ac:dyDescent="0.3">
      <c r="A32" s="20">
        <v>240603</v>
      </c>
      <c r="B32" s="40" t="s">
        <v>15</v>
      </c>
      <c r="C32" s="75">
        <v>150</v>
      </c>
      <c r="D32" s="75">
        <v>150</v>
      </c>
      <c r="E32" s="59">
        <v>75</v>
      </c>
      <c r="F32" s="125">
        <v>192.9</v>
      </c>
      <c r="G32" s="53">
        <f t="shared" si="10"/>
        <v>117.9</v>
      </c>
      <c r="H32" s="54">
        <f t="shared" si="11"/>
        <v>2.5720000000000001</v>
      </c>
      <c r="I32" s="125">
        <v>399.3</v>
      </c>
      <c r="J32" s="55">
        <f t="shared" si="12"/>
        <v>-206.4</v>
      </c>
      <c r="K32" s="68">
        <f t="shared" si="3"/>
        <v>0.48309541697971448</v>
      </c>
    </row>
    <row r="33" spans="1:11" ht="20.25" hidden="1" x14ac:dyDescent="0.3">
      <c r="A33" s="20">
        <v>240606</v>
      </c>
      <c r="B33" s="40" t="s">
        <v>77</v>
      </c>
      <c r="C33" s="75"/>
      <c r="D33" s="75"/>
      <c r="E33" s="59"/>
      <c r="F33" s="117"/>
      <c r="G33" s="53">
        <f t="shared" ref="G33" si="13">SUM(F33-E33)</f>
        <v>0</v>
      </c>
      <c r="H33" s="54" t="e">
        <f t="shared" si="11"/>
        <v>#DIV/0!</v>
      </c>
      <c r="I33" s="117"/>
      <c r="J33" s="55">
        <f t="shared" si="12"/>
        <v>0</v>
      </c>
      <c r="K33" s="68" t="e">
        <f t="shared" si="3"/>
        <v>#DIV/0!</v>
      </c>
    </row>
    <row r="34" spans="1:11" ht="36" customHeight="1" x14ac:dyDescent="0.3">
      <c r="A34" s="20">
        <v>240622</v>
      </c>
      <c r="B34" s="136" t="s">
        <v>41</v>
      </c>
      <c r="C34" s="137"/>
      <c r="D34" s="137"/>
      <c r="E34" s="59"/>
      <c r="F34" s="117">
        <v>1.2</v>
      </c>
      <c r="G34" s="53">
        <f t="shared" si="10"/>
        <v>1.2</v>
      </c>
      <c r="H34" s="54"/>
      <c r="I34" s="117">
        <v>2.1</v>
      </c>
      <c r="J34" s="55">
        <f t="shared" si="12"/>
        <v>-0.90000000000000013</v>
      </c>
      <c r="K34" s="68">
        <f t="shared" si="3"/>
        <v>0.5714285714285714</v>
      </c>
    </row>
    <row r="35" spans="1:11" ht="20.25" x14ac:dyDescent="0.3">
      <c r="A35" s="23">
        <v>300000</v>
      </c>
      <c r="B35" s="45" t="s">
        <v>18</v>
      </c>
      <c r="C35" s="138"/>
      <c r="D35" s="138"/>
      <c r="E35" s="134">
        <f>SUM(E37)</f>
        <v>0</v>
      </c>
      <c r="F35" s="135">
        <f>SUM(F37,F36)</f>
        <v>0.1</v>
      </c>
      <c r="G35" s="134">
        <f>SUM(F35-E35)</f>
        <v>0.1</v>
      </c>
      <c r="H35" s="49" t="e">
        <f>SUM(F35/E35)</f>
        <v>#DIV/0!</v>
      </c>
      <c r="I35" s="135">
        <f>SUM(I37,I36)</f>
        <v>0</v>
      </c>
      <c r="J35" s="134">
        <f>SUM(F35-I35)</f>
        <v>0.1</v>
      </c>
      <c r="K35" s="66" t="e">
        <f>SUM(F35/I35)*100%</f>
        <v>#DIV/0!</v>
      </c>
    </row>
    <row r="36" spans="1:11" ht="1.9" customHeight="1" x14ac:dyDescent="0.3">
      <c r="A36" s="20">
        <v>310102</v>
      </c>
      <c r="B36" s="35" t="s">
        <v>19</v>
      </c>
      <c r="C36" s="76"/>
      <c r="D36" s="76"/>
      <c r="E36" s="58"/>
      <c r="F36" s="117"/>
      <c r="G36" s="53">
        <v>0</v>
      </c>
      <c r="H36" s="54"/>
      <c r="I36" s="117"/>
      <c r="J36" s="55">
        <f t="shared" si="12"/>
        <v>0</v>
      </c>
      <c r="K36" s="68"/>
    </row>
    <row r="37" spans="1:11" ht="39.75" customHeight="1" x14ac:dyDescent="0.3">
      <c r="A37" s="20">
        <v>310200</v>
      </c>
      <c r="B37" s="101" t="s">
        <v>60</v>
      </c>
      <c r="C37" s="76"/>
      <c r="D37" s="76"/>
      <c r="E37" s="58"/>
      <c r="F37" s="117">
        <v>0.1</v>
      </c>
      <c r="G37" s="53">
        <f t="shared" ref="G37:G38" si="14">SUM(F37-E37)</f>
        <v>0.1</v>
      </c>
      <c r="H37" s="54" t="e">
        <f t="shared" ref="H37" si="15">SUM(F37/E37)</f>
        <v>#DIV/0!</v>
      </c>
      <c r="I37" s="117"/>
      <c r="J37" s="55">
        <f t="shared" si="12"/>
        <v>0.1</v>
      </c>
      <c r="K37" s="68" t="e">
        <f t="shared" ref="K37" si="16">SUM(F37/I37)*100%</f>
        <v>#DIV/0!</v>
      </c>
    </row>
    <row r="38" spans="1:11" ht="25.9" customHeight="1" x14ac:dyDescent="0.3">
      <c r="A38" s="23"/>
      <c r="B38" s="45" t="s">
        <v>20</v>
      </c>
      <c r="C38" s="62">
        <f>SUM(C8,C20,C35)</f>
        <v>710609.4</v>
      </c>
      <c r="D38" s="62">
        <f>SUM(D8,D20,D35)</f>
        <v>710609.4</v>
      </c>
      <c r="E38" s="62">
        <f>SUM(E8,E20,E35)</f>
        <v>372402.4</v>
      </c>
      <c r="F38" s="118">
        <f>SUM(F8,F20,F35)</f>
        <v>372276.1999999999</v>
      </c>
      <c r="G38" s="62">
        <f t="shared" si="14"/>
        <v>-126.20000000012806</v>
      </c>
      <c r="H38" s="49">
        <f>SUM(F38/E38)</f>
        <v>0.99966111926238899</v>
      </c>
      <c r="I38" s="118">
        <f>SUM(I8,I20,I35)</f>
        <v>324444.60000000003</v>
      </c>
      <c r="J38" s="62">
        <f t="shared" si="12"/>
        <v>47831.59999999986</v>
      </c>
      <c r="K38" s="66">
        <f t="shared" ref="K38:K69" si="17">SUM(F38/I38)*100%</f>
        <v>1.1474260936998177</v>
      </c>
    </row>
    <row r="39" spans="1:11" ht="20.25" x14ac:dyDescent="0.3">
      <c r="A39" s="24">
        <v>400000</v>
      </c>
      <c r="B39" s="44" t="s">
        <v>21</v>
      </c>
      <c r="C39" s="77">
        <f>SUM(C40,C49,C47)</f>
        <v>178860.79999999999</v>
      </c>
      <c r="D39" s="77">
        <f>SUM(D40,D49,D47)</f>
        <v>161399.59999999998</v>
      </c>
      <c r="E39" s="77">
        <f t="shared" ref="E39:F39" si="18">SUM(E40,E49,E47)</f>
        <v>101109.3</v>
      </c>
      <c r="F39" s="119">
        <f t="shared" si="18"/>
        <v>101179.1</v>
      </c>
      <c r="G39" s="63">
        <f t="shared" ref="G39:G65" si="19">SUM(F39-E39)</f>
        <v>69.80000000000291</v>
      </c>
      <c r="H39" s="78">
        <f t="shared" ref="H39:H65" si="20">SUM(F39/E39)</f>
        <v>1.0006903420357969</v>
      </c>
      <c r="I39" s="119">
        <f t="shared" ref="I39" si="21">SUM(I40,I49,I47)</f>
        <v>87983.5</v>
      </c>
      <c r="J39" s="77">
        <f>SUM(J40,J49,J47)</f>
        <v>13195.599999999997</v>
      </c>
      <c r="K39" s="65">
        <f t="shared" si="17"/>
        <v>1.1499781208976685</v>
      </c>
    </row>
    <row r="40" spans="1:11" ht="20.25" x14ac:dyDescent="0.3">
      <c r="A40" s="24">
        <v>410300</v>
      </c>
      <c r="B40" s="44" t="s">
        <v>43</v>
      </c>
      <c r="C40" s="77">
        <f>SUM(C41:C46)</f>
        <v>177029.8</v>
      </c>
      <c r="D40" s="77">
        <f>SUM(D41:D46)</f>
        <v>159326.79999999999</v>
      </c>
      <c r="E40" s="77">
        <f>SUM(E41:E46)</f>
        <v>99694</v>
      </c>
      <c r="F40" s="119">
        <f>SUM(F41:F46)</f>
        <v>99694</v>
      </c>
      <c r="G40" s="63">
        <f t="shared" si="19"/>
        <v>0</v>
      </c>
      <c r="H40" s="78">
        <f t="shared" si="20"/>
        <v>1</v>
      </c>
      <c r="I40" s="119">
        <f>SUM(I41:I46)</f>
        <v>84682.3</v>
      </c>
      <c r="J40" s="64">
        <f t="shared" ref="J40:J69" si="22">SUM(F40-I40)</f>
        <v>15011.699999999997</v>
      </c>
      <c r="K40" s="65">
        <f t="shared" si="17"/>
        <v>1.17727081101954</v>
      </c>
    </row>
    <row r="41" spans="1:11" ht="35.25" hidden="1" customHeight="1" x14ac:dyDescent="0.3">
      <c r="A41" s="20">
        <v>410304</v>
      </c>
      <c r="B41" s="102" t="s">
        <v>68</v>
      </c>
      <c r="C41" s="77"/>
      <c r="D41" s="77"/>
      <c r="E41" s="58"/>
      <c r="F41" s="116"/>
      <c r="G41" s="53"/>
      <c r="H41" s="54"/>
      <c r="I41" s="116"/>
      <c r="J41" s="55">
        <f t="shared" si="22"/>
        <v>0</v>
      </c>
      <c r="K41" s="65"/>
    </row>
    <row r="42" spans="1:11" ht="33" hidden="1" customHeight="1" x14ac:dyDescent="0.3">
      <c r="A42" s="20">
        <v>410332</v>
      </c>
      <c r="B42" s="102" t="s">
        <v>66</v>
      </c>
      <c r="C42" s="77"/>
      <c r="D42" s="77"/>
      <c r="E42" s="58"/>
      <c r="F42" s="116"/>
      <c r="G42" s="53"/>
      <c r="H42" s="54"/>
      <c r="I42" s="116"/>
      <c r="J42" s="55">
        <f t="shared" si="22"/>
        <v>0</v>
      </c>
      <c r="K42" s="65"/>
    </row>
    <row r="43" spans="1:11" ht="20.25" x14ac:dyDescent="0.3">
      <c r="A43" s="20">
        <v>410339</v>
      </c>
      <c r="B43" s="94" t="s">
        <v>22</v>
      </c>
      <c r="C43" s="84">
        <v>177029.8</v>
      </c>
      <c r="D43" s="84">
        <v>159326.79999999999</v>
      </c>
      <c r="E43" s="58">
        <v>99694</v>
      </c>
      <c r="F43" s="120">
        <v>99694</v>
      </c>
      <c r="G43" s="53">
        <f t="shared" ref="G43" si="23">SUM(F43-E43)</f>
        <v>0</v>
      </c>
      <c r="H43" s="54">
        <f t="shared" ref="H43" si="24">SUM(F43/E43)</f>
        <v>1</v>
      </c>
      <c r="I43" s="120">
        <v>83986.3</v>
      </c>
      <c r="J43" s="55">
        <f t="shared" si="22"/>
        <v>15707.699999999997</v>
      </c>
      <c r="K43" s="81">
        <f t="shared" si="17"/>
        <v>1.1870269317733964</v>
      </c>
    </row>
    <row r="44" spans="1:11" ht="16.5" hidden="1" customHeight="1" x14ac:dyDescent="0.3">
      <c r="A44" s="20">
        <v>410342</v>
      </c>
      <c r="B44" s="94" t="s">
        <v>23</v>
      </c>
      <c r="C44" s="84"/>
      <c r="D44" s="84"/>
      <c r="F44" s="120"/>
      <c r="G44" s="53"/>
      <c r="H44" s="54">
        <f>SUM(F44/E43)</f>
        <v>0</v>
      </c>
      <c r="I44" s="120"/>
      <c r="J44" s="55">
        <f t="shared" si="22"/>
        <v>0</v>
      </c>
      <c r="K44" s="81" t="e">
        <f t="shared" si="17"/>
        <v>#DIV/0!</v>
      </c>
    </row>
    <row r="45" spans="1:11" ht="37.5" x14ac:dyDescent="0.3">
      <c r="A45" s="20">
        <v>410345</v>
      </c>
      <c r="B45" s="102" t="s">
        <v>57</v>
      </c>
      <c r="C45" s="80"/>
      <c r="D45" s="80"/>
      <c r="E45" s="58"/>
      <c r="F45" s="120"/>
      <c r="G45" s="53"/>
      <c r="H45" s="54"/>
      <c r="I45" s="120">
        <v>696</v>
      </c>
      <c r="J45" s="55">
        <f t="shared" si="22"/>
        <v>-696</v>
      </c>
      <c r="K45" s="81">
        <f t="shared" si="17"/>
        <v>0</v>
      </c>
    </row>
    <row r="46" spans="1:11" ht="43.5" hidden="1" customHeight="1" x14ac:dyDescent="0.3">
      <c r="A46" s="20">
        <v>410351</v>
      </c>
      <c r="B46" s="109" t="s">
        <v>51</v>
      </c>
      <c r="C46" s="84"/>
      <c r="D46" s="84"/>
      <c r="E46" s="58"/>
      <c r="F46" s="120"/>
      <c r="G46" s="53">
        <f t="shared" si="19"/>
        <v>0</v>
      </c>
      <c r="H46" s="54" t="e">
        <f t="shared" si="20"/>
        <v>#DIV/0!</v>
      </c>
      <c r="I46" s="120"/>
      <c r="J46" s="55">
        <f t="shared" si="22"/>
        <v>0</v>
      </c>
      <c r="K46" s="81" t="e">
        <f t="shared" si="17"/>
        <v>#DIV/0!</v>
      </c>
    </row>
    <row r="47" spans="1:11" ht="21" x14ac:dyDescent="0.3">
      <c r="A47" s="24">
        <v>410400</v>
      </c>
      <c r="B47" s="105" t="s">
        <v>72</v>
      </c>
      <c r="C47" s="103">
        <f>SUM(C48)</f>
        <v>0</v>
      </c>
      <c r="D47" s="103">
        <f>SUM(D48)</f>
        <v>0</v>
      </c>
      <c r="E47" s="103">
        <f t="shared" ref="E47:F47" si="25">SUM(E48)</f>
        <v>0</v>
      </c>
      <c r="F47" s="121">
        <f t="shared" si="25"/>
        <v>0</v>
      </c>
      <c r="G47" s="63">
        <f t="shared" ref="G47:G48" si="26">SUM(F47-E47)</f>
        <v>0</v>
      </c>
      <c r="H47" s="78" t="e">
        <f t="shared" ref="H47:H48" si="27">SUM(F47/E47)</f>
        <v>#DIV/0!</v>
      </c>
      <c r="I47" s="121">
        <f t="shared" ref="I47" si="28">SUM(I48)</f>
        <v>1301.4000000000001</v>
      </c>
      <c r="J47" s="64">
        <f t="shared" ref="J47:J48" si="29">SUM(F47-I47)</f>
        <v>-1301.4000000000001</v>
      </c>
      <c r="K47" s="65">
        <f t="shared" si="17"/>
        <v>0</v>
      </c>
    </row>
    <row r="48" spans="1:11" ht="59.25" customHeight="1" x14ac:dyDescent="0.3">
      <c r="A48" s="20">
        <v>410402</v>
      </c>
      <c r="B48" s="104" t="s">
        <v>71</v>
      </c>
      <c r="C48" s="84"/>
      <c r="D48" s="84"/>
      <c r="E48" s="84"/>
      <c r="F48" s="120"/>
      <c r="G48" s="53">
        <f t="shared" si="26"/>
        <v>0</v>
      </c>
      <c r="H48" s="54" t="e">
        <f t="shared" si="27"/>
        <v>#DIV/0!</v>
      </c>
      <c r="I48" s="120">
        <v>1301.4000000000001</v>
      </c>
      <c r="J48" s="55">
        <f t="shared" si="29"/>
        <v>-1301.4000000000001</v>
      </c>
      <c r="K48" s="81">
        <f t="shared" si="17"/>
        <v>0</v>
      </c>
    </row>
    <row r="49" spans="1:11" ht="20.25" x14ac:dyDescent="0.3">
      <c r="A49" s="24">
        <v>410500</v>
      </c>
      <c r="B49" s="44" t="s">
        <v>44</v>
      </c>
      <c r="C49" s="77">
        <f>SUM(C50:C69)</f>
        <v>1831</v>
      </c>
      <c r="D49" s="77">
        <f>SUM(D50:D69)</f>
        <v>2072.8000000000002</v>
      </c>
      <c r="E49" s="77">
        <f t="shared" ref="E49:F49" si="30">SUM(E50:E69)</f>
        <v>1415.3</v>
      </c>
      <c r="F49" s="119">
        <f t="shared" si="30"/>
        <v>1485.1</v>
      </c>
      <c r="G49" s="77">
        <f>SUM(G50:G69)</f>
        <v>69.8</v>
      </c>
      <c r="H49" s="54">
        <f t="shared" si="20"/>
        <v>1.0493181657599095</v>
      </c>
      <c r="I49" s="119">
        <f t="shared" ref="I49" si="31">SUM(I50:I69)</f>
        <v>1999.7999999999997</v>
      </c>
      <c r="J49" s="64">
        <f t="shared" si="22"/>
        <v>-514.69999999999982</v>
      </c>
      <c r="K49" s="82">
        <f t="shared" si="17"/>
        <v>0.74262426242624269</v>
      </c>
    </row>
    <row r="50" spans="1:11" ht="39" hidden="1" customHeight="1" x14ac:dyDescent="0.3">
      <c r="A50" s="20">
        <v>410501</v>
      </c>
      <c r="B50" s="107" t="s">
        <v>45</v>
      </c>
      <c r="C50" s="83"/>
      <c r="D50" s="83"/>
      <c r="E50" s="58"/>
      <c r="F50" s="120"/>
      <c r="G50" s="53"/>
      <c r="H50" s="54"/>
      <c r="I50" s="120"/>
      <c r="J50" s="55">
        <f t="shared" si="22"/>
        <v>0</v>
      </c>
      <c r="K50" s="81" t="e">
        <f t="shared" si="17"/>
        <v>#DIV/0!</v>
      </c>
    </row>
    <row r="51" spans="1:11" ht="39.75" hidden="1" customHeight="1" x14ac:dyDescent="0.3">
      <c r="A51" s="20">
        <v>410502</v>
      </c>
      <c r="B51" s="109" t="s">
        <v>46</v>
      </c>
      <c r="C51" s="84"/>
      <c r="D51" s="84"/>
      <c r="E51" s="58"/>
      <c r="F51" s="120"/>
      <c r="G51" s="53"/>
      <c r="H51" s="54"/>
      <c r="I51" s="120"/>
      <c r="J51" s="55">
        <f t="shared" si="22"/>
        <v>0</v>
      </c>
      <c r="K51" s="81" t="e">
        <f t="shared" si="17"/>
        <v>#DIV/0!</v>
      </c>
    </row>
    <row r="52" spans="1:11" ht="45" hidden="1" customHeight="1" x14ac:dyDescent="0.3">
      <c r="A52" s="20">
        <v>410503</v>
      </c>
      <c r="B52" s="108" t="s">
        <v>47</v>
      </c>
      <c r="C52" s="85"/>
      <c r="D52" s="85"/>
      <c r="E52" s="58"/>
      <c r="F52" s="120"/>
      <c r="G52" s="53"/>
      <c r="H52" s="54"/>
      <c r="I52" s="120"/>
      <c r="J52" s="55">
        <f t="shared" si="22"/>
        <v>0</v>
      </c>
      <c r="K52" s="81" t="e">
        <f t="shared" si="17"/>
        <v>#DIV/0!</v>
      </c>
    </row>
    <row r="53" spans="1:11" ht="36" hidden="1" customHeight="1" x14ac:dyDescent="0.3">
      <c r="A53" s="20">
        <v>410508</v>
      </c>
      <c r="B53" s="107" t="s">
        <v>53</v>
      </c>
      <c r="C53" s="70"/>
      <c r="D53" s="70"/>
      <c r="E53" s="58"/>
      <c r="F53" s="120"/>
      <c r="G53" s="53"/>
      <c r="H53" s="54"/>
      <c r="I53" s="120"/>
      <c r="J53" s="55">
        <f t="shared" si="22"/>
        <v>0</v>
      </c>
      <c r="K53" s="81"/>
    </row>
    <row r="54" spans="1:11" ht="41.25" hidden="1" customHeight="1" x14ac:dyDescent="0.3">
      <c r="A54" s="20">
        <v>410509</v>
      </c>
      <c r="B54" s="107" t="s">
        <v>70</v>
      </c>
      <c r="C54" s="70"/>
      <c r="D54" s="70"/>
      <c r="E54" s="58"/>
      <c r="F54" s="120"/>
      <c r="G54" s="53"/>
      <c r="H54" s="54"/>
      <c r="I54" s="120"/>
      <c r="J54" s="55">
        <f t="shared" si="22"/>
        <v>0</v>
      </c>
      <c r="K54" s="81"/>
    </row>
    <row r="55" spans="1:11" ht="39" customHeight="1" x14ac:dyDescent="0.3">
      <c r="A55" s="20">
        <v>410510</v>
      </c>
      <c r="B55" s="139" t="s">
        <v>65</v>
      </c>
      <c r="C55" s="70">
        <v>1831</v>
      </c>
      <c r="D55" s="70">
        <v>1756.8</v>
      </c>
      <c r="E55" s="58">
        <v>1099.3</v>
      </c>
      <c r="F55" s="120">
        <v>1099.3</v>
      </c>
      <c r="G55" s="53">
        <f t="shared" si="19"/>
        <v>0</v>
      </c>
      <c r="H55" s="54" t="s">
        <v>36</v>
      </c>
      <c r="I55" s="120">
        <v>835</v>
      </c>
      <c r="J55" s="55">
        <f t="shared" si="22"/>
        <v>264.29999999999995</v>
      </c>
      <c r="K55" s="81">
        <f t="shared" si="17"/>
        <v>1.3165269461077844</v>
      </c>
    </row>
    <row r="56" spans="1:11" ht="34.5" hidden="1" customHeight="1" x14ac:dyDescent="0.3">
      <c r="A56" s="20">
        <v>410511</v>
      </c>
      <c r="B56" s="96" t="s">
        <v>55</v>
      </c>
      <c r="C56" s="70"/>
      <c r="D56" s="70"/>
      <c r="E56" s="58"/>
      <c r="F56" s="120"/>
      <c r="G56" s="53">
        <f t="shared" ref="G56" si="32">SUM(F56-E56)</f>
        <v>0</v>
      </c>
      <c r="H56" s="54" t="e">
        <f t="shared" si="20"/>
        <v>#DIV/0!</v>
      </c>
      <c r="I56" s="120"/>
      <c r="J56" s="55">
        <f t="shared" si="22"/>
        <v>0</v>
      </c>
      <c r="K56" s="81" t="e">
        <f t="shared" si="17"/>
        <v>#DIV/0!</v>
      </c>
    </row>
    <row r="57" spans="1:11" ht="38.25" customHeight="1" x14ac:dyDescent="0.3">
      <c r="A57" s="20">
        <v>410512</v>
      </c>
      <c r="B57" s="97" t="s">
        <v>52</v>
      </c>
      <c r="C57" s="70"/>
      <c r="D57" s="70">
        <v>290.2</v>
      </c>
      <c r="E57" s="58">
        <v>290.2</v>
      </c>
      <c r="F57" s="120">
        <v>290.2</v>
      </c>
      <c r="G57" s="53">
        <f t="shared" si="19"/>
        <v>0</v>
      </c>
      <c r="H57" s="54">
        <f t="shared" si="20"/>
        <v>1</v>
      </c>
      <c r="I57" s="120">
        <v>287.60000000000002</v>
      </c>
      <c r="J57" s="55">
        <f t="shared" si="22"/>
        <v>2.5999999999999659</v>
      </c>
      <c r="K57" s="81">
        <f t="shared" si="17"/>
        <v>1.00904033379694</v>
      </c>
    </row>
    <row r="58" spans="1:11" ht="39" hidden="1" customHeight="1" x14ac:dyDescent="0.3">
      <c r="A58" s="20">
        <v>410514</v>
      </c>
      <c r="B58" s="140" t="s">
        <v>56</v>
      </c>
      <c r="C58" s="70"/>
      <c r="D58" s="70"/>
      <c r="E58" s="58"/>
      <c r="F58" s="120"/>
      <c r="G58" s="53">
        <f t="shared" ref="G58" si="33">SUM(F58-E58)</f>
        <v>0</v>
      </c>
      <c r="H58" s="54" t="e">
        <f t="shared" si="20"/>
        <v>#DIV/0!</v>
      </c>
      <c r="I58" s="120"/>
      <c r="J58" s="55">
        <f t="shared" si="22"/>
        <v>0</v>
      </c>
      <c r="K58" s="81" t="e">
        <f t="shared" si="17"/>
        <v>#DIV/0!</v>
      </c>
    </row>
    <row r="59" spans="1:11" ht="36" hidden="1" customHeight="1" x14ac:dyDescent="0.3">
      <c r="A59" s="20">
        <v>410515</v>
      </c>
      <c r="B59" s="108" t="s">
        <v>50</v>
      </c>
      <c r="C59" s="70"/>
      <c r="D59" s="70"/>
      <c r="E59" s="58"/>
      <c r="F59" s="120"/>
      <c r="G59" s="53">
        <f t="shared" si="19"/>
        <v>0</v>
      </c>
      <c r="H59" s="54" t="e">
        <f t="shared" si="20"/>
        <v>#DIV/0!</v>
      </c>
      <c r="I59" s="120"/>
      <c r="J59" s="55">
        <f t="shared" si="22"/>
        <v>0</v>
      </c>
      <c r="K59" s="81" t="e">
        <f t="shared" si="17"/>
        <v>#DIV/0!</v>
      </c>
    </row>
    <row r="60" spans="1:11" ht="43.5" customHeight="1" x14ac:dyDescent="0.3">
      <c r="A60" s="20">
        <v>410517</v>
      </c>
      <c r="B60" s="107" t="s">
        <v>74</v>
      </c>
      <c r="C60" s="70"/>
      <c r="D60" s="70">
        <v>25.8</v>
      </c>
      <c r="E60" s="58">
        <v>25.8</v>
      </c>
      <c r="F60" s="120">
        <v>25.8</v>
      </c>
      <c r="G60" s="53">
        <f t="shared" si="19"/>
        <v>0</v>
      </c>
      <c r="H60" s="54">
        <f t="shared" si="20"/>
        <v>1</v>
      </c>
      <c r="I60" s="120"/>
      <c r="J60" s="55">
        <f t="shared" si="22"/>
        <v>25.8</v>
      </c>
      <c r="K60" s="81" t="e">
        <f t="shared" si="17"/>
        <v>#DIV/0!</v>
      </c>
    </row>
    <row r="61" spans="1:11" ht="33.75" hidden="1" customHeight="1" x14ac:dyDescent="0.3">
      <c r="A61" s="20">
        <v>410518</v>
      </c>
      <c r="B61" s="107" t="s">
        <v>76</v>
      </c>
      <c r="C61" s="70"/>
      <c r="D61" s="70"/>
      <c r="E61" s="58"/>
      <c r="F61" s="120"/>
      <c r="G61" s="53">
        <f t="shared" si="19"/>
        <v>0</v>
      </c>
      <c r="H61" s="54" t="e">
        <f t="shared" si="20"/>
        <v>#DIV/0!</v>
      </c>
      <c r="I61" s="120"/>
      <c r="J61" s="55">
        <f t="shared" si="22"/>
        <v>0</v>
      </c>
      <c r="K61" s="81"/>
    </row>
    <row r="62" spans="1:11" ht="40.5" hidden="1" customHeight="1" x14ac:dyDescent="0.3">
      <c r="A62" s="20">
        <v>410520</v>
      </c>
      <c r="B62" s="96" t="s">
        <v>49</v>
      </c>
      <c r="C62" s="69"/>
      <c r="D62" s="69"/>
      <c r="E62" s="58"/>
      <c r="F62" s="120"/>
      <c r="G62" s="53"/>
      <c r="H62" s="54"/>
      <c r="I62" s="120"/>
      <c r="J62" s="55">
        <f t="shared" si="22"/>
        <v>0</v>
      </c>
      <c r="K62" s="81" t="e">
        <f t="shared" si="17"/>
        <v>#DIV/0!</v>
      </c>
    </row>
    <row r="63" spans="1:11" ht="33.75" hidden="1" customHeight="1" x14ac:dyDescent="0.3">
      <c r="A63" s="20">
        <v>410523</v>
      </c>
      <c r="B63" s="96" t="s">
        <v>54</v>
      </c>
      <c r="C63" s="69"/>
      <c r="D63" s="69"/>
      <c r="E63" s="58"/>
      <c r="F63" s="120"/>
      <c r="G63" s="53"/>
      <c r="H63" s="54"/>
      <c r="I63" s="120"/>
      <c r="J63" s="55">
        <f t="shared" si="22"/>
        <v>0</v>
      </c>
      <c r="K63" s="81" t="e">
        <f t="shared" si="17"/>
        <v>#DIV/0!</v>
      </c>
    </row>
    <row r="64" spans="1:11" ht="30.75" hidden="1" customHeight="1" x14ac:dyDescent="0.3">
      <c r="A64" s="20">
        <v>410530</v>
      </c>
      <c r="B64" s="107" t="s">
        <v>75</v>
      </c>
      <c r="C64" s="69"/>
      <c r="D64" s="69"/>
      <c r="E64" s="58"/>
      <c r="F64" s="120"/>
      <c r="G64" s="53"/>
      <c r="H64" s="54"/>
      <c r="I64" s="120"/>
      <c r="J64" s="55"/>
      <c r="K64" s="81"/>
    </row>
    <row r="65" spans="1:11" ht="26.25" customHeight="1" x14ac:dyDescent="0.3">
      <c r="A65" s="20">
        <v>410539</v>
      </c>
      <c r="B65" s="96" t="s">
        <v>48</v>
      </c>
      <c r="C65" s="69"/>
      <c r="D65" s="69"/>
      <c r="E65" s="58"/>
      <c r="F65" s="120">
        <v>69.8</v>
      </c>
      <c r="G65" s="53">
        <f t="shared" si="19"/>
        <v>69.8</v>
      </c>
      <c r="H65" s="54" t="e">
        <f t="shared" si="20"/>
        <v>#DIV/0!</v>
      </c>
      <c r="I65" s="120">
        <v>42.6</v>
      </c>
      <c r="J65" s="55">
        <f t="shared" si="22"/>
        <v>27.199999999999996</v>
      </c>
      <c r="K65" s="68">
        <f t="shared" si="17"/>
        <v>1.6384976525821595</v>
      </c>
    </row>
    <row r="66" spans="1:11" ht="41.25" hidden="1" customHeight="1" x14ac:dyDescent="0.3">
      <c r="A66" s="20">
        <v>410541</v>
      </c>
      <c r="B66" s="107" t="s">
        <v>63</v>
      </c>
      <c r="C66" s="69"/>
      <c r="D66" s="69"/>
      <c r="E66" s="58"/>
      <c r="F66" s="120"/>
      <c r="G66" s="53"/>
      <c r="H66" s="54"/>
      <c r="I66" s="120"/>
      <c r="J66" s="55">
        <f t="shared" si="22"/>
        <v>0</v>
      </c>
      <c r="K66" s="68" t="e">
        <f t="shared" si="17"/>
        <v>#DIV/0!</v>
      </c>
    </row>
    <row r="67" spans="1:11" ht="30.75" hidden="1" customHeight="1" x14ac:dyDescent="0.3">
      <c r="A67" s="20">
        <v>410543</v>
      </c>
      <c r="B67" s="96" t="s">
        <v>67</v>
      </c>
      <c r="C67" s="69"/>
      <c r="D67" s="69"/>
      <c r="E67" s="58"/>
      <c r="F67" s="120"/>
      <c r="G67" s="53"/>
      <c r="H67" s="54"/>
      <c r="I67" s="120"/>
      <c r="J67" s="55">
        <f t="shared" si="22"/>
        <v>0</v>
      </c>
      <c r="K67" s="68" t="e">
        <f t="shared" si="17"/>
        <v>#DIV/0!</v>
      </c>
    </row>
    <row r="68" spans="1:11" ht="36.75" hidden="1" customHeight="1" x14ac:dyDescent="0.3">
      <c r="A68" s="20">
        <v>410545</v>
      </c>
      <c r="B68" s="96" t="s">
        <v>69</v>
      </c>
      <c r="C68" s="69"/>
      <c r="D68" s="69"/>
      <c r="E68" s="58"/>
      <c r="F68" s="120"/>
      <c r="G68" s="53"/>
      <c r="H68" s="54"/>
      <c r="I68" s="120"/>
      <c r="J68" s="55">
        <f t="shared" si="22"/>
        <v>0</v>
      </c>
      <c r="K68" s="68" t="e">
        <f t="shared" si="17"/>
        <v>#DIV/0!</v>
      </c>
    </row>
    <row r="69" spans="1:11" ht="36.75" customHeight="1" x14ac:dyDescent="0.3">
      <c r="A69" s="20">
        <v>410550</v>
      </c>
      <c r="B69" s="96" t="s">
        <v>73</v>
      </c>
      <c r="C69" s="69"/>
      <c r="D69" s="69"/>
      <c r="E69" s="58"/>
      <c r="F69" s="120"/>
      <c r="G69" s="149">
        <f t="shared" ref="G69" si="34">SUM(F69-E69)</f>
        <v>0</v>
      </c>
      <c r="H69" s="54" t="e">
        <f t="shared" ref="H69" si="35">SUM(F69/E69)</f>
        <v>#DIV/0!</v>
      </c>
      <c r="I69" s="120">
        <v>834.6</v>
      </c>
      <c r="J69" s="55">
        <f t="shared" si="22"/>
        <v>-834.6</v>
      </c>
      <c r="K69" s="81">
        <f t="shared" si="17"/>
        <v>0</v>
      </c>
    </row>
    <row r="70" spans="1:11" ht="20.25" x14ac:dyDescent="0.3">
      <c r="A70" s="141"/>
      <c r="B70" s="45" t="s">
        <v>37</v>
      </c>
      <c r="C70" s="62">
        <f>SUM(C38:C39)</f>
        <v>889470.2</v>
      </c>
      <c r="D70" s="62">
        <f>SUM(D38:D39)</f>
        <v>872009</v>
      </c>
      <c r="E70" s="62">
        <f>SUM(E38:E39)</f>
        <v>473511.7</v>
      </c>
      <c r="F70" s="118">
        <f>SUM(F38:F39)</f>
        <v>473455.29999999993</v>
      </c>
      <c r="G70" s="62">
        <f>SUM(G38:G39)</f>
        <v>-56.400000000125146</v>
      </c>
      <c r="H70" s="49">
        <f>SUM(F70/E70)</f>
        <v>0.99988088995477808</v>
      </c>
      <c r="I70" s="118">
        <f>SUM(I38:I39)</f>
        <v>412428.10000000003</v>
      </c>
      <c r="J70" s="62">
        <f>SUM(J38:J39)</f>
        <v>61027.199999999859</v>
      </c>
      <c r="K70" s="66">
        <f>SUM(F70/I70)*100%</f>
        <v>1.1479705189825813</v>
      </c>
    </row>
    <row r="71" spans="1:11" ht="17.25" x14ac:dyDescent="0.25">
      <c r="A71" s="169" t="s">
        <v>29</v>
      </c>
      <c r="B71" s="170"/>
      <c r="C71" s="170"/>
      <c r="D71" s="170"/>
      <c r="E71" s="170"/>
      <c r="F71" s="170"/>
      <c r="G71" s="170"/>
      <c r="H71" s="170"/>
      <c r="I71" s="170"/>
      <c r="J71" s="170"/>
      <c r="K71" s="171"/>
    </row>
    <row r="72" spans="1:11" ht="20.25" x14ac:dyDescent="0.3">
      <c r="A72" s="21">
        <v>190100</v>
      </c>
      <c r="B72" s="132" t="s">
        <v>13</v>
      </c>
      <c r="C72" s="137">
        <v>373</v>
      </c>
      <c r="D72" s="137">
        <v>373</v>
      </c>
      <c r="E72" s="59">
        <v>186.5</v>
      </c>
      <c r="F72" s="117">
        <v>206.9</v>
      </c>
      <c r="G72" s="53">
        <f t="shared" ref="G72:G76" si="36">SUM(F72-E72)</f>
        <v>20.400000000000006</v>
      </c>
      <c r="H72" s="54">
        <f t="shared" ref="H72:H76" si="37">SUM(F72/E72)</f>
        <v>1.1093833780160858</v>
      </c>
      <c r="I72" s="117">
        <v>108</v>
      </c>
      <c r="J72" s="55">
        <f t="shared" ref="J72:J80" si="38">SUM(F72-I72)</f>
        <v>98.9</v>
      </c>
      <c r="K72" s="56">
        <f>SUM(F72/I72)*100%</f>
        <v>1.9157407407407407</v>
      </c>
    </row>
    <row r="73" spans="1:11" ht="39" customHeight="1" x14ac:dyDescent="0.3">
      <c r="A73" s="21">
        <v>211100</v>
      </c>
      <c r="B73" s="132" t="s">
        <v>82</v>
      </c>
      <c r="C73" s="84"/>
      <c r="D73" s="84"/>
      <c r="E73" s="59"/>
      <c r="F73" s="117">
        <v>0.4</v>
      </c>
      <c r="G73" s="53">
        <f t="shared" si="36"/>
        <v>0.4</v>
      </c>
      <c r="H73" s="54" t="e">
        <f t="shared" si="37"/>
        <v>#DIV/0!</v>
      </c>
      <c r="I73" s="117"/>
      <c r="J73" s="55">
        <f t="shared" si="38"/>
        <v>0.4</v>
      </c>
      <c r="K73" s="56" t="e">
        <f>SUM(F73/I73)*100%</f>
        <v>#DIV/0!</v>
      </c>
    </row>
    <row r="74" spans="1:11" ht="62.45" customHeight="1" x14ac:dyDescent="0.3">
      <c r="A74" s="21">
        <v>240621</v>
      </c>
      <c r="B74" s="142" t="s">
        <v>30</v>
      </c>
      <c r="C74" s="83">
        <v>70</v>
      </c>
      <c r="D74" s="83">
        <v>70</v>
      </c>
      <c r="E74" s="151">
        <v>28</v>
      </c>
      <c r="F74" s="124">
        <v>100.9</v>
      </c>
      <c r="G74" s="53">
        <f t="shared" si="36"/>
        <v>72.900000000000006</v>
      </c>
      <c r="H74" s="54">
        <f t="shared" ref="H74" si="39">SUM(F74/E74)</f>
        <v>3.6035714285714286</v>
      </c>
      <c r="I74" s="124">
        <v>46.5</v>
      </c>
      <c r="J74" s="55">
        <f>SUM(I74-F74)</f>
        <v>-54.400000000000006</v>
      </c>
      <c r="K74" s="56">
        <f>SUM(F74/I74)*100%</f>
        <v>2.1698924731182796</v>
      </c>
    </row>
    <row r="75" spans="1:11" ht="22.5" customHeight="1" x14ac:dyDescent="0.3">
      <c r="A75" s="21">
        <v>250000</v>
      </c>
      <c r="B75" s="143" t="s">
        <v>25</v>
      </c>
      <c r="C75" s="144">
        <v>9268.5</v>
      </c>
      <c r="D75" s="144">
        <v>9268.5</v>
      </c>
      <c r="E75" s="99">
        <v>1620.2</v>
      </c>
      <c r="F75" s="122">
        <v>3376.8</v>
      </c>
      <c r="G75" s="53">
        <f t="shared" si="36"/>
        <v>1756.6000000000001</v>
      </c>
      <c r="H75" s="54">
        <f t="shared" si="37"/>
        <v>2.0841871373904457</v>
      </c>
      <c r="I75" s="122">
        <v>47547.8</v>
      </c>
      <c r="J75" s="55">
        <f t="shared" si="38"/>
        <v>-44171</v>
      </c>
      <c r="K75" s="56">
        <f>SUM(F75/I75)*100%</f>
        <v>7.1019058715650354E-2</v>
      </c>
    </row>
    <row r="76" spans="1:11" ht="40.5" hidden="1" x14ac:dyDescent="0.3">
      <c r="A76" s="20">
        <v>410366</v>
      </c>
      <c r="B76" s="145" t="s">
        <v>24</v>
      </c>
      <c r="C76" s="146"/>
      <c r="D76" s="146"/>
      <c r="E76" s="86"/>
      <c r="F76" s="122"/>
      <c r="G76" s="53">
        <f t="shared" si="36"/>
        <v>0</v>
      </c>
      <c r="H76" s="54" t="e">
        <f t="shared" si="37"/>
        <v>#DIV/0!</v>
      </c>
      <c r="I76" s="122"/>
      <c r="J76" s="55">
        <f t="shared" si="38"/>
        <v>0</v>
      </c>
      <c r="K76" s="56"/>
    </row>
    <row r="77" spans="1:11" ht="20.25" x14ac:dyDescent="0.3">
      <c r="A77" s="23"/>
      <c r="B77" s="45" t="s">
        <v>26</v>
      </c>
      <c r="C77" s="62">
        <f>SUM(C79:C83)</f>
        <v>600</v>
      </c>
      <c r="D77" s="62">
        <f>SUM(D79:D83)</f>
        <v>600</v>
      </c>
      <c r="E77" s="62">
        <f>SUM(E79:E83)</f>
        <v>162</v>
      </c>
      <c r="F77" s="118">
        <f>SUM(F78:F81)</f>
        <v>2.2999999999999998</v>
      </c>
      <c r="G77" s="62">
        <f>SUM(G78:G83)</f>
        <v>-159.69999999999999</v>
      </c>
      <c r="H77" s="49">
        <f>SUM(F77/E77)</f>
        <v>1.4197530864197529E-2</v>
      </c>
      <c r="I77" s="118">
        <f>SUM(I78:I81)</f>
        <v>355.7</v>
      </c>
      <c r="J77" s="62">
        <f t="shared" si="38"/>
        <v>-353.4</v>
      </c>
      <c r="K77" s="66">
        <f>SUM(F77/I77)*100%</f>
        <v>6.4661231374754007E-3</v>
      </c>
    </row>
    <row r="78" spans="1:11" ht="42" customHeight="1" x14ac:dyDescent="0.3">
      <c r="A78" s="25">
        <v>241109</v>
      </c>
      <c r="B78" s="147" t="s">
        <v>61</v>
      </c>
      <c r="C78" s="87"/>
      <c r="D78" s="87"/>
      <c r="E78" s="87"/>
      <c r="F78" s="120">
        <v>1.5</v>
      </c>
      <c r="G78" s="111">
        <f t="shared" ref="G78:G83" si="40">SUM(F78-E78)</f>
        <v>1.5</v>
      </c>
      <c r="H78" s="112"/>
      <c r="I78" s="120">
        <v>1.4</v>
      </c>
      <c r="J78" s="88">
        <f t="shared" si="38"/>
        <v>0.10000000000000009</v>
      </c>
      <c r="K78" s="81">
        <f t="shared" ref="K78:K79" si="41">SUM(F78/I78)*100%</f>
        <v>1.0714285714285714</v>
      </c>
    </row>
    <row r="79" spans="1:11" ht="23.25" hidden="1" customHeight="1" x14ac:dyDescent="0.3">
      <c r="A79" s="25">
        <v>241700</v>
      </c>
      <c r="B79" s="106" t="s">
        <v>32</v>
      </c>
      <c r="C79" s="100"/>
      <c r="D79" s="100"/>
      <c r="E79" s="88"/>
      <c r="F79" s="117"/>
      <c r="G79" s="53">
        <f t="shared" si="40"/>
        <v>0</v>
      </c>
      <c r="H79" s="54"/>
      <c r="I79" s="117"/>
      <c r="J79" s="88">
        <f t="shared" si="38"/>
        <v>0</v>
      </c>
      <c r="K79" s="81" t="e">
        <f t="shared" si="41"/>
        <v>#DIV/0!</v>
      </c>
    </row>
    <row r="80" spans="1:11" ht="20.25" hidden="1" customHeight="1" x14ac:dyDescent="0.3">
      <c r="A80" s="21">
        <v>310300</v>
      </c>
      <c r="B80" s="148" t="s">
        <v>42</v>
      </c>
      <c r="C80" s="89"/>
      <c r="D80" s="89"/>
      <c r="E80" s="61"/>
      <c r="F80" s="117"/>
      <c r="G80" s="53">
        <f t="shared" si="40"/>
        <v>0</v>
      </c>
      <c r="H80" s="54"/>
      <c r="I80" s="117"/>
      <c r="J80" s="55">
        <f t="shared" si="38"/>
        <v>0</v>
      </c>
      <c r="K80" s="68"/>
    </row>
    <row r="81" spans="1:11" ht="21.75" customHeight="1" x14ac:dyDescent="0.3">
      <c r="A81" s="21">
        <v>330101</v>
      </c>
      <c r="B81" s="46" t="s">
        <v>27</v>
      </c>
      <c r="C81" s="90">
        <v>500</v>
      </c>
      <c r="D81" s="90">
        <v>500</v>
      </c>
      <c r="E81" s="91">
        <v>162</v>
      </c>
      <c r="F81" s="117">
        <v>0.8</v>
      </c>
      <c r="G81" s="53">
        <f t="shared" si="40"/>
        <v>-161.19999999999999</v>
      </c>
      <c r="H81" s="54"/>
      <c r="I81" s="117">
        <v>354.3</v>
      </c>
      <c r="J81" s="55">
        <f>SUM(F81-I81)</f>
        <v>-353.5</v>
      </c>
      <c r="K81" s="81">
        <f t="shared" ref="K81:K83" si="42">SUM(F81/I81)*100%</f>
        <v>2.2579734688117415E-3</v>
      </c>
    </row>
    <row r="82" spans="1:11" ht="84.6" customHeight="1" x14ac:dyDescent="0.3">
      <c r="A82" s="20">
        <v>330102</v>
      </c>
      <c r="B82" s="39" t="s">
        <v>87</v>
      </c>
      <c r="C82" s="152">
        <v>100</v>
      </c>
      <c r="D82" s="152">
        <v>100</v>
      </c>
      <c r="E82" s="91"/>
      <c r="F82" s="117"/>
      <c r="G82" s="53"/>
      <c r="H82" s="54"/>
      <c r="I82" s="117"/>
      <c r="J82" s="55">
        <f>SUM(F82-I82)</f>
        <v>0</v>
      </c>
      <c r="K82" s="56"/>
    </row>
    <row r="83" spans="1:11" ht="20.25" x14ac:dyDescent="0.3">
      <c r="A83" s="20">
        <v>410539</v>
      </c>
      <c r="B83" s="39" t="s">
        <v>48</v>
      </c>
      <c r="C83" s="89"/>
      <c r="D83" s="152"/>
      <c r="E83" s="91"/>
      <c r="F83" s="117"/>
      <c r="G83" s="53">
        <f t="shared" si="40"/>
        <v>0</v>
      </c>
      <c r="H83" s="54" t="e">
        <f t="shared" ref="H83:H85" si="43">SUM(F83/E83)</f>
        <v>#DIV/0!</v>
      </c>
      <c r="I83" s="117"/>
      <c r="J83" s="55">
        <f>SUM(F83-I83)</f>
        <v>0</v>
      </c>
      <c r="K83" s="81" t="e">
        <f t="shared" si="42"/>
        <v>#DIV/0!</v>
      </c>
    </row>
    <row r="84" spans="1:11" ht="20.25" x14ac:dyDescent="0.3">
      <c r="A84" s="23"/>
      <c r="B84" s="45" t="s">
        <v>38</v>
      </c>
      <c r="C84" s="79">
        <f>SUM(C72:C77)</f>
        <v>10311.5</v>
      </c>
      <c r="D84" s="79">
        <f>SUM(D72:D77)</f>
        <v>10311.5</v>
      </c>
      <c r="E84" s="79">
        <f>SUM(E72:E77)</f>
        <v>1996.7</v>
      </c>
      <c r="F84" s="119">
        <f>SUM(F72:F77)</f>
        <v>3687.3</v>
      </c>
      <c r="G84" s="79">
        <f>SUM(G72:G77)</f>
        <v>1690.6000000000001</v>
      </c>
      <c r="H84" s="49">
        <f t="shared" si="43"/>
        <v>1.8466970501327191</v>
      </c>
      <c r="I84" s="119">
        <f>SUM(I72:I77)</f>
        <v>48058</v>
      </c>
      <c r="J84" s="79">
        <f>SUM(J72:J77)</f>
        <v>-44479.5</v>
      </c>
      <c r="K84" s="66">
        <f>SUM(F84/I84)*100%</f>
        <v>7.672603936909568E-2</v>
      </c>
    </row>
    <row r="85" spans="1:11" ht="21" thickBot="1" x14ac:dyDescent="0.35">
      <c r="A85" s="26"/>
      <c r="B85" s="16" t="s">
        <v>28</v>
      </c>
      <c r="C85" s="92">
        <f>SUM(C70,C84)</f>
        <v>899781.7</v>
      </c>
      <c r="D85" s="92">
        <f>SUM(D70,D84)</f>
        <v>882320.5</v>
      </c>
      <c r="E85" s="92">
        <f>SUM(E70,E84)</f>
        <v>475508.4</v>
      </c>
      <c r="F85" s="123">
        <f>SUM(F70,F84)</f>
        <v>477142.59999999992</v>
      </c>
      <c r="G85" s="92">
        <f>SUM(G70,G84)</f>
        <v>1634.199999999875</v>
      </c>
      <c r="H85" s="95">
        <f t="shared" si="43"/>
        <v>1.0034367426527058</v>
      </c>
      <c r="I85" s="123">
        <f>SUM(I70,I84)</f>
        <v>460486.10000000003</v>
      </c>
      <c r="J85" s="92">
        <f>SUM(J70,J84)</f>
        <v>16547.699999999859</v>
      </c>
      <c r="K85" s="93">
        <f>SUM(F85/I85)*100%</f>
        <v>1.0361715587072007</v>
      </c>
    </row>
    <row r="86" spans="1:11" ht="54" customHeight="1" x14ac:dyDescent="0.3">
      <c r="A86" s="15"/>
      <c r="B86" s="153" t="s">
        <v>81</v>
      </c>
      <c r="C86" s="154"/>
      <c r="D86" s="154"/>
      <c r="E86" s="154"/>
      <c r="F86" s="154"/>
      <c r="G86" s="154"/>
      <c r="H86" s="154"/>
      <c r="I86" s="154"/>
      <c r="J86" s="154"/>
      <c r="K86" s="154"/>
    </row>
    <row r="87" spans="1:11" ht="18.75" x14ac:dyDescent="0.3">
      <c r="A87" s="1"/>
      <c r="B87" s="1"/>
      <c r="C87" s="1"/>
      <c r="D87" s="10"/>
      <c r="E87" s="10"/>
      <c r="F87" s="11"/>
      <c r="G87" s="12"/>
      <c r="H87" s="13"/>
      <c r="I87" s="8"/>
      <c r="J87" s="7"/>
      <c r="K87" s="7"/>
    </row>
    <row r="88" spans="1:11" ht="18.75" x14ac:dyDescent="0.3">
      <c r="A88" s="1"/>
      <c r="B88" s="1"/>
      <c r="C88" s="1"/>
      <c r="D88" s="10"/>
      <c r="E88" s="10"/>
      <c r="F88" s="14"/>
      <c r="G88" s="12"/>
      <c r="H88" s="13"/>
      <c r="I88" s="8"/>
      <c r="J88" s="7"/>
      <c r="K88" s="7"/>
    </row>
    <row r="89" spans="1:11" ht="20.25" x14ac:dyDescent="0.3">
      <c r="A89" s="1"/>
      <c r="B89" s="1"/>
      <c r="C89" s="1"/>
      <c r="D89" s="6"/>
      <c r="E89" s="6"/>
      <c r="F89" s="3"/>
      <c r="G89" s="3"/>
      <c r="H89" s="4"/>
      <c r="I89" s="5"/>
      <c r="J89" s="1"/>
      <c r="K89" s="1"/>
    </row>
    <row r="91" spans="1:11" hidden="1" x14ac:dyDescent="0.25"/>
    <row r="92" spans="1:11" hidden="1" x14ac:dyDescent="0.25">
      <c r="B92" t="s">
        <v>36</v>
      </c>
    </row>
    <row r="93" spans="1:11" x14ac:dyDescent="0.25">
      <c r="B93" t="s">
        <v>36</v>
      </c>
      <c r="G93" t="s">
        <v>36</v>
      </c>
    </row>
    <row r="95" spans="1:11" x14ac:dyDescent="0.25">
      <c r="B95" t="s">
        <v>36</v>
      </c>
    </row>
  </sheetData>
  <mergeCells count="14">
    <mergeCell ref="B86:K86"/>
    <mergeCell ref="I5:I6"/>
    <mergeCell ref="J5:K5"/>
    <mergeCell ref="A1:K1"/>
    <mergeCell ref="A2:K2"/>
    <mergeCell ref="A3:K3"/>
    <mergeCell ref="A5:A6"/>
    <mergeCell ref="B5:B6"/>
    <mergeCell ref="C5:C6"/>
    <mergeCell ref="D5:D6"/>
    <mergeCell ref="E5:E6"/>
    <mergeCell ref="F5:F6"/>
    <mergeCell ref="G5:H5"/>
    <mergeCell ref="A71:K71"/>
  </mergeCells>
  <conditionalFormatting sqref="A87:XFD1048576 A86:B86 L86:XFD86 A44:D44 F44:XFD44 A1:XFD8 A45:XFD85 A13:XFD14 A9:H12 J9:XFD12 A20:XFD43 A15:H19 J15:XFD19">
    <cfRule type="containsErrors" dxfId="5" priority="5">
      <formula>ISERROR(A1)</formula>
    </cfRule>
    <cfRule type="cellIs" dxfId="4" priority="6" operator="equal">
      <formula>0</formula>
    </cfRule>
  </conditionalFormatting>
  <conditionalFormatting sqref="I9:I12">
    <cfRule type="containsErrors" dxfId="3" priority="3">
      <formula>ISERROR(I9)</formula>
    </cfRule>
    <cfRule type="cellIs" dxfId="2" priority="4" operator="equal">
      <formula>0</formula>
    </cfRule>
  </conditionalFormatting>
  <conditionalFormatting sqref="I15:I19">
    <cfRule type="containsErrors" dxfId="1" priority="1">
      <formula>ISERROR(I15)</formula>
    </cfRule>
    <cfRule type="cellIs" dxfId="0" priority="2" operator="equal">
      <formula>0</formula>
    </cfRule>
  </conditionalFormatting>
  <pageMargins left="0.31496062992125984" right="0.11811023622047245" top="0.74803149606299213" bottom="0" header="0.31496062992125984" footer="0.31496062992125984"/>
  <pageSetup paperSize="9" scale="55" orientation="landscape" r:id="rId1"/>
  <rowBreaks count="1" manualBreakCount="1">
    <brk id="38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01.07.22</vt:lpstr>
      <vt:lpstr>'01.07.22'!Область_печати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BEST</dc:creator>
  <cp:lastModifiedBy>Administrator</cp:lastModifiedBy>
  <cp:lastPrinted>2022-07-06T07:48:10Z</cp:lastPrinted>
  <dcterms:created xsi:type="dcterms:W3CDTF">2015-02-12T09:02:27Z</dcterms:created>
  <dcterms:modified xsi:type="dcterms:W3CDTF">2022-09-02T09:40:24Z</dcterms:modified>
</cp:coreProperties>
</file>