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zei Liuda\Desktop\"/>
    </mc:Choice>
  </mc:AlternateContent>
  <bookViews>
    <workbookView xWindow="390" yWindow="0" windowWidth="3000" windowHeight="0" tabRatio="358"/>
  </bookViews>
  <sheets>
    <sheet name="червень-21" sheetId="44" r:id="rId1"/>
  </sheets>
  <definedNames>
    <definedName name="_xlnm.Print_Area" localSheetId="0">'червень-21'!$A$1:$K$92</definedName>
  </definedNames>
  <calcPr calcId="162913"/>
</workbook>
</file>

<file path=xl/calcChain.xml><?xml version="1.0" encoding="utf-8"?>
<calcChain xmlns="http://schemas.openxmlformats.org/spreadsheetml/2006/main">
  <c r="H54" i="44" l="1"/>
  <c r="H44" i="44" l="1"/>
  <c r="G44" i="44"/>
  <c r="H47" i="44"/>
  <c r="G47" i="44"/>
  <c r="C83" i="44" l="1"/>
  <c r="K82" i="44"/>
  <c r="J82" i="44"/>
  <c r="H82" i="44"/>
  <c r="G82" i="44"/>
  <c r="J81" i="44"/>
  <c r="K80" i="44"/>
  <c r="J80" i="44"/>
  <c r="G80" i="44"/>
  <c r="J79" i="44"/>
  <c r="G79" i="44"/>
  <c r="K78" i="44"/>
  <c r="J78" i="44"/>
  <c r="G78" i="44"/>
  <c r="K77" i="44"/>
  <c r="J77" i="44"/>
  <c r="G77" i="44"/>
  <c r="G76" i="44" s="1"/>
  <c r="I76" i="44"/>
  <c r="I83" i="44" s="1"/>
  <c r="F76" i="44"/>
  <c r="H76" i="44" s="1"/>
  <c r="E76" i="44"/>
  <c r="E83" i="44" s="1"/>
  <c r="D76" i="44"/>
  <c r="D83" i="44" s="1"/>
  <c r="C76" i="44"/>
  <c r="J75" i="44"/>
  <c r="H75" i="44"/>
  <c r="G75" i="44"/>
  <c r="K74" i="44"/>
  <c r="J74" i="44"/>
  <c r="H74" i="44"/>
  <c r="G74" i="44"/>
  <c r="K73" i="44"/>
  <c r="J73" i="44"/>
  <c r="G73" i="44"/>
  <c r="K72" i="44"/>
  <c r="J72" i="44"/>
  <c r="H72" i="44"/>
  <c r="G72" i="44"/>
  <c r="K71" i="44"/>
  <c r="J71" i="44"/>
  <c r="H71" i="44"/>
  <c r="G71" i="44"/>
  <c r="K68" i="44"/>
  <c r="J68" i="44"/>
  <c r="H68" i="44"/>
  <c r="G68" i="44"/>
  <c r="K67" i="44"/>
  <c r="J67" i="44"/>
  <c r="K66" i="44"/>
  <c r="J66" i="44"/>
  <c r="K65" i="44"/>
  <c r="J65" i="44"/>
  <c r="K64" i="44"/>
  <c r="J64" i="44"/>
  <c r="H64" i="44"/>
  <c r="G64" i="44"/>
  <c r="K62" i="44"/>
  <c r="J62" i="44"/>
  <c r="K61" i="44"/>
  <c r="J61" i="44"/>
  <c r="J60" i="44"/>
  <c r="H60" i="44"/>
  <c r="G60" i="44"/>
  <c r="K59" i="44"/>
  <c r="J59" i="44"/>
  <c r="H59" i="44"/>
  <c r="G59" i="44"/>
  <c r="K58" i="44"/>
  <c r="J58" i="44"/>
  <c r="H58" i="44"/>
  <c r="G58" i="44"/>
  <c r="K57" i="44"/>
  <c r="J57" i="44"/>
  <c r="H57" i="44"/>
  <c r="G57" i="44"/>
  <c r="K56" i="44"/>
  <c r="J56" i="44"/>
  <c r="H56" i="44"/>
  <c r="G56" i="44"/>
  <c r="K55" i="44"/>
  <c r="J55" i="44"/>
  <c r="H55" i="44"/>
  <c r="G55" i="44"/>
  <c r="K54" i="44"/>
  <c r="J54" i="44"/>
  <c r="G54" i="44"/>
  <c r="G48" i="44" s="1"/>
  <c r="J53" i="44"/>
  <c r="J52" i="44"/>
  <c r="K51" i="44"/>
  <c r="J51" i="44"/>
  <c r="K50" i="44"/>
  <c r="J50" i="44"/>
  <c r="K49" i="44"/>
  <c r="J49" i="44"/>
  <c r="I48" i="44"/>
  <c r="F48" i="44"/>
  <c r="E48" i="44"/>
  <c r="D48" i="44"/>
  <c r="C48" i="44"/>
  <c r="K47" i="44"/>
  <c r="J47" i="44"/>
  <c r="I46" i="44"/>
  <c r="I38" i="44" s="1"/>
  <c r="F46" i="44"/>
  <c r="E46" i="44"/>
  <c r="D46" i="44"/>
  <c r="C46" i="44"/>
  <c r="K45" i="44"/>
  <c r="J45" i="44"/>
  <c r="H45" i="44"/>
  <c r="G45" i="44"/>
  <c r="K44" i="44"/>
  <c r="J44" i="44"/>
  <c r="K43" i="44"/>
  <c r="J43" i="44"/>
  <c r="H43" i="44"/>
  <c r="G43" i="44"/>
  <c r="K42" i="44"/>
  <c r="J42" i="44"/>
  <c r="H42" i="44"/>
  <c r="G42" i="44"/>
  <c r="J41" i="44"/>
  <c r="J40" i="44"/>
  <c r="I39" i="44"/>
  <c r="F39" i="44"/>
  <c r="E39" i="44"/>
  <c r="D39" i="44"/>
  <c r="D38" i="44" s="1"/>
  <c r="C39" i="44"/>
  <c r="C38" i="44" s="1"/>
  <c r="K36" i="44"/>
  <c r="J36" i="44"/>
  <c r="H36" i="44"/>
  <c r="G36" i="44"/>
  <c r="J35" i="44"/>
  <c r="K34" i="44"/>
  <c r="I34" i="44"/>
  <c r="H34" i="44"/>
  <c r="G34" i="44"/>
  <c r="F34" i="44"/>
  <c r="J34" i="44" s="1"/>
  <c r="E34" i="44"/>
  <c r="K33" i="44"/>
  <c r="J33" i="44"/>
  <c r="G33" i="44"/>
  <c r="K32" i="44"/>
  <c r="J32" i="44"/>
  <c r="H32" i="44"/>
  <c r="G32" i="44"/>
  <c r="K31" i="44"/>
  <c r="J31" i="44"/>
  <c r="H31" i="44"/>
  <c r="G31" i="44"/>
  <c r="K30" i="44"/>
  <c r="J30" i="44"/>
  <c r="H30" i="44"/>
  <c r="G30" i="44"/>
  <c r="K29" i="44"/>
  <c r="J29" i="44"/>
  <c r="H29" i="44"/>
  <c r="G29" i="44"/>
  <c r="K28" i="44"/>
  <c r="J28" i="44"/>
  <c r="H28" i="44"/>
  <c r="G28" i="44"/>
  <c r="K27" i="44"/>
  <c r="J27" i="44"/>
  <c r="H27" i="44"/>
  <c r="G27" i="44"/>
  <c r="K26" i="44"/>
  <c r="J26" i="44"/>
  <c r="H26" i="44"/>
  <c r="G26" i="44"/>
  <c r="K25" i="44"/>
  <c r="J25" i="44"/>
  <c r="H25" i="44"/>
  <c r="G25" i="44"/>
  <c r="K24" i="44"/>
  <c r="J24" i="44"/>
  <c r="H24" i="44"/>
  <c r="G24" i="44"/>
  <c r="J23" i="44"/>
  <c r="G23" i="44"/>
  <c r="K22" i="44"/>
  <c r="J22" i="44"/>
  <c r="H22" i="44"/>
  <c r="G22" i="44"/>
  <c r="K21" i="44"/>
  <c r="J21" i="44"/>
  <c r="H21" i="44"/>
  <c r="G21" i="44"/>
  <c r="I20" i="44"/>
  <c r="F20" i="44"/>
  <c r="E20" i="44"/>
  <c r="D20" i="44"/>
  <c r="C20" i="44"/>
  <c r="K19" i="44"/>
  <c r="J19" i="44"/>
  <c r="H19" i="44"/>
  <c r="G19" i="44"/>
  <c r="K18" i="44"/>
  <c r="J18" i="44"/>
  <c r="H18" i="44"/>
  <c r="G18" i="44"/>
  <c r="K17" i="44"/>
  <c r="J17" i="44"/>
  <c r="H17" i="44"/>
  <c r="G17" i="44"/>
  <c r="K16" i="44"/>
  <c r="J16" i="44"/>
  <c r="H16" i="44"/>
  <c r="G16" i="44"/>
  <c r="K15" i="44"/>
  <c r="J15" i="44"/>
  <c r="H15" i="44"/>
  <c r="G15" i="44"/>
  <c r="I14" i="44"/>
  <c r="F14" i="44"/>
  <c r="J14" i="44" s="1"/>
  <c r="E14" i="44"/>
  <c r="D14" i="44"/>
  <c r="D13" i="44" s="1"/>
  <c r="D8" i="44" s="1"/>
  <c r="D37" i="44" s="1"/>
  <c r="C14" i="44"/>
  <c r="C13" i="44" s="1"/>
  <c r="C8" i="44" s="1"/>
  <c r="C37" i="44" s="1"/>
  <c r="C69" i="44" s="1"/>
  <c r="C84" i="44" s="1"/>
  <c r="I13" i="44"/>
  <c r="I8" i="44" s="1"/>
  <c r="E13" i="44"/>
  <c r="E8" i="44" s="1"/>
  <c r="K12" i="44"/>
  <c r="J12" i="44"/>
  <c r="H12" i="44"/>
  <c r="G12" i="44"/>
  <c r="K11" i="44"/>
  <c r="J11" i="44"/>
  <c r="H11" i="44"/>
  <c r="G11" i="44"/>
  <c r="K10" i="44"/>
  <c r="J10" i="44"/>
  <c r="H10" i="44"/>
  <c r="G10" i="44"/>
  <c r="K9" i="44"/>
  <c r="J9" i="44"/>
  <c r="H9" i="44"/>
  <c r="G9" i="44"/>
  <c r="H39" i="44" l="1"/>
  <c r="G14" i="44"/>
  <c r="E38" i="44"/>
  <c r="D69" i="44"/>
  <c r="D84" i="44" s="1"/>
  <c r="F13" i="44"/>
  <c r="F8" i="44" s="1"/>
  <c r="F37" i="44" s="1"/>
  <c r="H14" i="44"/>
  <c r="K14" i="44"/>
  <c r="J46" i="44"/>
  <c r="J39" i="44"/>
  <c r="I37" i="44"/>
  <c r="I69" i="44" s="1"/>
  <c r="I84" i="44" s="1"/>
  <c r="J20" i="44"/>
  <c r="H48" i="44"/>
  <c r="K39" i="44"/>
  <c r="G39" i="44"/>
  <c r="G20" i="44"/>
  <c r="H20" i="44"/>
  <c r="E37" i="44"/>
  <c r="E69" i="44" s="1"/>
  <c r="E84" i="44" s="1"/>
  <c r="K20" i="44"/>
  <c r="G13" i="44"/>
  <c r="G8" i="44" s="1"/>
  <c r="G83" i="44"/>
  <c r="G46" i="44"/>
  <c r="K46" i="44"/>
  <c r="J48" i="44"/>
  <c r="J76" i="44"/>
  <c r="J83" i="44" s="1"/>
  <c r="F38" i="44"/>
  <c r="H46" i="44"/>
  <c r="K48" i="44"/>
  <c r="K76" i="44"/>
  <c r="F83" i="44"/>
  <c r="J38" i="44" l="1"/>
  <c r="J13" i="44"/>
  <c r="J8" i="44" s="1"/>
  <c r="H13" i="44"/>
  <c r="K8" i="44"/>
  <c r="H8" i="44"/>
  <c r="K13" i="44"/>
  <c r="H37" i="44"/>
  <c r="F69" i="44"/>
  <c r="K37" i="44"/>
  <c r="G37" i="44"/>
  <c r="J37" i="44"/>
  <c r="H83" i="44"/>
  <c r="K83" i="44"/>
  <c r="H38" i="44"/>
  <c r="K38" i="44"/>
  <c r="G38" i="44"/>
  <c r="J69" i="44" l="1"/>
  <c r="J84" i="44" s="1"/>
  <c r="H69" i="44"/>
  <c r="F84" i="44"/>
  <c r="K69" i="44"/>
  <c r="G69" i="44"/>
  <c r="G84" i="44" s="1"/>
  <c r="K84" i="44" l="1"/>
  <c r="H84" i="44"/>
</calcChain>
</file>

<file path=xl/sharedStrings.xml><?xml version="1.0" encoding="utf-8"?>
<sst xmlns="http://schemas.openxmlformats.org/spreadsheetml/2006/main" count="99" uniqueCount="90">
  <si>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</si>
  <si>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</si>
  <si>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</si>
  <si>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</si>
  <si>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</si>
  <si>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</si>
  <si>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</si>
  <si>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</si>
  <si>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</si>
  <si>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</si>
  <si>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</si>
  <si>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</si>
  <si>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</si>
  <si>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</si>
  <si>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</si>
  <si>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</si>
  <si>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</si>
  <si>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</si>
  <si>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</si>
  <si>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</si>
  <si>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</si>
  <si>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</si>
  <si>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</si>
  <si>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</si>
  <si>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</si>
  <si>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</si>
  <si>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</si>
  <si>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</si>
  <si>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</si>
  <si>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</si>
  <si>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</si>
  <si>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</si>
  <si>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</si>
  <si>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</si>
  <si>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</si>
  <si>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</si>
  <si>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</si>
  <si>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</si>
  <si>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</si>
  <si>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</si>
  <si>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</si>
  <si>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</si>
  <si>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</si>
  <si>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</si>
  <si>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</si>
  <si>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</si>
  <si>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</si>
  <si>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</si>
  <si>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</si>
  <si>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</si>
  <si>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</si>
  <si>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</si>
  <si>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</si>
  <si>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</si>
  <si>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</si>
  <si>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</si>
  <si>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</si>
  <si>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</si>
  <si>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</si>
  <si>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</si>
  <si>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</si>
  <si>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</si>
  <si>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</si>
  <si>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</si>
  <si>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</si>
  <si>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</si>
  <si>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</si>
  <si>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</si>
  <si>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</si>
  <si>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</si>
  <si>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</si>
  <si>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</si>
  <si>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</si>
  <si>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</si>
  <si>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</si>
  <si>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</si>
  <si>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</si>
  <si>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</si>
  <si>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</si>
  <si>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</si>
  <si>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</si>
  <si>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</si>
  <si>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</si>
  <si>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</si>
  <si>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Відхилення фактичних надходжень на звітну дату 2021 року до фактичних надходжень     у 2020 році</t>
  </si>
  <si>
    <t>Бюджет                                 на 2021 р.                   зі змінами</t>
  </si>
  <si>
    <t xml:space="preserve">Затверджено розписом станом на  01.07.2021 р.                             </t>
  </si>
  <si>
    <t xml:space="preserve"> Фактичні надходження до бюджету станом  на 01.07.2020 р.</t>
  </si>
  <si>
    <r>
      <t xml:space="preserve">                                                                                                  01 липня 2021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</si>
  <si>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01.07.2021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</si>
</sst>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8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9" fillId="4" borderId="8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20" fillId="4" borderId="19" xfId="1" applyFont="1" applyFill="1" applyBorder="1"/>
    <xf numFmtId="0" fontId="24" fillId="2" borderId="2" xfId="1" applyFont="1" applyFill="1" applyBorder="1" applyAlignment="1">
      <alignment horizontal="center"/>
    </xf>
    <xf numFmtId="0" fontId="24" fillId="2" borderId="24" xfId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2" borderId="3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Continuous"/>
    </xf>
    <xf numFmtId="0" fontId="24" fillId="2" borderId="15" xfId="1" applyFont="1" applyFill="1" applyBorder="1" applyAlignment="1">
      <alignment horizontal="centerContinuous"/>
    </xf>
    <xf numFmtId="0" fontId="24" fillId="2" borderId="0" xfId="1" applyFont="1" applyFill="1" applyBorder="1" applyAlignment="1">
      <alignment horizontal="centerContinuous"/>
    </xf>
    <xf numFmtId="0" fontId="24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8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6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166" fontId="29" fillId="4" borderId="9" xfId="1" applyNumberFormat="1" applyFont="1" applyFill="1" applyBorder="1" applyAlignment="1">
      <alignment wrapText="1"/>
    </xf>
    <xf numFmtId="166" fontId="29" fillId="4" borderId="9" xfId="1" applyNumberFormat="1" applyFont="1" applyFill="1" applyBorder="1" applyAlignment="1">
      <alignment horizontal="right" wrapText="1"/>
    </xf>
    <xf numFmtId="165" fontId="30" fillId="4" borderId="6" xfId="1" applyNumberFormat="1" applyFont="1" applyFill="1" applyBorder="1"/>
    <xf numFmtId="165" fontId="30" fillId="4" borderId="11" xfId="1" applyNumberFormat="1" applyFont="1" applyFill="1" applyBorder="1"/>
    <xf numFmtId="166" fontId="31" fillId="0" borderId="6" xfId="1" applyNumberFormat="1" applyFont="1" applyBorder="1" applyAlignment="1" applyProtection="1">
      <protection locked="0"/>
    </xf>
    <xf numFmtId="166" fontId="32" fillId="0" borderId="6" xfId="1" applyNumberFormat="1" applyFont="1" applyBorder="1" applyProtection="1">
      <protection locked="0"/>
    </xf>
    <xf numFmtId="166" fontId="32" fillId="3" borderId="6" xfId="1" applyNumberFormat="1" applyFont="1" applyFill="1" applyBorder="1" applyAlignment="1">
      <alignment horizontal="right"/>
    </xf>
    <xf numFmtId="165" fontId="32" fillId="3" borderId="6" xfId="1" applyNumberFormat="1" applyFont="1" applyFill="1" applyBorder="1"/>
    <xf numFmtId="166" fontId="32" fillId="0" borderId="6" xfId="1" applyNumberFormat="1" applyFont="1" applyBorder="1"/>
    <xf numFmtId="165" fontId="32" fillId="3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wrapText="1"/>
      <protection locked="0"/>
    </xf>
    <xf numFmtId="166" fontId="32" fillId="0" borderId="6" xfId="1" applyNumberFormat="1" applyFont="1" applyBorder="1" applyAlignment="1" applyProtection="1">
      <alignment horizontal="right"/>
      <protection locked="0"/>
    </xf>
    <xf numFmtId="166" fontId="32" fillId="0" borderId="6" xfId="1" applyNumberFormat="1" applyFont="1" applyFill="1" applyBorder="1" applyProtection="1">
      <protection locked="0"/>
    </xf>
    <xf numFmtId="166" fontId="30" fillId="0" borderId="6" xfId="1" applyNumberFormat="1" applyFont="1" applyFill="1" applyBorder="1" applyAlignment="1" applyProtection="1">
      <protection locked="0"/>
    </xf>
    <xf numFmtId="166" fontId="30" fillId="0" borderId="6" xfId="1" applyNumberFormat="1" applyFont="1" applyFill="1" applyBorder="1" applyProtection="1">
      <protection locked="0"/>
    </xf>
    <xf numFmtId="166" fontId="30" fillId="4" borderId="6" xfId="1" applyNumberFormat="1" applyFont="1" applyFill="1" applyBorder="1" applyProtection="1">
      <protection locked="0"/>
    </xf>
    <xf numFmtId="166" fontId="30" fillId="3" borderId="6" xfId="1" applyNumberFormat="1" applyFont="1" applyFill="1" applyBorder="1" applyAlignment="1">
      <alignment horizontal="right"/>
    </xf>
    <xf numFmtId="166" fontId="30" fillId="0" borderId="6" xfId="1" applyNumberFormat="1" applyFont="1" applyBorder="1"/>
    <xf numFmtId="165" fontId="30" fillId="3" borderId="7" xfId="1" applyNumberFormat="1" applyFont="1" applyFill="1" applyBorder="1"/>
    <xf numFmtId="165" fontId="30" fillId="4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horizontal="right" wrapText="1"/>
      <protection locked="0"/>
    </xf>
    <xf numFmtId="165" fontId="32" fillId="0" borderId="7" xfId="1" applyNumberFormat="1" applyFont="1" applyBorder="1"/>
    <xf numFmtId="164" fontId="31" fillId="0" borderId="6" xfId="0" applyNumberFormat="1" applyFont="1" applyBorder="1" applyAlignment="1">
      <alignment horizontal="right" wrapText="1"/>
    </xf>
    <xf numFmtId="164" fontId="31" fillId="0" borderId="6" xfId="1" applyNumberFormat="1" applyFont="1" applyBorder="1" applyAlignment="1" applyProtection="1">
      <alignment horizontal="right" wrapText="1"/>
      <protection locked="0"/>
    </xf>
    <xf numFmtId="164" fontId="31" fillId="3" borderId="6" xfId="0" applyNumberFormat="1" applyFont="1" applyFill="1" applyBorder="1" applyAlignment="1" applyProtection="1">
      <alignment horizontal="right" wrapText="1"/>
    </xf>
    <xf numFmtId="164" fontId="33" fillId="0" borderId="6" xfId="1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1" fillId="0" borderId="6" xfId="1" applyNumberFormat="1" applyFont="1" applyBorder="1" applyAlignment="1" applyProtection="1">
      <alignment horizontal="right"/>
      <protection locked="0"/>
    </xf>
    <xf numFmtId="164" fontId="31" fillId="0" borderId="6" xfId="1" applyNumberFormat="1" applyFont="1" applyBorder="1" applyAlignment="1">
      <alignment horizontal="right"/>
    </xf>
    <xf numFmtId="0" fontId="31" fillId="0" borderId="6" xfId="1" applyFont="1" applyBorder="1" applyAlignment="1">
      <alignment wrapText="1"/>
    </xf>
    <xf numFmtId="166" fontId="30" fillId="0" borderId="6" xfId="1" applyNumberFormat="1" applyFont="1" applyBorder="1" applyAlignment="1" applyProtection="1">
      <alignment horizontal="right"/>
      <protection locked="0"/>
    </xf>
    <xf numFmtId="165" fontId="30" fillId="3" borderId="6" xfId="1" applyNumberFormat="1" applyFont="1" applyFill="1" applyBorder="1"/>
    <xf numFmtId="166" fontId="30" fillId="4" borderId="6" xfId="1" applyNumberFormat="1" applyFont="1" applyFill="1" applyBorder="1" applyAlignment="1" applyProtection="1">
      <alignment horizontal="right"/>
      <protection locked="0"/>
    </xf>
    <xf numFmtId="0" fontId="31" fillId="0" borderId="6" xfId="1" applyFont="1" applyBorder="1" applyAlignment="1">
      <alignment horizontal="right" wrapText="1"/>
    </xf>
    <xf numFmtId="165" fontId="36" fillId="3" borderId="7" xfId="1" applyNumberFormat="1" applyFont="1" applyFill="1" applyBorder="1" applyAlignment="1"/>
    <xf numFmtId="165" fontId="29" fillId="3" borderId="7" xfId="1" applyNumberFormat="1" applyFont="1" applyFill="1" applyBorder="1" applyAlignment="1"/>
    <xf numFmtId="166" fontId="31" fillId="0" borderId="6" xfId="0" applyNumberFormat="1" applyFont="1" applyBorder="1" applyAlignment="1">
      <alignment horizontal="right" wrapText="1"/>
    </xf>
    <xf numFmtId="166" fontId="31" fillId="0" borderId="6" xfId="1" applyNumberFormat="1" applyFont="1" applyBorder="1" applyAlignment="1">
      <alignment horizontal="right" wrapText="1"/>
    </xf>
    <xf numFmtId="166" fontId="31" fillId="0" borderId="6" xfId="1" applyNumberFormat="1" applyFont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/>
    </xf>
    <xf numFmtId="166" fontId="38" fillId="0" borderId="6" xfId="0" applyNumberFormat="1" applyFont="1" applyBorder="1" applyAlignment="1">
      <alignment horizontal="right"/>
    </xf>
    <xf numFmtId="166" fontId="30" fillId="5" borderId="6" xfId="1" applyNumberFormat="1" applyFont="1" applyFill="1" applyBorder="1" applyProtection="1">
      <protection locked="0"/>
    </xf>
    <xf numFmtId="166" fontId="32" fillId="5" borderId="6" xfId="1" applyNumberFormat="1" applyFont="1" applyFill="1" applyBorder="1" applyProtection="1">
      <protection locked="0"/>
    </xf>
    <xf numFmtId="0" fontId="31" fillId="0" borderId="6" xfId="1" applyFont="1" applyFill="1" applyBorder="1" applyAlignment="1">
      <alignment wrapText="1"/>
    </xf>
    <xf numFmtId="164" fontId="31" fillId="0" borderId="6" xfId="1" applyNumberFormat="1" applyFont="1" applyFill="1" applyBorder="1" applyAlignment="1"/>
    <xf numFmtId="166" fontId="32" fillId="0" borderId="6" xfId="1" applyNumberFormat="1" applyFont="1" applyFill="1" applyBorder="1" applyAlignment="1" applyProtection="1">
      <alignment horizontal="right"/>
      <protection locked="0"/>
    </xf>
    <xf numFmtId="166" fontId="30" fillId="4" borderId="20" xfId="1" applyNumberFormat="1" applyFont="1" applyFill="1" applyBorder="1" applyAlignment="1">
      <alignment horizontal="right"/>
    </xf>
    <xf numFmtId="165" fontId="30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30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8" fillId="5" borderId="6" xfId="0" applyNumberFormat="1" applyFont="1" applyFill="1" applyBorder="1" applyAlignment="1">
      <alignment horizontal="right"/>
    </xf>
    <xf numFmtId="164" fontId="33" fillId="5" borderId="6" xfId="1" applyNumberFormat="1" applyFont="1" applyFill="1" applyBorder="1" applyAlignment="1">
      <alignment horizontal="right" wrapText="1"/>
    </xf>
    <xf numFmtId="0" fontId="4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6" fontId="45" fillId="0" borderId="6" xfId="1" applyNumberFormat="1" applyFont="1" applyBorder="1" applyAlignment="1">
      <alignment horizontal="right" wrapText="1"/>
    </xf>
    <xf numFmtId="0" fontId="46" fillId="0" borderId="6" xfId="1" applyFont="1" applyBorder="1" applyAlignment="1">
      <alignment horizontal="left" wrapText="1"/>
    </xf>
    <xf numFmtId="0" fontId="47" fillId="0" borderId="6" xfId="1" applyFont="1" applyBorder="1" applyAlignment="1">
      <alignment horizontal="left" wrapText="1"/>
    </xf>
    <xf numFmtId="0" fontId="26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2" fillId="5" borderId="6" xfId="1" applyNumberFormat="1" applyFont="1" applyFill="1" applyBorder="1" applyAlignment="1">
      <alignment horizontal="right"/>
    </xf>
    <xf numFmtId="165" fontId="30" fillId="5" borderId="6" xfId="1" applyNumberFormat="1" applyFont="1" applyFill="1" applyBorder="1"/>
    <xf numFmtId="9" fontId="32" fillId="3" borderId="6" xfId="2" applyFont="1" applyFill="1" applyBorder="1"/>
    <xf numFmtId="0" fontId="24" fillId="6" borderId="4" xfId="1" applyFont="1" applyFill="1" applyBorder="1" applyAlignment="1">
      <alignment horizontal="centerContinuous"/>
    </xf>
    <xf numFmtId="166" fontId="29" fillId="6" borderId="9" xfId="1" applyNumberFormat="1" applyFont="1" applyFill="1" applyBorder="1" applyAlignment="1">
      <alignment horizontal="right" wrapText="1"/>
    </xf>
    <xf numFmtId="166" fontId="32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Alignment="1" applyProtection="1">
      <protection locked="0"/>
    </xf>
    <xf numFmtId="166" fontId="45" fillId="6" borderId="6" xfId="1" applyNumberFormat="1" applyFont="1" applyFill="1" applyBorder="1" applyAlignment="1">
      <alignment horizontal="right" wrapText="1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6" borderId="6" xfId="1" applyNumberFormat="1" applyFont="1" applyFill="1" applyBorder="1" applyAlignment="1" applyProtection="1">
      <protection locked="0"/>
    </xf>
    <xf numFmtId="166" fontId="30" fillId="6" borderId="6" xfId="1" applyNumberFormat="1" applyFont="1" applyFill="1" applyBorder="1" applyAlignment="1" applyProtection="1">
      <protection locked="0"/>
    </xf>
    <xf numFmtId="166" fontId="38" fillId="6" borderId="6" xfId="0" applyNumberFormat="1" applyFont="1" applyFill="1" applyBorder="1" applyAlignment="1">
      <alignment horizontal="right"/>
    </xf>
    <xf numFmtId="166" fontId="30" fillId="6" borderId="20" xfId="1" applyNumberFormat="1" applyFont="1" applyFill="1" applyBorder="1" applyAlignment="1">
      <alignment horizontal="right"/>
    </xf>
    <xf numFmtId="0" fontId="43" fillId="6" borderId="6" xfId="0" applyFont="1" applyFill="1" applyBorder="1" applyAlignment="1">
      <alignment horizontal="right"/>
    </xf>
    <xf numFmtId="166" fontId="43" fillId="6" borderId="6" xfId="0" applyNumberFormat="1" applyFont="1" applyFill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31" fillId="6" borderId="6" xfId="1" applyNumberFormat="1" applyFont="1" applyFill="1" applyBorder="1" applyProtection="1">
      <protection locked="0"/>
    </xf>
    <xf numFmtId="49" fontId="49" fillId="0" borderId="12" xfId="1" applyNumberFormat="1" applyFont="1" applyBorder="1" applyAlignment="1">
      <alignment horizontal="centerContinuous" vertical="center"/>
    </xf>
    <xf numFmtId="0" fontId="49" fillId="0" borderId="18" xfId="1" applyFont="1" applyBorder="1" applyAlignment="1">
      <alignment horizontal="centerContinuous" vertical="center"/>
    </xf>
    <xf numFmtId="165" fontId="30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1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9" fillId="4" borderId="6" xfId="1" applyNumberFormat="1" applyFont="1" applyFill="1" applyBorder="1" applyAlignment="1"/>
    <xf numFmtId="166" fontId="29" fillId="4" borderId="6" xfId="1" applyNumberFormat="1" applyFont="1" applyFill="1" applyBorder="1" applyAlignment="1">
      <alignment horizontal="right"/>
    </xf>
    <xf numFmtId="166" fontId="29" fillId="6" borderId="6" xfId="1" applyNumberFormat="1" applyFont="1" applyFill="1" applyBorder="1" applyAlignment="1">
      <alignment horizontal="right"/>
    </xf>
    <xf numFmtId="11" fontId="4" fillId="0" borderId="6" xfId="1" applyNumberFormat="1" applyFont="1" applyBorder="1" applyAlignment="1">
      <alignment vertical="top" wrapText="1"/>
    </xf>
    <xf numFmtId="164" fontId="31" fillId="0" borderId="6" xfId="1" applyNumberFormat="1" applyFont="1" applyBorder="1" applyAlignment="1">
      <alignment horizontal="right" wrapText="1"/>
    </xf>
    <xf numFmtId="0" fontId="35" fillId="4" borderId="6" xfId="1" applyFont="1" applyFill="1" applyBorder="1" applyAlignment="1">
      <alignment horizontal="left" wrapText="1"/>
    </xf>
    <xf numFmtId="166" fontId="42" fillId="6" borderId="6" xfId="1" applyNumberFormat="1" applyFont="1" applyFill="1" applyBorder="1" applyAlignment="1">
      <alignment horizontal="right"/>
    </xf>
    <xf numFmtId="0" fontId="44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8" fillId="4" borderId="1" xfId="1" applyFont="1" applyFill="1" applyBorder="1" applyAlignment="1">
      <alignment horizontal="center"/>
    </xf>
    <xf numFmtId="0" fontId="27" fillId="0" borderId="6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right" wrapText="1"/>
    </xf>
    <xf numFmtId="0" fontId="27" fillId="0" borderId="6" xfId="0" applyFont="1" applyBorder="1" applyAlignment="1">
      <alignment horizontal="left" wrapText="1"/>
    </xf>
    <xf numFmtId="166" fontId="37" fillId="0" borderId="6" xfId="0" applyNumberFormat="1" applyFont="1" applyBorder="1" applyAlignment="1">
      <alignment horizontal="right" wrapText="1"/>
    </xf>
    <xf numFmtId="0" fontId="26" fillId="0" borderId="6" xfId="1" applyFont="1" applyFill="1" applyBorder="1" applyAlignment="1">
      <alignment horizontal="left" wrapText="1"/>
    </xf>
    <xf numFmtId="0" fontId="33" fillId="0" borderId="6" xfId="1" applyFont="1" applyFill="1" applyBorder="1" applyAlignment="1">
      <alignment horizontal="right" wrapText="1"/>
    </xf>
    <xf numFmtId="0" fontId="41" fillId="0" borderId="6" xfId="0" applyFont="1" applyBorder="1" applyAlignment="1">
      <alignment vertical="top" wrapText="1"/>
    </xf>
    <xf numFmtId="0" fontId="5" fillId="0" borderId="6" xfId="1" applyFont="1" applyFill="1" applyBorder="1" applyAlignment="1">
      <alignment wrapText="1"/>
    </xf>
    <xf numFmtId="166" fontId="38" fillId="3" borderId="6" xfId="1" applyNumberFormat="1" applyFont="1" applyFill="1" applyBorder="1" applyAlignment="1">
      <alignment horizontal="right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/>
    <xf numFmtId="0" fontId="0" fillId="0" borderId="17" xfId="0" applyBorder="1" applyAlignment="1"/>
    <xf numFmtId="0" fontId="39" fillId="0" borderId="1" xfId="1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94"/>
  <sheetViews>
    <sheetView tabSelected="1" view="pageBreakPreview" topLeftCell="B1" zoomScale="62" zoomScaleNormal="100" zoomScaleSheetLayoutView="62" workbookViewId="0">
      <selection activeCell="P77" sqref="P76:P77"/>
    </sheetView>
  </sheetViews>
  <sheetFormatPr defaultRowHeight="15" x14ac:dyDescent="0.25"/>
  <cols>
    <col min="1" max="1" width="15.7109375" customWidth="1"/>
    <col min="2" max="2" width="99.42578125" customWidth="1"/>
    <col min="3" max="3" width="15.85546875" customWidth="1"/>
    <col min="4" max="4" width="15.7109375" customWidth="1"/>
    <col min="5" max="5" width="17.28515625" customWidth="1"/>
    <col min="6" max="6" width="16.5703125" customWidth="1"/>
    <col min="7" max="7" width="15.140625" customWidth="1"/>
    <col min="8" max="8" width="14.28515625" customWidth="1"/>
    <col min="9" max="9" width="16.5703125" customWidth="1"/>
    <col min="10" max="10" width="15" customWidth="1"/>
    <col min="11" max="11" width="14.140625" customWidth="1"/>
    <col min="14" max="14" width="9.140625" customWidth="1"/>
  </cols>
  <sheetData>
    <row r="1" spans="1:11" ht="20.25" x14ac:dyDescent="0.3">
      <c r="A1" s="159" t="s">
        <v>80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0.25" x14ac:dyDescent="0.3">
      <c r="A2" s="159" t="s">
        <v>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0.25" x14ac:dyDescent="0.3">
      <c r="A3" s="160" t="s">
        <v>88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1" ht="5.4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15" customHeight="1" x14ac:dyDescent="0.25">
      <c r="A5" s="165" t="s">
        <v>39</v>
      </c>
      <c r="B5" s="167" t="s">
        <v>40</v>
      </c>
      <c r="C5" s="169" t="s">
        <v>78</v>
      </c>
      <c r="D5" s="169" t="s">
        <v>85</v>
      </c>
      <c r="E5" s="171" t="s">
        <v>86</v>
      </c>
      <c r="F5" s="161" t="s">
        <v>89</v>
      </c>
      <c r="G5" s="163" t="s">
        <v>0</v>
      </c>
      <c r="H5" s="163"/>
      <c r="I5" s="161" t="s">
        <v>87</v>
      </c>
      <c r="J5" s="163" t="s">
        <v>84</v>
      </c>
      <c r="K5" s="164"/>
    </row>
    <row r="6" spans="1:11" ht="14.45" customHeight="1" x14ac:dyDescent="0.25">
      <c r="A6" s="166"/>
      <c r="B6" s="168"/>
      <c r="C6" s="170"/>
      <c r="D6" s="170"/>
      <c r="E6" s="172"/>
      <c r="F6" s="162"/>
      <c r="G6" s="133" t="s">
        <v>1</v>
      </c>
      <c r="H6" s="18" t="s">
        <v>2</v>
      </c>
      <c r="I6" s="162"/>
      <c r="J6" s="17" t="s">
        <v>1</v>
      </c>
      <c r="K6" s="134" t="s">
        <v>2</v>
      </c>
    </row>
    <row r="7" spans="1:11" ht="11.45" customHeight="1" x14ac:dyDescent="0.25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5">
        <v>6</v>
      </c>
      <c r="G7" s="31">
        <v>7</v>
      </c>
      <c r="H7" s="32">
        <v>8</v>
      </c>
      <c r="I7" s="115">
        <v>9</v>
      </c>
      <c r="J7" s="33">
        <v>10</v>
      </c>
      <c r="K7" s="34">
        <v>11</v>
      </c>
    </row>
    <row r="8" spans="1:11" ht="22.5" x14ac:dyDescent="0.3">
      <c r="A8" s="19">
        <v>100000</v>
      </c>
      <c r="B8" s="36" t="s">
        <v>3</v>
      </c>
      <c r="C8" s="47">
        <f>SUM(C9:C12,C13)</f>
        <v>567361.6</v>
      </c>
      <c r="D8" s="47">
        <f>SUM(D9:D12,D13)</f>
        <v>567361.6</v>
      </c>
      <c r="E8" s="48">
        <f>SUM(E9:E12,E13)</f>
        <v>286553.2</v>
      </c>
      <c r="F8" s="116">
        <f>SUM(F9:F12,F13)</f>
        <v>322325.2</v>
      </c>
      <c r="G8" s="48">
        <f>SUM(G9:G12,G13)</f>
        <v>35772.000000000022</v>
      </c>
      <c r="H8" s="135">
        <f>SUM(F8/E8)</f>
        <v>1.124835458127845</v>
      </c>
      <c r="I8" s="116">
        <f>SUM(I9:I12,I13)</f>
        <v>255942</v>
      </c>
      <c r="J8" s="48">
        <f>SUM(J9:J13)</f>
        <v>66383.200000000012</v>
      </c>
      <c r="K8" s="50">
        <f>SUM(F8/I8)*100%</f>
        <v>1.2593681380937869</v>
      </c>
    </row>
    <row r="9" spans="1:11" ht="20.25" x14ac:dyDescent="0.3">
      <c r="A9" s="20">
        <v>110100</v>
      </c>
      <c r="B9" s="37" t="s">
        <v>4</v>
      </c>
      <c r="C9" s="51">
        <v>491611.1</v>
      </c>
      <c r="D9" s="51">
        <v>491611.1</v>
      </c>
      <c r="E9" s="52">
        <v>250004</v>
      </c>
      <c r="F9" s="117">
        <v>277768.40000000002</v>
      </c>
      <c r="G9" s="53">
        <f>SUM(F9-E9)</f>
        <v>27764.400000000023</v>
      </c>
      <c r="H9" s="54">
        <f>SUM(F9/E9)</f>
        <v>1.1110558231068304</v>
      </c>
      <c r="I9" s="123">
        <v>224048</v>
      </c>
      <c r="J9" s="55">
        <f>SUM(F9-I9)</f>
        <v>53720.400000000023</v>
      </c>
      <c r="K9" s="56">
        <f>SUM(F9/I9)*100%</f>
        <v>1.23977183460687</v>
      </c>
    </row>
    <row r="10" spans="1:11" ht="20.25" x14ac:dyDescent="0.3">
      <c r="A10" s="21">
        <v>110200</v>
      </c>
      <c r="B10" s="38" t="s">
        <v>5</v>
      </c>
      <c r="C10" s="57">
        <v>240</v>
      </c>
      <c r="D10" s="57">
        <v>240</v>
      </c>
      <c r="E10" s="58">
        <v>120</v>
      </c>
      <c r="F10" s="118">
        <v>34.700000000000003</v>
      </c>
      <c r="G10" s="53">
        <f t="shared" ref="G10:G12" si="0">SUM(F10-E10)</f>
        <v>-85.3</v>
      </c>
      <c r="H10" s="114">
        <f t="shared" ref="H10:H12" si="1">SUM(F10/E10)</f>
        <v>0.28916666666666668</v>
      </c>
      <c r="I10" s="124">
        <v>164.7</v>
      </c>
      <c r="J10" s="55">
        <f t="shared" ref="J10:J19" si="2">SUM(F10-I10)</f>
        <v>-130</v>
      </c>
      <c r="K10" s="56">
        <f t="shared" ref="K10:K33" si="3">SUM(F10/I10)*100%</f>
        <v>0.21068609593199761</v>
      </c>
    </row>
    <row r="11" spans="1:11" ht="20.25" x14ac:dyDescent="0.3">
      <c r="A11" s="21">
        <v>130000</v>
      </c>
      <c r="B11" s="38" t="s">
        <v>81</v>
      </c>
      <c r="C11" s="57">
        <v>1100</v>
      </c>
      <c r="D11" s="57">
        <v>1100</v>
      </c>
      <c r="E11" s="58">
        <v>544</v>
      </c>
      <c r="F11" s="118">
        <v>1107.2</v>
      </c>
      <c r="G11" s="53">
        <f t="shared" si="0"/>
        <v>563.20000000000005</v>
      </c>
      <c r="H11" s="54">
        <f t="shared" si="1"/>
        <v>2.0352941176470587</v>
      </c>
      <c r="I11" s="124">
        <v>38.4</v>
      </c>
      <c r="J11" s="55">
        <f t="shared" si="2"/>
        <v>1068.8</v>
      </c>
      <c r="K11" s="56">
        <f t="shared" si="3"/>
        <v>28.833333333333336</v>
      </c>
    </row>
    <row r="12" spans="1:11" ht="20.25" x14ac:dyDescent="0.3">
      <c r="A12" s="21">
        <v>140400</v>
      </c>
      <c r="B12" s="136" t="s">
        <v>64</v>
      </c>
      <c r="C12" s="137">
        <v>7850</v>
      </c>
      <c r="D12" s="137">
        <v>7850</v>
      </c>
      <c r="E12" s="59">
        <v>3830</v>
      </c>
      <c r="F12" s="118">
        <v>8012.1</v>
      </c>
      <c r="G12" s="53">
        <f t="shared" si="0"/>
        <v>4182.1000000000004</v>
      </c>
      <c r="H12" s="54">
        <f t="shared" si="1"/>
        <v>2.0919321148825065</v>
      </c>
      <c r="I12" s="124">
        <v>6445.9</v>
      </c>
      <c r="J12" s="55">
        <f t="shared" si="2"/>
        <v>1566.2000000000007</v>
      </c>
      <c r="K12" s="56">
        <f t="shared" si="3"/>
        <v>1.242976155385594</v>
      </c>
    </row>
    <row r="13" spans="1:11" ht="20.25" x14ac:dyDescent="0.3">
      <c r="A13" s="22">
        <v>180000</v>
      </c>
      <c r="B13" s="138" t="s">
        <v>6</v>
      </c>
      <c r="C13" s="60">
        <f>SUM(C18:C19,C14)</f>
        <v>66560.5</v>
      </c>
      <c r="D13" s="60">
        <f>SUM(D18:D19,D14)</f>
        <v>66560.5</v>
      </c>
      <c r="E13" s="61">
        <f>SUM(E18:E19,E14)</f>
        <v>32055.200000000001</v>
      </c>
      <c r="F13" s="119">
        <f t="shared" ref="F13" si="4">SUM(F18:F19,F14)</f>
        <v>35402.799999999996</v>
      </c>
      <c r="G13" s="63">
        <f>SUM(G18:G19,G14)</f>
        <v>3347.599999999999</v>
      </c>
      <c r="H13" s="78">
        <f t="shared" ref="H13:H19" si="5">SUM(F13/E13)</f>
        <v>1.1044323541890237</v>
      </c>
      <c r="I13" s="119">
        <f t="shared" ref="I13" si="6">SUM(I18:I19,I14)</f>
        <v>25245</v>
      </c>
      <c r="J13" s="64">
        <f t="shared" si="2"/>
        <v>10157.799999999996</v>
      </c>
      <c r="K13" s="65">
        <f t="shared" si="3"/>
        <v>1.4023687858981975</v>
      </c>
    </row>
    <row r="14" spans="1:11" ht="20.25" x14ac:dyDescent="0.3">
      <c r="A14" s="22">
        <v>180100</v>
      </c>
      <c r="B14" s="136" t="s">
        <v>7</v>
      </c>
      <c r="C14" s="60">
        <f t="shared" ref="C14:F14" si="7">SUM(C15:C17)</f>
        <v>45075</v>
      </c>
      <c r="D14" s="60">
        <f t="shared" si="7"/>
        <v>45075</v>
      </c>
      <c r="E14" s="61">
        <f t="shared" si="7"/>
        <v>22379.200000000001</v>
      </c>
      <c r="F14" s="119">
        <f t="shared" si="7"/>
        <v>23896.699999999997</v>
      </c>
      <c r="G14" s="63">
        <f>SUM(G15:G17)</f>
        <v>1517.4999999999986</v>
      </c>
      <c r="H14" s="78">
        <f t="shared" si="5"/>
        <v>1.067808500750697</v>
      </c>
      <c r="I14" s="119">
        <f t="shared" ref="I14" si="8">SUM(I15:I17)</f>
        <v>16483.400000000001</v>
      </c>
      <c r="J14" s="64">
        <f t="shared" si="2"/>
        <v>7413.2999999999956</v>
      </c>
      <c r="K14" s="65">
        <f t="shared" si="3"/>
        <v>1.449743378186539</v>
      </c>
    </row>
    <row r="15" spans="1:11" ht="20.25" x14ac:dyDescent="0.3">
      <c r="A15" s="21"/>
      <c r="B15" s="139" t="s">
        <v>8</v>
      </c>
      <c r="C15" s="137">
        <v>8650</v>
      </c>
      <c r="D15" s="137">
        <v>8650</v>
      </c>
      <c r="E15" s="59">
        <v>4211</v>
      </c>
      <c r="F15" s="118">
        <v>3398.8</v>
      </c>
      <c r="G15" s="53">
        <f t="shared" ref="G15:G19" si="9">SUM(F15-E15)</f>
        <v>-812.19999999999982</v>
      </c>
      <c r="H15" s="54">
        <f t="shared" si="5"/>
        <v>0.8071241985276657</v>
      </c>
      <c r="I15" s="124">
        <v>2970.2</v>
      </c>
      <c r="J15" s="55">
        <f t="shared" si="2"/>
        <v>428.60000000000036</v>
      </c>
      <c r="K15" s="56">
        <f t="shared" si="3"/>
        <v>1.1443000471348732</v>
      </c>
    </row>
    <row r="16" spans="1:11" ht="20.25" x14ac:dyDescent="0.3">
      <c r="A16" s="21"/>
      <c r="B16" s="139" t="s">
        <v>9</v>
      </c>
      <c r="C16" s="137">
        <v>36400</v>
      </c>
      <c r="D16" s="137">
        <v>36400</v>
      </c>
      <c r="E16" s="59">
        <v>18158.2</v>
      </c>
      <c r="F16" s="118">
        <v>20483.3</v>
      </c>
      <c r="G16" s="53">
        <f t="shared" si="9"/>
        <v>2325.0999999999985</v>
      </c>
      <c r="H16" s="54">
        <f t="shared" si="5"/>
        <v>1.1280468328358537</v>
      </c>
      <c r="I16" s="124">
        <v>13513.2</v>
      </c>
      <c r="J16" s="55">
        <f t="shared" si="2"/>
        <v>6970.0999999999985</v>
      </c>
      <c r="K16" s="56">
        <f t="shared" si="3"/>
        <v>1.5157993665453038</v>
      </c>
    </row>
    <row r="17" spans="1:11" ht="20.25" x14ac:dyDescent="0.3">
      <c r="A17" s="21"/>
      <c r="B17" s="139" t="s">
        <v>10</v>
      </c>
      <c r="C17" s="137">
        <v>25</v>
      </c>
      <c r="D17" s="137">
        <v>25</v>
      </c>
      <c r="E17" s="59">
        <v>10</v>
      </c>
      <c r="F17" s="118">
        <v>14.6</v>
      </c>
      <c r="G17" s="53">
        <f t="shared" si="9"/>
        <v>4.5999999999999996</v>
      </c>
      <c r="H17" s="54">
        <f t="shared" si="5"/>
        <v>1.46</v>
      </c>
      <c r="I17" s="124"/>
      <c r="J17" s="55">
        <f t="shared" si="2"/>
        <v>14.6</v>
      </c>
      <c r="K17" s="56" t="e">
        <f t="shared" si="3"/>
        <v>#DIV/0!</v>
      </c>
    </row>
    <row r="18" spans="1:11" ht="20.25" x14ac:dyDescent="0.3">
      <c r="A18" s="21">
        <v>180300</v>
      </c>
      <c r="B18" s="139" t="s">
        <v>11</v>
      </c>
      <c r="C18" s="137">
        <v>60</v>
      </c>
      <c r="D18" s="137">
        <v>60</v>
      </c>
      <c r="E18" s="59">
        <v>30</v>
      </c>
      <c r="F18" s="118">
        <v>29.5</v>
      </c>
      <c r="G18" s="53">
        <f t="shared" si="9"/>
        <v>-0.5</v>
      </c>
      <c r="H18" s="54">
        <f t="shared" si="5"/>
        <v>0.98333333333333328</v>
      </c>
      <c r="I18" s="124">
        <v>31.4</v>
      </c>
      <c r="J18" s="55">
        <f t="shared" si="2"/>
        <v>-1.8999999999999986</v>
      </c>
      <c r="K18" s="56">
        <f t="shared" si="3"/>
        <v>0.93949044585987262</v>
      </c>
    </row>
    <row r="19" spans="1:11" ht="20.25" x14ac:dyDescent="0.3">
      <c r="A19" s="21">
        <v>180500</v>
      </c>
      <c r="B19" s="139" t="s">
        <v>12</v>
      </c>
      <c r="C19" s="137">
        <v>21425.5</v>
      </c>
      <c r="D19" s="137">
        <v>21425.5</v>
      </c>
      <c r="E19" s="59">
        <v>9646</v>
      </c>
      <c r="F19" s="118">
        <v>11476.6</v>
      </c>
      <c r="G19" s="53">
        <f t="shared" si="9"/>
        <v>1830.6000000000004</v>
      </c>
      <c r="H19" s="54">
        <f t="shared" si="5"/>
        <v>1.1897781463819199</v>
      </c>
      <c r="I19" s="124">
        <v>8730.2000000000007</v>
      </c>
      <c r="J19" s="55">
        <f t="shared" si="2"/>
        <v>2746.3999999999996</v>
      </c>
      <c r="K19" s="56">
        <f t="shared" si="3"/>
        <v>1.3145861492291127</v>
      </c>
    </row>
    <row r="20" spans="1:11" ht="20.25" x14ac:dyDescent="0.3">
      <c r="A20" s="23">
        <v>200000</v>
      </c>
      <c r="B20" s="45" t="s">
        <v>14</v>
      </c>
      <c r="C20" s="140">
        <f>SUM(C21:C33)</f>
        <v>1711</v>
      </c>
      <c r="D20" s="140">
        <f>SUM(D21:D33)</f>
        <v>1711</v>
      </c>
      <c r="E20" s="141">
        <f>SUM(E21:E33)</f>
        <v>847.6</v>
      </c>
      <c r="F20" s="142">
        <f>SUM(F21:F33)</f>
        <v>2119.4</v>
      </c>
      <c r="G20" s="141">
        <f>SUM(G21:G33)</f>
        <v>1271.8</v>
      </c>
      <c r="H20" s="49">
        <f>SUM(F20/E20)</f>
        <v>2.5004719207173194</v>
      </c>
      <c r="I20" s="142">
        <f>SUM(I21:I33)</f>
        <v>1520.6000000000001</v>
      </c>
      <c r="J20" s="141">
        <f>SUM(J21:J33)</f>
        <v>598.79999999999995</v>
      </c>
      <c r="K20" s="66">
        <f>SUM(F20/I20)*100%</f>
        <v>1.3937919242404313</v>
      </c>
    </row>
    <row r="21" spans="1:11" ht="44.45" customHeight="1" x14ac:dyDescent="0.3">
      <c r="A21" s="21">
        <v>210103</v>
      </c>
      <c r="B21" s="111" t="s">
        <v>58</v>
      </c>
      <c r="C21" s="67">
        <v>150</v>
      </c>
      <c r="D21" s="67">
        <v>150</v>
      </c>
      <c r="E21" s="59">
        <v>88</v>
      </c>
      <c r="F21" s="118">
        <v>36.9</v>
      </c>
      <c r="G21" s="53">
        <f t="shared" ref="G21:G33" si="10">SUM(F21-E21)</f>
        <v>-51.1</v>
      </c>
      <c r="H21" s="54">
        <f t="shared" ref="H21:H32" si="11">SUM(F21/E21)</f>
        <v>0.41931818181818181</v>
      </c>
      <c r="I21" s="124">
        <v>109.4</v>
      </c>
      <c r="J21" s="55">
        <f t="shared" ref="J21:J37" si="12">SUM(F21-I21)</f>
        <v>-72.5</v>
      </c>
      <c r="K21" s="68">
        <f t="shared" si="3"/>
        <v>0.33729433272394876</v>
      </c>
    </row>
    <row r="22" spans="1:11" ht="20.25" x14ac:dyDescent="0.3">
      <c r="A22" s="21">
        <v>210500</v>
      </c>
      <c r="B22" s="39" t="s">
        <v>35</v>
      </c>
      <c r="C22" s="69"/>
      <c r="D22" s="69"/>
      <c r="E22" s="59"/>
      <c r="F22" s="118">
        <v>722.4</v>
      </c>
      <c r="G22" s="53">
        <f t="shared" si="10"/>
        <v>722.4</v>
      </c>
      <c r="H22" s="54" t="e">
        <f t="shared" si="11"/>
        <v>#DIV/0!</v>
      </c>
      <c r="I22" s="124">
        <v>633</v>
      </c>
      <c r="J22" s="55">
        <f t="shared" si="12"/>
        <v>89.399999999999977</v>
      </c>
      <c r="K22" s="68">
        <f t="shared" si="3"/>
        <v>1.1412322274881517</v>
      </c>
    </row>
    <row r="23" spans="1:11" ht="21" customHeight="1" x14ac:dyDescent="0.3">
      <c r="A23" s="21">
        <v>210805</v>
      </c>
      <c r="B23" s="40" t="s">
        <v>15</v>
      </c>
      <c r="C23" s="69"/>
      <c r="D23" s="69"/>
      <c r="E23" s="59"/>
      <c r="F23" s="118"/>
      <c r="G23" s="53">
        <f t="shared" si="10"/>
        <v>0</v>
      </c>
      <c r="H23" s="54"/>
      <c r="I23" s="124">
        <v>10.7</v>
      </c>
      <c r="J23" s="55">
        <f t="shared" si="12"/>
        <v>-10.7</v>
      </c>
      <c r="K23" s="68"/>
    </row>
    <row r="24" spans="1:11" ht="20.25" x14ac:dyDescent="0.3">
      <c r="A24" s="20">
        <v>210811</v>
      </c>
      <c r="B24" s="41" t="s">
        <v>16</v>
      </c>
      <c r="C24" s="70">
        <v>220</v>
      </c>
      <c r="D24" s="70">
        <v>220</v>
      </c>
      <c r="E24" s="59">
        <v>94</v>
      </c>
      <c r="F24" s="118">
        <v>176.1</v>
      </c>
      <c r="G24" s="53">
        <f t="shared" si="10"/>
        <v>82.1</v>
      </c>
      <c r="H24" s="54">
        <f t="shared" si="11"/>
        <v>1.8734042553191488</v>
      </c>
      <c r="I24" s="124">
        <v>96.1</v>
      </c>
      <c r="J24" s="55">
        <f t="shared" si="12"/>
        <v>80</v>
      </c>
      <c r="K24" s="68">
        <f>SUM(F24/I24)*100%</f>
        <v>1.8324661810613945</v>
      </c>
    </row>
    <row r="25" spans="1:11" ht="39" customHeight="1" x14ac:dyDescent="0.3">
      <c r="A25" s="20">
        <v>210815</v>
      </c>
      <c r="B25" s="42" t="s">
        <v>33</v>
      </c>
      <c r="C25" s="71">
        <v>25</v>
      </c>
      <c r="D25" s="71">
        <v>25</v>
      </c>
      <c r="E25" s="59">
        <v>12.5</v>
      </c>
      <c r="F25" s="118"/>
      <c r="G25" s="53">
        <f t="shared" si="10"/>
        <v>-12.5</v>
      </c>
      <c r="H25" s="54">
        <f t="shared" si="11"/>
        <v>0</v>
      </c>
      <c r="I25" s="124">
        <v>51</v>
      </c>
      <c r="J25" s="55">
        <f t="shared" si="12"/>
        <v>-51</v>
      </c>
      <c r="K25" s="68">
        <f>SUM(F25/I25)*100%</f>
        <v>0</v>
      </c>
    </row>
    <row r="26" spans="1:11" ht="40.15" customHeight="1" x14ac:dyDescent="0.3">
      <c r="A26" s="20">
        <v>220103</v>
      </c>
      <c r="B26" s="42" t="s">
        <v>34</v>
      </c>
      <c r="C26" s="71">
        <v>11</v>
      </c>
      <c r="D26" s="71">
        <v>11</v>
      </c>
      <c r="E26" s="59">
        <v>5.5</v>
      </c>
      <c r="F26" s="118">
        <v>16.899999999999999</v>
      </c>
      <c r="G26" s="53">
        <f t="shared" si="10"/>
        <v>11.399999999999999</v>
      </c>
      <c r="H26" s="54">
        <f t="shared" si="11"/>
        <v>3.0727272727272723</v>
      </c>
      <c r="I26" s="124">
        <v>7.7</v>
      </c>
      <c r="J26" s="55">
        <f t="shared" si="12"/>
        <v>9.1999999999999993</v>
      </c>
      <c r="K26" s="68">
        <f>SUM(F26/I26)*100%</f>
        <v>2.1948051948051948</v>
      </c>
    </row>
    <row r="27" spans="1:11" ht="18" customHeight="1" x14ac:dyDescent="0.3">
      <c r="A27" s="20">
        <v>220125</v>
      </c>
      <c r="B27" s="43" t="s">
        <v>59</v>
      </c>
      <c r="C27" s="72">
        <v>1015</v>
      </c>
      <c r="D27" s="72">
        <v>1015</v>
      </c>
      <c r="E27" s="59">
        <v>507</v>
      </c>
      <c r="F27" s="118">
        <v>516.5</v>
      </c>
      <c r="G27" s="53">
        <f t="shared" si="10"/>
        <v>9.5</v>
      </c>
      <c r="H27" s="54">
        <f t="shared" si="11"/>
        <v>1.0187376725838264</v>
      </c>
      <c r="I27" s="124">
        <v>358.8</v>
      </c>
      <c r="J27" s="55">
        <f t="shared" si="12"/>
        <v>157.69999999999999</v>
      </c>
      <c r="K27" s="68">
        <f t="shared" si="3"/>
        <v>1.439520624303233</v>
      </c>
    </row>
    <row r="28" spans="1:11" ht="38.450000000000003" customHeight="1" x14ac:dyDescent="0.3">
      <c r="A28" s="20">
        <v>220126</v>
      </c>
      <c r="B28" s="99" t="s">
        <v>31</v>
      </c>
      <c r="C28" s="73">
        <v>130</v>
      </c>
      <c r="D28" s="73">
        <v>130</v>
      </c>
      <c r="E28" s="59">
        <v>62</v>
      </c>
      <c r="F28" s="118">
        <v>102.1</v>
      </c>
      <c r="G28" s="53">
        <f t="shared" si="10"/>
        <v>40.099999999999994</v>
      </c>
      <c r="H28" s="54">
        <f t="shared" si="11"/>
        <v>1.6467741935483871</v>
      </c>
      <c r="I28" s="124">
        <v>62.5</v>
      </c>
      <c r="J28" s="55">
        <f t="shared" si="12"/>
        <v>39.599999999999994</v>
      </c>
      <c r="K28" s="68">
        <f t="shared" si="3"/>
        <v>1.6335999999999999</v>
      </c>
    </row>
    <row r="29" spans="1:11" ht="40.9" customHeight="1" x14ac:dyDescent="0.3">
      <c r="A29" s="20">
        <v>220804</v>
      </c>
      <c r="B29" s="102" t="s">
        <v>62</v>
      </c>
      <c r="C29" s="73">
        <v>48.5</v>
      </c>
      <c r="D29" s="73">
        <v>48.5</v>
      </c>
      <c r="E29" s="59">
        <v>24.2</v>
      </c>
      <c r="F29" s="118">
        <v>131.69999999999999</v>
      </c>
      <c r="G29" s="53">
        <f t="shared" si="10"/>
        <v>107.49999999999999</v>
      </c>
      <c r="H29" s="54">
        <f t="shared" si="11"/>
        <v>5.4421487603305785</v>
      </c>
      <c r="I29" s="124">
        <v>22</v>
      </c>
      <c r="J29" s="55">
        <f t="shared" si="12"/>
        <v>109.69999999999999</v>
      </c>
      <c r="K29" s="68">
        <f t="shared" si="3"/>
        <v>5.9863636363636354</v>
      </c>
    </row>
    <row r="30" spans="1:11" ht="17.45" customHeight="1" x14ac:dyDescent="0.3">
      <c r="A30" s="20">
        <v>220900</v>
      </c>
      <c r="B30" s="37" t="s">
        <v>17</v>
      </c>
      <c r="C30" s="74">
        <v>11.5</v>
      </c>
      <c r="D30" s="74">
        <v>11.5</v>
      </c>
      <c r="E30" s="59">
        <v>5.4</v>
      </c>
      <c r="F30" s="118">
        <v>15.4</v>
      </c>
      <c r="G30" s="53">
        <f t="shared" si="10"/>
        <v>10</v>
      </c>
      <c r="H30" s="54">
        <f t="shared" si="11"/>
        <v>2.8518518518518516</v>
      </c>
      <c r="I30" s="124">
        <v>4.5</v>
      </c>
      <c r="J30" s="55">
        <f t="shared" si="12"/>
        <v>10.9</v>
      </c>
      <c r="K30" s="68">
        <f t="shared" si="3"/>
        <v>3.4222222222222225</v>
      </c>
    </row>
    <row r="31" spans="1:11" ht="20.25" x14ac:dyDescent="0.3">
      <c r="A31" s="20">
        <v>240603</v>
      </c>
      <c r="B31" s="40" t="s">
        <v>15</v>
      </c>
      <c r="C31" s="75">
        <v>100</v>
      </c>
      <c r="D31" s="75">
        <v>100</v>
      </c>
      <c r="E31" s="59">
        <v>49</v>
      </c>
      <c r="F31" s="132">
        <v>399.3</v>
      </c>
      <c r="G31" s="53">
        <f t="shared" si="10"/>
        <v>350.3</v>
      </c>
      <c r="H31" s="54">
        <f t="shared" si="11"/>
        <v>8.1489795918367349</v>
      </c>
      <c r="I31" s="124">
        <v>164.9</v>
      </c>
      <c r="J31" s="55">
        <f t="shared" si="12"/>
        <v>234.4</v>
      </c>
      <c r="K31" s="68">
        <f t="shared" si="3"/>
        <v>2.4214675560946026</v>
      </c>
    </row>
    <row r="32" spans="1:11" ht="20.25" hidden="1" x14ac:dyDescent="0.3">
      <c r="A32" s="20">
        <v>240606</v>
      </c>
      <c r="B32" s="40" t="s">
        <v>77</v>
      </c>
      <c r="C32" s="75"/>
      <c r="D32" s="75"/>
      <c r="E32" s="59"/>
      <c r="F32" s="118"/>
      <c r="G32" s="53">
        <f t="shared" ref="G32" si="13">SUM(F32-E32)</f>
        <v>0</v>
      </c>
      <c r="H32" s="54" t="e">
        <f t="shared" si="11"/>
        <v>#DIV/0!</v>
      </c>
      <c r="I32" s="124"/>
      <c r="J32" s="55">
        <f t="shared" si="12"/>
        <v>0</v>
      </c>
      <c r="K32" s="68" t="e">
        <f t="shared" si="3"/>
        <v>#DIV/0!</v>
      </c>
    </row>
    <row r="33" spans="1:11" ht="108" customHeight="1" x14ac:dyDescent="0.3">
      <c r="A33" s="20">
        <v>240622</v>
      </c>
      <c r="B33" s="143" t="s">
        <v>41</v>
      </c>
      <c r="C33" s="144"/>
      <c r="D33" s="144"/>
      <c r="E33" s="59"/>
      <c r="F33" s="118">
        <v>2.1</v>
      </c>
      <c r="G33" s="53">
        <f t="shared" si="10"/>
        <v>2.1</v>
      </c>
      <c r="H33" s="54"/>
      <c r="I33" s="124"/>
      <c r="J33" s="55">
        <f t="shared" si="12"/>
        <v>2.1</v>
      </c>
      <c r="K33" s="68" t="e">
        <f t="shared" si="3"/>
        <v>#DIV/0!</v>
      </c>
    </row>
    <row r="34" spans="1:11" ht="20.25" x14ac:dyDescent="0.3">
      <c r="A34" s="23">
        <v>300000</v>
      </c>
      <c r="B34" s="45" t="s">
        <v>18</v>
      </c>
      <c r="C34" s="145"/>
      <c r="D34" s="145"/>
      <c r="E34" s="141">
        <f>SUM(E36)</f>
        <v>0</v>
      </c>
      <c r="F34" s="142">
        <f>SUM(F36,F35)</f>
        <v>0</v>
      </c>
      <c r="G34" s="141">
        <f>SUM(F34-E34)</f>
        <v>0</v>
      </c>
      <c r="H34" s="49" t="e">
        <f>SUM(F34/E34)</f>
        <v>#DIV/0!</v>
      </c>
      <c r="I34" s="146">
        <f>SUM(I36,I35)</f>
        <v>0.2</v>
      </c>
      <c r="J34" s="141">
        <f>SUM(F34-I34)</f>
        <v>-0.2</v>
      </c>
      <c r="K34" s="66">
        <f>SUM(F34/I34)*100%</f>
        <v>0</v>
      </c>
    </row>
    <row r="35" spans="1:11" ht="1.9" hidden="1" customHeight="1" x14ac:dyDescent="0.3">
      <c r="A35" s="20">
        <v>310102</v>
      </c>
      <c r="B35" s="35" t="s">
        <v>19</v>
      </c>
      <c r="C35" s="76"/>
      <c r="D35" s="76"/>
      <c r="E35" s="58"/>
      <c r="F35" s="118"/>
      <c r="G35" s="53">
        <v>0</v>
      </c>
      <c r="H35" s="54"/>
      <c r="I35" s="118"/>
      <c r="J35" s="55">
        <f t="shared" si="12"/>
        <v>0</v>
      </c>
      <c r="K35" s="68"/>
    </row>
    <row r="36" spans="1:11" ht="39.75" customHeight="1" x14ac:dyDescent="0.3">
      <c r="A36" s="20">
        <v>310200</v>
      </c>
      <c r="B36" s="102" t="s">
        <v>60</v>
      </c>
      <c r="C36" s="76"/>
      <c r="D36" s="76"/>
      <c r="E36" s="58"/>
      <c r="F36" s="118"/>
      <c r="G36" s="53">
        <f t="shared" ref="G36:G37" si="14">SUM(F36-E36)</f>
        <v>0</v>
      </c>
      <c r="H36" s="54" t="e">
        <f t="shared" ref="H36" si="15">SUM(F36/E36)</f>
        <v>#DIV/0!</v>
      </c>
      <c r="I36" s="118">
        <v>0.2</v>
      </c>
      <c r="J36" s="55">
        <f t="shared" si="12"/>
        <v>-0.2</v>
      </c>
      <c r="K36" s="68">
        <f t="shared" ref="K36" si="16">SUM(F36/I36)*100%</f>
        <v>0</v>
      </c>
    </row>
    <row r="37" spans="1:11" ht="25.9" customHeight="1" x14ac:dyDescent="0.3">
      <c r="A37" s="23"/>
      <c r="B37" s="45" t="s">
        <v>20</v>
      </c>
      <c r="C37" s="62">
        <f>SUM(C8,C20,C34)</f>
        <v>569072.6</v>
      </c>
      <c r="D37" s="62">
        <f>SUM(D8,D20,D34)</f>
        <v>569072.6</v>
      </c>
      <c r="E37" s="62">
        <f>SUM(E8,E20,E34)</f>
        <v>287400.8</v>
      </c>
      <c r="F37" s="119">
        <f>SUM(F8,F20,F34)</f>
        <v>324444.60000000003</v>
      </c>
      <c r="G37" s="62">
        <f t="shared" si="14"/>
        <v>37043.800000000047</v>
      </c>
      <c r="H37" s="49">
        <f>SUM(F37/E37)</f>
        <v>1.1288924735073809</v>
      </c>
      <c r="I37" s="119">
        <f>SUM(I8,I20,I34)</f>
        <v>257462.80000000002</v>
      </c>
      <c r="J37" s="62">
        <f t="shared" si="12"/>
        <v>66981.800000000017</v>
      </c>
      <c r="K37" s="66">
        <f t="shared" ref="K37:K68" si="17">SUM(F37/I37)*100%</f>
        <v>1.2601610795812055</v>
      </c>
    </row>
    <row r="38" spans="1:11" ht="20.25" x14ac:dyDescent="0.3">
      <c r="A38" s="24">
        <v>400000</v>
      </c>
      <c r="B38" s="44" t="s">
        <v>21</v>
      </c>
      <c r="C38" s="77">
        <f>SUM(C39,C48,C46)</f>
        <v>147776.6</v>
      </c>
      <c r="D38" s="77">
        <f>SUM(D39,D48,D46)</f>
        <v>151819</v>
      </c>
      <c r="E38" s="77">
        <f t="shared" ref="E38:F38" si="18">SUM(E39,E48,E46)</f>
        <v>87983.5</v>
      </c>
      <c r="F38" s="120">
        <f t="shared" si="18"/>
        <v>87983.5</v>
      </c>
      <c r="G38" s="63">
        <f t="shared" ref="G38:G64" si="19">SUM(F38-E38)</f>
        <v>0</v>
      </c>
      <c r="H38" s="78">
        <f t="shared" ref="H38:H64" si="20">SUM(F38/E38)</f>
        <v>1</v>
      </c>
      <c r="I38" s="120">
        <f>SUM(I39,I48,I46)</f>
        <v>59005.299999999996</v>
      </c>
      <c r="J38" s="77">
        <f>SUM(J39,J48,J46)</f>
        <v>28978.200000000008</v>
      </c>
      <c r="K38" s="65">
        <f t="shared" si="17"/>
        <v>1.4911118153792966</v>
      </c>
    </row>
    <row r="39" spans="1:11" ht="20.25" x14ac:dyDescent="0.3">
      <c r="A39" s="24">
        <v>410300</v>
      </c>
      <c r="B39" s="44" t="s">
        <v>43</v>
      </c>
      <c r="C39" s="77">
        <f>SUM(C40:C45)</f>
        <v>145174</v>
      </c>
      <c r="D39" s="77">
        <f>SUM(D40:D45)</f>
        <v>146493</v>
      </c>
      <c r="E39" s="77">
        <f>SUM(E40:E45)</f>
        <v>84682.3</v>
      </c>
      <c r="F39" s="120">
        <f>SUM(F40:F45)</f>
        <v>84682.3</v>
      </c>
      <c r="G39" s="63">
        <f t="shared" si="19"/>
        <v>0</v>
      </c>
      <c r="H39" s="78">
        <f t="shared" si="20"/>
        <v>1</v>
      </c>
      <c r="I39" s="120">
        <f>SUM(I40:I45)</f>
        <v>55377.299999999996</v>
      </c>
      <c r="J39" s="64">
        <f t="shared" ref="J39:J68" si="21">SUM(F39-I39)</f>
        <v>29305.000000000007</v>
      </c>
      <c r="K39" s="65">
        <f t="shared" si="17"/>
        <v>1.5291879524642771</v>
      </c>
    </row>
    <row r="40" spans="1:11" ht="35.25" hidden="1" customHeight="1" x14ac:dyDescent="0.3">
      <c r="A40" s="20">
        <v>410304</v>
      </c>
      <c r="B40" s="103" t="s">
        <v>68</v>
      </c>
      <c r="C40" s="77"/>
      <c r="D40" s="77"/>
      <c r="E40" s="58"/>
      <c r="F40" s="117"/>
      <c r="G40" s="53"/>
      <c r="H40" s="54"/>
      <c r="I40" s="117"/>
      <c r="J40" s="55">
        <f t="shared" si="21"/>
        <v>0</v>
      </c>
      <c r="K40" s="65"/>
    </row>
    <row r="41" spans="1:11" ht="33" hidden="1" customHeight="1" x14ac:dyDescent="0.3">
      <c r="A41" s="20">
        <v>410332</v>
      </c>
      <c r="B41" s="103" t="s">
        <v>66</v>
      </c>
      <c r="C41" s="77"/>
      <c r="D41" s="77"/>
      <c r="E41" s="58"/>
      <c r="F41" s="117"/>
      <c r="G41" s="53"/>
      <c r="H41" s="54"/>
      <c r="I41" s="117"/>
      <c r="J41" s="55">
        <f t="shared" si="21"/>
        <v>0</v>
      </c>
      <c r="K41" s="65"/>
    </row>
    <row r="42" spans="1:11" ht="20.25" x14ac:dyDescent="0.3">
      <c r="A42" s="20">
        <v>410339</v>
      </c>
      <c r="B42" s="95" t="s">
        <v>22</v>
      </c>
      <c r="C42" s="84">
        <v>145174</v>
      </c>
      <c r="D42" s="84">
        <v>145174</v>
      </c>
      <c r="E42" s="58">
        <v>83986.3</v>
      </c>
      <c r="F42" s="121">
        <v>83986.3</v>
      </c>
      <c r="G42" s="53">
        <f t="shared" si="19"/>
        <v>0</v>
      </c>
      <c r="H42" s="54">
        <f t="shared" si="20"/>
        <v>1</v>
      </c>
      <c r="I42" s="125">
        <v>47156.2</v>
      </c>
      <c r="J42" s="55">
        <f t="shared" si="21"/>
        <v>36830.100000000006</v>
      </c>
      <c r="K42" s="81">
        <f t="shared" si="17"/>
        <v>1.7810234921388917</v>
      </c>
    </row>
    <row r="43" spans="1:11" ht="16.5" customHeight="1" x14ac:dyDescent="0.3">
      <c r="A43" s="20">
        <v>410342</v>
      </c>
      <c r="B43" s="95" t="s">
        <v>23</v>
      </c>
      <c r="C43" s="84"/>
      <c r="D43" s="84"/>
      <c r="E43" s="58"/>
      <c r="F43" s="121"/>
      <c r="G43" s="53">
        <f t="shared" si="19"/>
        <v>0</v>
      </c>
      <c r="H43" s="54" t="e">
        <f t="shared" si="20"/>
        <v>#DIV/0!</v>
      </c>
      <c r="I43" s="125">
        <v>8221.1</v>
      </c>
      <c r="J43" s="55">
        <f t="shared" si="21"/>
        <v>-8221.1</v>
      </c>
      <c r="K43" s="81">
        <f t="shared" si="17"/>
        <v>0</v>
      </c>
    </row>
    <row r="44" spans="1:11" ht="37.5" x14ac:dyDescent="0.3">
      <c r="A44" s="20">
        <v>410345</v>
      </c>
      <c r="B44" s="103" t="s">
        <v>57</v>
      </c>
      <c r="C44" s="80"/>
      <c r="D44" s="144">
        <v>1319</v>
      </c>
      <c r="E44" s="58">
        <v>696</v>
      </c>
      <c r="F44" s="121">
        <v>696</v>
      </c>
      <c r="G44" s="53">
        <f t="shared" ref="G44" si="22">SUM(F44-E44)</f>
        <v>0</v>
      </c>
      <c r="H44" s="54">
        <f t="shared" ref="H44" si="23">SUM(F44/E44)</f>
        <v>1</v>
      </c>
      <c r="I44" s="125"/>
      <c r="J44" s="55">
        <f t="shared" si="21"/>
        <v>696</v>
      </c>
      <c r="K44" s="81" t="e">
        <f t="shared" si="17"/>
        <v>#DIV/0!</v>
      </c>
    </row>
    <row r="45" spans="1:11" ht="43.5" hidden="1" customHeight="1" x14ac:dyDescent="0.3">
      <c r="A45" s="20">
        <v>410351</v>
      </c>
      <c r="B45" s="110" t="s">
        <v>51</v>
      </c>
      <c r="C45" s="84"/>
      <c r="D45" s="84"/>
      <c r="E45" s="58"/>
      <c r="F45" s="121"/>
      <c r="G45" s="53">
        <f t="shared" si="19"/>
        <v>0</v>
      </c>
      <c r="H45" s="54" t="e">
        <f t="shared" si="20"/>
        <v>#DIV/0!</v>
      </c>
      <c r="I45" s="121"/>
      <c r="J45" s="55">
        <f t="shared" si="21"/>
        <v>0</v>
      </c>
      <c r="K45" s="81" t="e">
        <f t="shared" si="17"/>
        <v>#DIV/0!</v>
      </c>
    </row>
    <row r="46" spans="1:11" ht="21" x14ac:dyDescent="0.3">
      <c r="A46" s="24">
        <v>410400</v>
      </c>
      <c r="B46" s="106" t="s">
        <v>72</v>
      </c>
      <c r="C46" s="104">
        <f>SUM(C47)</f>
        <v>2602.6</v>
      </c>
      <c r="D46" s="104">
        <f>SUM(D47)</f>
        <v>2602.6</v>
      </c>
      <c r="E46" s="104">
        <f t="shared" ref="E46:F46" si="24">SUM(E47)</f>
        <v>1301.4000000000001</v>
      </c>
      <c r="F46" s="122">
        <f t="shared" si="24"/>
        <v>1301.4000000000001</v>
      </c>
      <c r="G46" s="63">
        <f t="shared" ref="G46" si="25">SUM(F46-E46)</f>
        <v>0</v>
      </c>
      <c r="H46" s="78">
        <f t="shared" ref="H46" si="26">SUM(F46/E46)</f>
        <v>1</v>
      </c>
      <c r="I46" s="126">
        <f>SUM(I47)</f>
        <v>1972.2</v>
      </c>
      <c r="J46" s="64">
        <f t="shared" ref="J46:J47" si="27">SUM(F46-I46)</f>
        <v>-670.8</v>
      </c>
      <c r="K46" s="65">
        <f t="shared" si="17"/>
        <v>0.65987222391238209</v>
      </c>
    </row>
    <row r="47" spans="1:11" ht="59.25" customHeight="1" x14ac:dyDescent="0.3">
      <c r="A47" s="20">
        <v>410402</v>
      </c>
      <c r="B47" s="105" t="s">
        <v>71</v>
      </c>
      <c r="C47" s="84">
        <v>2602.6</v>
      </c>
      <c r="D47" s="84">
        <v>2602.6</v>
      </c>
      <c r="E47" s="84">
        <v>1301.4000000000001</v>
      </c>
      <c r="F47" s="121">
        <v>1301.4000000000001</v>
      </c>
      <c r="G47" s="53">
        <f t="shared" ref="G47" si="28">SUM(F47-E47)</f>
        <v>0</v>
      </c>
      <c r="H47" s="54">
        <f t="shared" ref="H47" si="29">SUM(F47/E47)</f>
        <v>1</v>
      </c>
      <c r="I47" s="121">
        <v>1972.2</v>
      </c>
      <c r="J47" s="55">
        <f t="shared" si="27"/>
        <v>-670.8</v>
      </c>
      <c r="K47" s="81">
        <f t="shared" si="17"/>
        <v>0.65987222391238209</v>
      </c>
    </row>
    <row r="48" spans="1:11" ht="20.25" x14ac:dyDescent="0.3">
      <c r="A48" s="24">
        <v>410500</v>
      </c>
      <c r="B48" s="44" t="s">
        <v>44</v>
      </c>
      <c r="C48" s="77">
        <f>SUM(C49:C68)</f>
        <v>0</v>
      </c>
      <c r="D48" s="77">
        <f>SUM(D49:D68)</f>
        <v>2723.3999999999996</v>
      </c>
      <c r="E48" s="77">
        <f t="shared" ref="E48:F48" si="30">SUM(E49:E68)</f>
        <v>1999.7999999999997</v>
      </c>
      <c r="F48" s="120">
        <f t="shared" si="30"/>
        <v>1999.7999999999997</v>
      </c>
      <c r="G48" s="77">
        <f>SUM(G49:G68)</f>
        <v>0</v>
      </c>
      <c r="H48" s="54">
        <f t="shared" si="20"/>
        <v>1</v>
      </c>
      <c r="I48" s="120">
        <f>SUM(I49:I68)</f>
        <v>1655.8000000000002</v>
      </c>
      <c r="J48" s="64">
        <f t="shared" si="21"/>
        <v>343.99999999999955</v>
      </c>
      <c r="K48" s="82">
        <f t="shared" si="17"/>
        <v>1.2077545597294357</v>
      </c>
    </row>
    <row r="49" spans="1:11" ht="39" hidden="1" customHeight="1" x14ac:dyDescent="0.3">
      <c r="A49" s="20">
        <v>410501</v>
      </c>
      <c r="B49" s="108" t="s">
        <v>45</v>
      </c>
      <c r="C49" s="83"/>
      <c r="D49" s="83"/>
      <c r="E49" s="58"/>
      <c r="F49" s="121"/>
      <c r="G49" s="53"/>
      <c r="H49" s="54"/>
      <c r="I49" s="125"/>
      <c r="J49" s="55">
        <f t="shared" si="21"/>
        <v>0</v>
      </c>
      <c r="K49" s="81" t="e">
        <f t="shared" si="17"/>
        <v>#DIV/0!</v>
      </c>
    </row>
    <row r="50" spans="1:11" ht="39.75" hidden="1" customHeight="1" x14ac:dyDescent="0.3">
      <c r="A50" s="20">
        <v>410502</v>
      </c>
      <c r="B50" s="110" t="s">
        <v>46</v>
      </c>
      <c r="C50" s="84"/>
      <c r="D50" s="84"/>
      <c r="E50" s="58"/>
      <c r="F50" s="121"/>
      <c r="G50" s="53"/>
      <c r="H50" s="54"/>
      <c r="I50" s="125"/>
      <c r="J50" s="55">
        <f t="shared" si="21"/>
        <v>0</v>
      </c>
      <c r="K50" s="81" t="e">
        <f t="shared" si="17"/>
        <v>#DIV/0!</v>
      </c>
    </row>
    <row r="51" spans="1:11" ht="45" hidden="1" customHeight="1" x14ac:dyDescent="0.3">
      <c r="A51" s="20">
        <v>410503</v>
      </c>
      <c r="B51" s="109" t="s">
        <v>47</v>
      </c>
      <c r="C51" s="85"/>
      <c r="D51" s="85"/>
      <c r="E51" s="58"/>
      <c r="F51" s="121"/>
      <c r="G51" s="53"/>
      <c r="H51" s="54"/>
      <c r="I51" s="125"/>
      <c r="J51" s="55">
        <f t="shared" si="21"/>
        <v>0</v>
      </c>
      <c r="K51" s="81" t="e">
        <f t="shared" si="17"/>
        <v>#DIV/0!</v>
      </c>
    </row>
    <row r="52" spans="1:11" ht="36" hidden="1" customHeight="1" x14ac:dyDescent="0.3">
      <c r="A52" s="20">
        <v>410508</v>
      </c>
      <c r="B52" s="108" t="s">
        <v>53</v>
      </c>
      <c r="C52" s="70"/>
      <c r="D52" s="70"/>
      <c r="E52" s="58"/>
      <c r="F52" s="121"/>
      <c r="G52" s="53"/>
      <c r="H52" s="54"/>
      <c r="I52" s="125"/>
      <c r="J52" s="55">
        <f t="shared" si="21"/>
        <v>0</v>
      </c>
      <c r="K52" s="81"/>
    </row>
    <row r="53" spans="1:11" ht="41.25" hidden="1" customHeight="1" x14ac:dyDescent="0.3">
      <c r="A53" s="20">
        <v>410509</v>
      </c>
      <c r="B53" s="108" t="s">
        <v>70</v>
      </c>
      <c r="C53" s="70"/>
      <c r="D53" s="70"/>
      <c r="E53" s="58"/>
      <c r="F53" s="121"/>
      <c r="G53" s="53"/>
      <c r="H53" s="54"/>
      <c r="I53" s="125"/>
      <c r="J53" s="55">
        <f t="shared" si="21"/>
        <v>0</v>
      </c>
      <c r="K53" s="81"/>
    </row>
    <row r="54" spans="1:11" ht="39" customHeight="1" x14ac:dyDescent="0.3">
      <c r="A54" s="20">
        <v>410510</v>
      </c>
      <c r="B54" s="147" t="s">
        <v>65</v>
      </c>
      <c r="C54" s="70"/>
      <c r="D54" s="70">
        <v>1558.6</v>
      </c>
      <c r="E54" s="58">
        <v>835</v>
      </c>
      <c r="F54" s="121">
        <v>835</v>
      </c>
      <c r="G54" s="53">
        <f t="shared" si="19"/>
        <v>0</v>
      </c>
      <c r="H54" s="54">
        <f t="shared" si="20"/>
        <v>1</v>
      </c>
      <c r="I54" s="125">
        <v>399.6</v>
      </c>
      <c r="J54" s="55">
        <f t="shared" si="21"/>
        <v>435.4</v>
      </c>
      <c r="K54" s="81">
        <f t="shared" si="17"/>
        <v>2.0895895895895893</v>
      </c>
    </row>
    <row r="55" spans="1:11" ht="34.5" hidden="1" customHeight="1" x14ac:dyDescent="0.3">
      <c r="A55" s="20">
        <v>410511</v>
      </c>
      <c r="B55" s="97" t="s">
        <v>55</v>
      </c>
      <c r="C55" s="70"/>
      <c r="D55" s="70"/>
      <c r="E55" s="58"/>
      <c r="F55" s="121"/>
      <c r="G55" s="53">
        <f t="shared" ref="G55" si="31">SUM(F55-E55)</f>
        <v>0</v>
      </c>
      <c r="H55" s="54" t="e">
        <f t="shared" si="20"/>
        <v>#DIV/0!</v>
      </c>
      <c r="I55" s="125"/>
      <c r="J55" s="55">
        <f t="shared" si="21"/>
        <v>0</v>
      </c>
      <c r="K55" s="81" t="e">
        <f t="shared" si="17"/>
        <v>#DIV/0!</v>
      </c>
    </row>
    <row r="56" spans="1:11" ht="38.25" customHeight="1" x14ac:dyDescent="0.3">
      <c r="A56" s="20">
        <v>410512</v>
      </c>
      <c r="B56" s="98" t="s">
        <v>52</v>
      </c>
      <c r="C56" s="70"/>
      <c r="D56" s="70">
        <v>287.60000000000002</v>
      </c>
      <c r="E56" s="58">
        <v>287.60000000000002</v>
      </c>
      <c r="F56" s="121">
        <v>287.60000000000002</v>
      </c>
      <c r="G56" s="53">
        <f t="shared" si="19"/>
        <v>0</v>
      </c>
      <c r="H56" s="54">
        <f t="shared" si="20"/>
        <v>1</v>
      </c>
      <c r="I56" s="125">
        <v>355.7</v>
      </c>
      <c r="J56" s="55">
        <f t="shared" si="21"/>
        <v>-68.099999999999966</v>
      </c>
      <c r="K56" s="81">
        <f t="shared" si="17"/>
        <v>0.80854652797301108</v>
      </c>
    </row>
    <row r="57" spans="1:11" ht="39" customHeight="1" x14ac:dyDescent="0.3">
      <c r="A57" s="20">
        <v>410514</v>
      </c>
      <c r="B57" s="148" t="s">
        <v>56</v>
      </c>
      <c r="C57" s="70"/>
      <c r="D57" s="70"/>
      <c r="E57" s="58"/>
      <c r="F57" s="121"/>
      <c r="G57" s="53">
        <f t="shared" ref="G57" si="32">SUM(F57-E57)</f>
        <v>0</v>
      </c>
      <c r="H57" s="54" t="e">
        <f t="shared" si="20"/>
        <v>#DIV/0!</v>
      </c>
      <c r="I57" s="121">
        <v>217.6</v>
      </c>
      <c r="J57" s="55">
        <f t="shared" si="21"/>
        <v>-217.6</v>
      </c>
      <c r="K57" s="81">
        <f t="shared" si="17"/>
        <v>0</v>
      </c>
    </row>
    <row r="58" spans="1:11" ht="36" customHeight="1" x14ac:dyDescent="0.3">
      <c r="A58" s="20">
        <v>410515</v>
      </c>
      <c r="B58" s="109" t="s">
        <v>50</v>
      </c>
      <c r="C58" s="70"/>
      <c r="D58" s="70"/>
      <c r="E58" s="58"/>
      <c r="F58" s="121"/>
      <c r="G58" s="53">
        <f t="shared" si="19"/>
        <v>0</v>
      </c>
      <c r="H58" s="54" t="e">
        <f t="shared" si="20"/>
        <v>#DIV/0!</v>
      </c>
      <c r="I58" s="121">
        <v>198.5</v>
      </c>
      <c r="J58" s="55">
        <f t="shared" si="21"/>
        <v>-198.5</v>
      </c>
      <c r="K58" s="81">
        <f t="shared" si="17"/>
        <v>0</v>
      </c>
    </row>
    <row r="59" spans="1:11" ht="43.5" customHeight="1" x14ac:dyDescent="0.3">
      <c r="A59" s="20">
        <v>410517</v>
      </c>
      <c r="B59" s="108" t="s">
        <v>74</v>
      </c>
      <c r="C59" s="70"/>
      <c r="D59" s="70"/>
      <c r="E59" s="58"/>
      <c r="F59" s="121"/>
      <c r="G59" s="53">
        <f t="shared" si="19"/>
        <v>0</v>
      </c>
      <c r="H59" s="54" t="e">
        <f t="shared" si="20"/>
        <v>#DIV/0!</v>
      </c>
      <c r="I59" s="121">
        <v>82.2</v>
      </c>
      <c r="J59" s="55">
        <f t="shared" si="21"/>
        <v>-82.2</v>
      </c>
      <c r="K59" s="81">
        <f t="shared" si="17"/>
        <v>0</v>
      </c>
    </row>
    <row r="60" spans="1:11" ht="33.75" hidden="1" customHeight="1" x14ac:dyDescent="0.3">
      <c r="A60" s="20">
        <v>410518</v>
      </c>
      <c r="B60" s="108" t="s">
        <v>76</v>
      </c>
      <c r="C60" s="70"/>
      <c r="D60" s="70"/>
      <c r="E60" s="58"/>
      <c r="F60" s="121"/>
      <c r="G60" s="53">
        <f t="shared" si="19"/>
        <v>0</v>
      </c>
      <c r="H60" s="54" t="e">
        <f t="shared" si="20"/>
        <v>#DIV/0!</v>
      </c>
      <c r="I60" s="121"/>
      <c r="J60" s="55">
        <f t="shared" si="21"/>
        <v>0</v>
      </c>
      <c r="K60" s="81"/>
    </row>
    <row r="61" spans="1:11" ht="40.5" hidden="1" customHeight="1" x14ac:dyDescent="0.3">
      <c r="A61" s="20">
        <v>410520</v>
      </c>
      <c r="B61" s="97" t="s">
        <v>49</v>
      </c>
      <c r="C61" s="69"/>
      <c r="D61" s="69"/>
      <c r="E61" s="58"/>
      <c r="F61" s="121"/>
      <c r="G61" s="53"/>
      <c r="H61" s="54"/>
      <c r="I61" s="121"/>
      <c r="J61" s="55">
        <f t="shared" si="21"/>
        <v>0</v>
      </c>
      <c r="K61" s="81" t="e">
        <f t="shared" si="17"/>
        <v>#DIV/0!</v>
      </c>
    </row>
    <row r="62" spans="1:11" ht="33.75" hidden="1" customHeight="1" x14ac:dyDescent="0.3">
      <c r="A62" s="20">
        <v>410523</v>
      </c>
      <c r="B62" s="97" t="s">
        <v>54</v>
      </c>
      <c r="C62" s="69"/>
      <c r="D62" s="69"/>
      <c r="E62" s="58"/>
      <c r="F62" s="121"/>
      <c r="G62" s="53"/>
      <c r="H62" s="54"/>
      <c r="I62" s="121"/>
      <c r="J62" s="55">
        <f t="shared" si="21"/>
        <v>0</v>
      </c>
      <c r="K62" s="81" t="e">
        <f t="shared" si="17"/>
        <v>#DIV/0!</v>
      </c>
    </row>
    <row r="63" spans="1:11" ht="30.75" hidden="1" customHeight="1" x14ac:dyDescent="0.3">
      <c r="A63" s="20">
        <v>410530</v>
      </c>
      <c r="B63" s="108" t="s">
        <v>75</v>
      </c>
      <c r="C63" s="69"/>
      <c r="D63" s="69"/>
      <c r="E63" s="58"/>
      <c r="F63" s="121"/>
      <c r="G63" s="53"/>
      <c r="H63" s="54"/>
      <c r="I63" s="121"/>
      <c r="J63" s="55"/>
      <c r="K63" s="81"/>
    </row>
    <row r="64" spans="1:11" ht="26.25" customHeight="1" x14ac:dyDescent="0.3">
      <c r="A64" s="20">
        <v>410539</v>
      </c>
      <c r="B64" s="97" t="s">
        <v>48</v>
      </c>
      <c r="C64" s="69"/>
      <c r="D64" s="69">
        <v>42.6</v>
      </c>
      <c r="E64" s="58">
        <v>42.6</v>
      </c>
      <c r="F64" s="121">
        <v>42.6</v>
      </c>
      <c r="G64" s="53">
        <f t="shared" si="19"/>
        <v>0</v>
      </c>
      <c r="H64" s="54">
        <f t="shared" si="20"/>
        <v>1</v>
      </c>
      <c r="I64" s="121">
        <v>100.1</v>
      </c>
      <c r="J64" s="55">
        <f t="shared" si="21"/>
        <v>-57.499999999999993</v>
      </c>
      <c r="K64" s="68">
        <f t="shared" si="17"/>
        <v>0.4255744255744256</v>
      </c>
    </row>
    <row r="65" spans="1:11" ht="41.25" hidden="1" customHeight="1" x14ac:dyDescent="0.3">
      <c r="A65" s="20">
        <v>410541</v>
      </c>
      <c r="B65" s="108" t="s">
        <v>63</v>
      </c>
      <c r="C65" s="69"/>
      <c r="D65" s="69"/>
      <c r="E65" s="58"/>
      <c r="F65" s="121"/>
      <c r="G65" s="53"/>
      <c r="H65" s="54"/>
      <c r="I65" s="121"/>
      <c r="J65" s="55">
        <f t="shared" si="21"/>
        <v>0</v>
      </c>
      <c r="K65" s="68" t="e">
        <f t="shared" si="17"/>
        <v>#DIV/0!</v>
      </c>
    </row>
    <row r="66" spans="1:11" ht="30.75" hidden="1" customHeight="1" x14ac:dyDescent="0.3">
      <c r="A66" s="20">
        <v>410543</v>
      </c>
      <c r="B66" s="97" t="s">
        <v>67</v>
      </c>
      <c r="C66" s="69"/>
      <c r="D66" s="69"/>
      <c r="E66" s="58"/>
      <c r="F66" s="121"/>
      <c r="G66" s="53"/>
      <c r="H66" s="54"/>
      <c r="I66" s="121"/>
      <c r="J66" s="55">
        <f t="shared" si="21"/>
        <v>0</v>
      </c>
      <c r="K66" s="68" t="e">
        <f t="shared" si="17"/>
        <v>#DIV/0!</v>
      </c>
    </row>
    <row r="67" spans="1:11" ht="36.75" hidden="1" customHeight="1" x14ac:dyDescent="0.3">
      <c r="A67" s="20">
        <v>410545</v>
      </c>
      <c r="B67" s="97" t="s">
        <v>69</v>
      </c>
      <c r="C67" s="69"/>
      <c r="D67" s="69"/>
      <c r="E67" s="58"/>
      <c r="F67" s="121"/>
      <c r="G67" s="53"/>
      <c r="H67" s="54"/>
      <c r="I67" s="121"/>
      <c r="J67" s="55">
        <f t="shared" si="21"/>
        <v>0</v>
      </c>
      <c r="K67" s="68" t="e">
        <f t="shared" si="17"/>
        <v>#DIV/0!</v>
      </c>
    </row>
    <row r="68" spans="1:11" ht="36.75" customHeight="1" x14ac:dyDescent="0.3">
      <c r="A68" s="20">
        <v>410550</v>
      </c>
      <c r="B68" s="97" t="s">
        <v>73</v>
      </c>
      <c r="C68" s="69"/>
      <c r="D68" s="69">
        <v>834.6</v>
      </c>
      <c r="E68" s="58">
        <v>834.6</v>
      </c>
      <c r="F68" s="121">
        <v>834.6</v>
      </c>
      <c r="G68" s="158">
        <f t="shared" ref="G68" si="33">SUM(F68-E68)</f>
        <v>0</v>
      </c>
      <c r="H68" s="54">
        <f t="shared" ref="H68" si="34">SUM(F68/E68)</f>
        <v>1</v>
      </c>
      <c r="I68" s="121">
        <v>302.10000000000002</v>
      </c>
      <c r="J68" s="55">
        <f t="shared" si="21"/>
        <v>532.5</v>
      </c>
      <c r="K68" s="81">
        <f t="shared" si="17"/>
        <v>2.7626613704071499</v>
      </c>
    </row>
    <row r="69" spans="1:11" ht="20.25" x14ac:dyDescent="0.3">
      <c r="A69" s="149"/>
      <c r="B69" s="45" t="s">
        <v>37</v>
      </c>
      <c r="C69" s="62">
        <f>SUM(C37:C38)</f>
        <v>716849.2</v>
      </c>
      <c r="D69" s="62">
        <f>SUM(D37:D38)</f>
        <v>720891.6</v>
      </c>
      <c r="E69" s="62">
        <f>SUM(E37:E38)</f>
        <v>375384.3</v>
      </c>
      <c r="F69" s="119">
        <f>SUM(F37:F38)</f>
        <v>412428.10000000003</v>
      </c>
      <c r="G69" s="62">
        <f>SUM(G37:G38)</f>
        <v>37043.800000000047</v>
      </c>
      <c r="H69" s="49">
        <f>SUM(F69/E69)</f>
        <v>1.0986823370077012</v>
      </c>
      <c r="I69" s="119">
        <f>SUM(I37:I38)</f>
        <v>316468.10000000003</v>
      </c>
      <c r="J69" s="62">
        <f>SUM(J37:J38)</f>
        <v>95960.000000000029</v>
      </c>
      <c r="K69" s="66">
        <f>SUM(F69/I69)*100%</f>
        <v>1.3032217149216618</v>
      </c>
    </row>
    <row r="70" spans="1:11" ht="17.25" x14ac:dyDescent="0.25">
      <c r="A70" s="175" t="s">
        <v>29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7"/>
    </row>
    <row r="71" spans="1:11" ht="20.25" x14ac:dyDescent="0.3">
      <c r="A71" s="21">
        <v>190100</v>
      </c>
      <c r="B71" s="139" t="s">
        <v>13</v>
      </c>
      <c r="C71" s="144">
        <v>350</v>
      </c>
      <c r="D71" s="144">
        <v>350</v>
      </c>
      <c r="E71" s="59">
        <v>174.6</v>
      </c>
      <c r="F71" s="118">
        <v>108</v>
      </c>
      <c r="G71" s="53">
        <f t="shared" ref="G71:G75" si="35">SUM(F71-E71)</f>
        <v>-66.599999999999994</v>
      </c>
      <c r="H71" s="54">
        <f t="shared" ref="H71:H75" si="36">SUM(F71/E71)</f>
        <v>0.61855670103092786</v>
      </c>
      <c r="I71" s="124">
        <v>156.69999999999999</v>
      </c>
      <c r="J71" s="55">
        <f t="shared" ref="J71:J79" si="37">SUM(F71-I71)</f>
        <v>-48.699999999999989</v>
      </c>
      <c r="K71" s="56">
        <f>SUM(F71/I71)*100%</f>
        <v>0.68921506062539895</v>
      </c>
    </row>
    <row r="72" spans="1:11" ht="39" customHeight="1" x14ac:dyDescent="0.3">
      <c r="A72" s="21">
        <v>211100</v>
      </c>
      <c r="B72" s="139" t="s">
        <v>83</v>
      </c>
      <c r="C72" s="144"/>
      <c r="D72" s="144"/>
      <c r="E72" s="59"/>
      <c r="F72" s="118"/>
      <c r="G72" s="53">
        <f t="shared" si="35"/>
        <v>0</v>
      </c>
      <c r="H72" s="54" t="e">
        <f t="shared" si="36"/>
        <v>#DIV/0!</v>
      </c>
      <c r="I72" s="124"/>
      <c r="J72" s="55">
        <f t="shared" si="37"/>
        <v>0</v>
      </c>
      <c r="K72" s="56" t="e">
        <f>SUM(F72/I72)*100%</f>
        <v>#DIV/0!</v>
      </c>
    </row>
    <row r="73" spans="1:11" ht="62.45" customHeight="1" x14ac:dyDescent="0.3">
      <c r="A73" s="21">
        <v>240621</v>
      </c>
      <c r="B73" s="150" t="s">
        <v>30</v>
      </c>
      <c r="C73" s="151"/>
      <c r="D73" s="151"/>
      <c r="E73" s="86"/>
      <c r="F73" s="131">
        <v>46.5</v>
      </c>
      <c r="G73" s="53">
        <f t="shared" si="35"/>
        <v>46.5</v>
      </c>
      <c r="H73" s="86"/>
      <c r="I73" s="129">
        <v>26.3</v>
      </c>
      <c r="J73" s="55">
        <f t="shared" si="37"/>
        <v>20.2</v>
      </c>
      <c r="K73" s="56">
        <f>SUM(F73/I73)*100%</f>
        <v>1.768060836501901</v>
      </c>
    </row>
    <row r="74" spans="1:11" ht="22.5" customHeight="1" x14ac:dyDescent="0.3">
      <c r="A74" s="21">
        <v>250000</v>
      </c>
      <c r="B74" s="152" t="s">
        <v>25</v>
      </c>
      <c r="C74" s="153">
        <v>6752.9</v>
      </c>
      <c r="D74" s="153">
        <v>6752.9</v>
      </c>
      <c r="E74" s="100">
        <v>2279.3000000000002</v>
      </c>
      <c r="F74" s="127">
        <v>47547.8</v>
      </c>
      <c r="G74" s="53">
        <f t="shared" si="35"/>
        <v>45268.5</v>
      </c>
      <c r="H74" s="54">
        <f t="shared" si="36"/>
        <v>20.86070284736542</v>
      </c>
      <c r="I74" s="130">
        <v>6775.2</v>
      </c>
      <c r="J74" s="55">
        <f t="shared" si="37"/>
        <v>40772.600000000006</v>
      </c>
      <c r="K74" s="56">
        <f>SUM(F74/I74)*100%</f>
        <v>7.0179182902349755</v>
      </c>
    </row>
    <row r="75" spans="1:11" ht="40.5" hidden="1" x14ac:dyDescent="0.3">
      <c r="A75" s="20">
        <v>410366</v>
      </c>
      <c r="B75" s="154" t="s">
        <v>24</v>
      </c>
      <c r="C75" s="155"/>
      <c r="D75" s="155"/>
      <c r="E75" s="87"/>
      <c r="F75" s="127"/>
      <c r="G75" s="53">
        <f t="shared" si="35"/>
        <v>0</v>
      </c>
      <c r="H75" s="54" t="e">
        <f t="shared" si="36"/>
        <v>#DIV/0!</v>
      </c>
      <c r="I75" s="127"/>
      <c r="J75" s="55">
        <f t="shared" si="37"/>
        <v>0</v>
      </c>
      <c r="K75" s="56"/>
    </row>
    <row r="76" spans="1:11" ht="20.25" x14ac:dyDescent="0.3">
      <c r="A76" s="23"/>
      <c r="B76" s="45" t="s">
        <v>26</v>
      </c>
      <c r="C76" s="62">
        <f>SUM(C78:C80)</f>
        <v>0</v>
      </c>
      <c r="D76" s="62">
        <f>SUM(D78:D80)</f>
        <v>0</v>
      </c>
      <c r="E76" s="62">
        <f>SUM(E78:E82)</f>
        <v>0</v>
      </c>
      <c r="F76" s="119">
        <f>SUM(F77:F80)</f>
        <v>355.7</v>
      </c>
      <c r="G76" s="62">
        <f>SUM(G77:G82)</f>
        <v>355.7</v>
      </c>
      <c r="H76" s="49" t="e">
        <f>SUM(F76/E76)</f>
        <v>#DIV/0!</v>
      </c>
      <c r="I76" s="119">
        <f>SUM(I77:I82)</f>
        <v>1008.4</v>
      </c>
      <c r="J76" s="62">
        <f t="shared" si="37"/>
        <v>-652.70000000000005</v>
      </c>
      <c r="K76" s="66">
        <f>SUM(F76/I76)*100%</f>
        <v>0.35273700912336375</v>
      </c>
    </row>
    <row r="77" spans="1:11" ht="42" customHeight="1" x14ac:dyDescent="0.3">
      <c r="A77" s="25">
        <v>241109</v>
      </c>
      <c r="B77" s="156" t="s">
        <v>61</v>
      </c>
      <c r="C77" s="88"/>
      <c r="D77" s="88"/>
      <c r="E77" s="88"/>
      <c r="F77" s="121">
        <v>1.4</v>
      </c>
      <c r="G77" s="112">
        <f t="shared" ref="G77:G82" si="38">SUM(F77-E77)</f>
        <v>1.4</v>
      </c>
      <c r="H77" s="113"/>
      <c r="I77" s="121">
        <v>0.5</v>
      </c>
      <c r="J77" s="89">
        <f t="shared" si="37"/>
        <v>0.89999999999999991</v>
      </c>
      <c r="K77" s="81">
        <f t="shared" ref="K77:K78" si="39">SUM(F77/I77)*100%</f>
        <v>2.8</v>
      </c>
    </row>
    <row r="78" spans="1:11" ht="23.25" customHeight="1" x14ac:dyDescent="0.3">
      <c r="A78" s="25">
        <v>241700</v>
      </c>
      <c r="B78" s="107" t="s">
        <v>32</v>
      </c>
      <c r="C78" s="101"/>
      <c r="D78" s="101"/>
      <c r="E78" s="89"/>
      <c r="F78" s="118"/>
      <c r="G78" s="53">
        <f t="shared" si="38"/>
        <v>0</v>
      </c>
      <c r="H78" s="54"/>
      <c r="I78" s="124">
        <v>794.5</v>
      </c>
      <c r="J78" s="89">
        <f t="shared" si="37"/>
        <v>-794.5</v>
      </c>
      <c r="K78" s="81">
        <f t="shared" si="39"/>
        <v>0</v>
      </c>
    </row>
    <row r="79" spans="1:11" ht="20.25" hidden="1" customHeight="1" x14ac:dyDescent="0.3">
      <c r="A79" s="21">
        <v>310300</v>
      </c>
      <c r="B79" s="157" t="s">
        <v>42</v>
      </c>
      <c r="C79" s="90"/>
      <c r="D79" s="90"/>
      <c r="E79" s="61"/>
      <c r="F79" s="118"/>
      <c r="G79" s="53">
        <f t="shared" si="38"/>
        <v>0</v>
      </c>
      <c r="H79" s="54"/>
      <c r="I79" s="124"/>
      <c r="J79" s="55">
        <f t="shared" si="37"/>
        <v>0</v>
      </c>
      <c r="K79" s="68"/>
    </row>
    <row r="80" spans="1:11" ht="21.75" customHeight="1" x14ac:dyDescent="0.3">
      <c r="A80" s="21">
        <v>330100</v>
      </c>
      <c r="B80" s="46" t="s">
        <v>27</v>
      </c>
      <c r="C80" s="91"/>
      <c r="D80" s="91"/>
      <c r="E80" s="92"/>
      <c r="F80" s="118">
        <v>354.3</v>
      </c>
      <c r="G80" s="53">
        <f t="shared" si="38"/>
        <v>354.3</v>
      </c>
      <c r="H80" s="54"/>
      <c r="I80" s="118">
        <v>213.4</v>
      </c>
      <c r="J80" s="55">
        <f>SUM(F80-I80)</f>
        <v>140.9</v>
      </c>
      <c r="K80" s="81">
        <f t="shared" ref="K80:K82" si="40">SUM(F80/I80)*100%</f>
        <v>1.6602624179943768</v>
      </c>
    </row>
    <row r="81" spans="1:11" ht="40.5" hidden="1" x14ac:dyDescent="0.3">
      <c r="A81" s="20">
        <v>410345</v>
      </c>
      <c r="B81" s="39" t="s">
        <v>57</v>
      </c>
      <c r="C81" s="90"/>
      <c r="D81" s="90"/>
      <c r="E81" s="92"/>
      <c r="F81" s="118"/>
      <c r="G81" s="53"/>
      <c r="H81" s="54"/>
      <c r="I81" s="118"/>
      <c r="J81" s="55">
        <f>SUM(F81-I81)</f>
        <v>0</v>
      </c>
      <c r="K81" s="56"/>
    </row>
    <row r="82" spans="1:11" ht="20.25" hidden="1" x14ac:dyDescent="0.3">
      <c r="A82" s="20">
        <v>410539</v>
      </c>
      <c r="B82" s="39" t="s">
        <v>48</v>
      </c>
      <c r="C82" s="90"/>
      <c r="D82" s="90"/>
      <c r="E82" s="92"/>
      <c r="F82" s="118"/>
      <c r="G82" s="53">
        <f t="shared" si="38"/>
        <v>0</v>
      </c>
      <c r="H82" s="54" t="e">
        <f t="shared" ref="H82:H84" si="41">SUM(F82/E82)</f>
        <v>#DIV/0!</v>
      </c>
      <c r="I82" s="118"/>
      <c r="J82" s="55">
        <f>SUM(F82-I82)</f>
        <v>0</v>
      </c>
      <c r="K82" s="81" t="e">
        <f t="shared" si="40"/>
        <v>#DIV/0!</v>
      </c>
    </row>
    <row r="83" spans="1:11" ht="20.25" x14ac:dyDescent="0.3">
      <c r="A83" s="23"/>
      <c r="B83" s="45" t="s">
        <v>38</v>
      </c>
      <c r="C83" s="79">
        <f>SUM(C71:C76)</f>
        <v>7102.9</v>
      </c>
      <c r="D83" s="79">
        <f>SUM(D71:D76)</f>
        <v>7102.9</v>
      </c>
      <c r="E83" s="79">
        <f>SUM(E71:E76)</f>
        <v>2453.9</v>
      </c>
      <c r="F83" s="120">
        <f>SUM(F71:F76)</f>
        <v>48058</v>
      </c>
      <c r="G83" s="79">
        <f>SUM(G71:G76)</f>
        <v>45604.1</v>
      </c>
      <c r="H83" s="49">
        <f t="shared" si="41"/>
        <v>19.584335139981253</v>
      </c>
      <c r="I83" s="120">
        <f>SUM(I71:I76)</f>
        <v>7966.5999999999995</v>
      </c>
      <c r="J83" s="79">
        <f>SUM(J71:J76)</f>
        <v>40091.400000000009</v>
      </c>
      <c r="K83" s="66">
        <f>SUM(F83/I83)*100%</f>
        <v>6.032435417869606</v>
      </c>
    </row>
    <row r="84" spans="1:11" ht="21" thickBot="1" x14ac:dyDescent="0.35">
      <c r="A84" s="26"/>
      <c r="B84" s="16" t="s">
        <v>28</v>
      </c>
      <c r="C84" s="93">
        <f>SUM(C69,C83)</f>
        <v>723952.1</v>
      </c>
      <c r="D84" s="93">
        <f>SUM(D69,D83)</f>
        <v>727994.5</v>
      </c>
      <c r="E84" s="93">
        <f>SUM(E69,E83)</f>
        <v>377838.2</v>
      </c>
      <c r="F84" s="128">
        <f>SUM(F69,F83)</f>
        <v>460486.10000000003</v>
      </c>
      <c r="G84" s="93">
        <f>SUM(G69,G83)</f>
        <v>82647.900000000052</v>
      </c>
      <c r="H84" s="96">
        <f t="shared" si="41"/>
        <v>1.2187388675893545</v>
      </c>
      <c r="I84" s="128">
        <f>SUM(I69,I83)</f>
        <v>324434.7</v>
      </c>
      <c r="J84" s="93">
        <f>SUM(J69,J83)</f>
        <v>136051.40000000002</v>
      </c>
      <c r="K84" s="94">
        <f>SUM(F84/I84)*100%</f>
        <v>1.4193491016836361</v>
      </c>
    </row>
    <row r="85" spans="1:11" ht="54" customHeight="1" x14ac:dyDescent="0.3">
      <c r="A85" s="15"/>
      <c r="B85" s="173" t="s">
        <v>82</v>
      </c>
      <c r="C85" s="174"/>
      <c r="D85" s="174"/>
      <c r="E85" s="174"/>
      <c r="F85" s="174"/>
      <c r="G85" s="174"/>
      <c r="H85" s="174"/>
      <c r="I85" s="174"/>
      <c r="J85" s="174"/>
      <c r="K85" s="174"/>
    </row>
    <row r="86" spans="1:11" ht="18.75" x14ac:dyDescent="0.3">
      <c r="A86" s="1"/>
      <c r="B86" s="1"/>
      <c r="C86" s="1"/>
      <c r="D86" s="10"/>
      <c r="E86" s="10"/>
      <c r="F86" s="11"/>
      <c r="G86" s="12"/>
      <c r="H86" s="13"/>
      <c r="I86" s="8"/>
      <c r="J86" s="7"/>
      <c r="K86" s="7"/>
    </row>
    <row r="87" spans="1:11" ht="18.75" x14ac:dyDescent="0.3">
      <c r="A87" s="1"/>
      <c r="B87" s="1"/>
      <c r="C87" s="1"/>
      <c r="D87" s="10"/>
      <c r="E87" s="10"/>
      <c r="F87" s="14" t="s">
        <v>36</v>
      </c>
      <c r="G87" s="12"/>
      <c r="H87" s="13"/>
      <c r="I87" s="8"/>
      <c r="J87" s="7"/>
      <c r="K87" s="7"/>
    </row>
    <row r="88" spans="1:11" ht="20.25" x14ac:dyDescent="0.3">
      <c r="A88" s="1"/>
      <c r="B88" s="1"/>
      <c r="C88" s="1"/>
      <c r="D88" s="6"/>
      <c r="E88" s="6"/>
      <c r="F88" s="3"/>
      <c r="G88" s="3"/>
      <c r="H88" s="4"/>
      <c r="I88" s="5"/>
      <c r="J88" s="1"/>
      <c r="K88" s="1"/>
    </row>
    <row r="91" spans="1:11" x14ac:dyDescent="0.25">
      <c r="B91" t="s">
        <v>36</v>
      </c>
    </row>
    <row r="92" spans="1:11" x14ac:dyDescent="0.25">
      <c r="B92" t="s">
        <v>36</v>
      </c>
      <c r="G92" t="s">
        <v>36</v>
      </c>
    </row>
    <row r="94" spans="1:11" x14ac:dyDescent="0.25">
      <c r="B94" t="s">
        <v>36</v>
      </c>
    </row>
  </sheetData>
  <mergeCells count="14">
    <mergeCell ref="I5:I6"/>
    <mergeCell ref="J5:K5"/>
    <mergeCell ref="A70:K70"/>
    <mergeCell ref="B85:K8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6:XFD1048576 A85:B85 L85:XFD85 A1:XFD84">
    <cfRule type="containsErrors" dxfId="1" priority="1">
      <formula>ISERROR(A1)</formula>
    </cfRule>
    <cfRule type="cellIs" dxfId="0" priority="2" operator="equal">
      <formula>0</formula>
    </cfRule>
  </conditionalFormatting>
  <pageMargins left="0.31496062992125984" right="0.11811023622047245" top="0.74803149606299213" bottom="0" header="0.31496062992125984" footer="0.31496062992125984"/>
  <pageSetup paperSize="9" scale="55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червень-21</vt:lpstr>
      <vt:lpstr>'червень-21'!Область_печати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Huzei Liuda</cp:lastModifiedBy>
  <cp:lastPrinted>2021-07-09T11:34:15Z</cp:lastPrinted>
  <dcterms:created xsi:type="dcterms:W3CDTF">2015-02-12T09:02:27Z</dcterms:created>
  <dcterms:modified xsi:type="dcterms:W3CDTF">2021-07-13T06:34:52Z</dcterms:modified>
</cp:coreProperties>
</file>