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zei Liuda\Desktop\"/>
    </mc:Choice>
  </mc:AlternateContent>
  <bookViews>
    <workbookView xWindow="0" yWindow="0" windowWidth="2115" windowHeight="0" tabRatio="365" firstSheet="3" activeTab="3"/>
  </bookViews>
  <sheets>
    <sheet name="січень-22" sheetId="38" r:id="rId1"/>
    <sheet name="лютий-22" sheetId="39" r:id="rId2"/>
    <sheet name="березень-22 " sheetId="40" r:id="rId3"/>
    <sheet name="квітень-22" sheetId="41" r:id="rId4"/>
  </sheets>
  <definedNames>
    <definedName name="_xlnm.Print_Area" localSheetId="2">'березень-22 '!$A$1:$K$92</definedName>
    <definedName name="_xlnm.Print_Area" localSheetId="3">'квітень-22'!$A$1:$K$93</definedName>
    <definedName name="_xlnm.Print_Area" localSheetId="0">'січень-22'!$A$1:$K$84</definedName>
  </definedNames>
  <calcPr calcId="162913"/>
</workbook>
</file>

<file path=xl/calcChain.xml><?xml version="1.0" encoding="utf-8"?>
<calcChain xmlns="http://schemas.openxmlformats.org/spreadsheetml/2006/main">
  <c r="K81" i="41" l="1"/>
  <c r="H55" i="41" l="1"/>
  <c r="G26" i="41" l="1"/>
  <c r="H26" i="41"/>
  <c r="J26" i="41"/>
  <c r="K26" i="41"/>
  <c r="C77" i="41"/>
  <c r="D77" i="41"/>
  <c r="F77" i="40" l="1"/>
  <c r="J26" i="40" l="1"/>
  <c r="E77" i="40" l="1"/>
  <c r="I49" i="40" l="1"/>
  <c r="H74" i="40" l="1"/>
  <c r="G26" i="40"/>
  <c r="H26" i="40"/>
  <c r="D77" i="40" l="1"/>
  <c r="D14" i="39"/>
  <c r="D13" i="39"/>
  <c r="D14" i="40"/>
  <c r="D13" i="40"/>
  <c r="C77" i="40"/>
  <c r="J8" i="38" l="1"/>
  <c r="F13" i="38"/>
  <c r="G26" i="39" l="1"/>
  <c r="H26" i="39"/>
  <c r="J26" i="39"/>
  <c r="I49" i="39" l="1"/>
  <c r="C77" i="39" l="1"/>
  <c r="C75" i="38" l="1"/>
  <c r="I48" i="38"/>
  <c r="H55" i="40" l="1"/>
  <c r="H69" i="40"/>
  <c r="D84" i="40" l="1"/>
  <c r="D49" i="40"/>
  <c r="D39" i="40" s="1"/>
  <c r="D47" i="40"/>
  <c r="D40" i="40"/>
  <c r="D20" i="40"/>
  <c r="D8" i="40"/>
  <c r="D38" i="40" l="1"/>
  <c r="D70" i="40" s="1"/>
  <c r="D84" i="41"/>
  <c r="D49" i="41"/>
  <c r="D47" i="41"/>
  <c r="D40" i="41"/>
  <c r="D20" i="41"/>
  <c r="D14" i="41"/>
  <c r="D13" i="41"/>
  <c r="D8" i="41" s="1"/>
  <c r="D39" i="41" l="1"/>
  <c r="D38" i="41"/>
  <c r="G69" i="41"/>
  <c r="H69" i="41"/>
  <c r="D70" i="41" l="1"/>
  <c r="K69" i="41"/>
  <c r="I49" i="41"/>
  <c r="K22" i="41"/>
  <c r="K83" i="41" l="1"/>
  <c r="J83" i="41"/>
  <c r="H83" i="41"/>
  <c r="G83" i="41"/>
  <c r="J82" i="41"/>
  <c r="J81" i="41"/>
  <c r="G81" i="41"/>
  <c r="J80" i="41"/>
  <c r="G80" i="41"/>
  <c r="K79" i="41"/>
  <c r="J79" i="41"/>
  <c r="G79" i="41"/>
  <c r="K78" i="41"/>
  <c r="J78" i="41"/>
  <c r="G78" i="41"/>
  <c r="I77" i="41"/>
  <c r="I84" i="41" s="1"/>
  <c r="F77" i="41"/>
  <c r="F84" i="41" s="1"/>
  <c r="E84" i="41"/>
  <c r="C84" i="41"/>
  <c r="J76" i="41"/>
  <c r="H76" i="41"/>
  <c r="G76" i="41"/>
  <c r="K75" i="41"/>
  <c r="J75" i="41"/>
  <c r="H75" i="41"/>
  <c r="G75" i="41"/>
  <c r="K74" i="41"/>
  <c r="J74" i="41"/>
  <c r="G74" i="41"/>
  <c r="K73" i="41"/>
  <c r="J73" i="41"/>
  <c r="H73" i="41"/>
  <c r="G73" i="41"/>
  <c r="K72" i="41"/>
  <c r="J72" i="41"/>
  <c r="H72" i="41"/>
  <c r="G72" i="41"/>
  <c r="J69" i="41"/>
  <c r="K68" i="41"/>
  <c r="J68" i="41"/>
  <c r="K67" i="41"/>
  <c r="J67" i="41"/>
  <c r="K66" i="41"/>
  <c r="J66" i="41"/>
  <c r="K65" i="41"/>
  <c r="J65" i="41"/>
  <c r="H65" i="41"/>
  <c r="G65" i="41"/>
  <c r="K63" i="41"/>
  <c r="J63" i="41"/>
  <c r="K62" i="41"/>
  <c r="J62" i="41"/>
  <c r="J61" i="41"/>
  <c r="H61" i="41"/>
  <c r="G61" i="41"/>
  <c r="K60" i="41"/>
  <c r="J60" i="41"/>
  <c r="H60" i="41"/>
  <c r="G60" i="41"/>
  <c r="K59" i="41"/>
  <c r="J59" i="41"/>
  <c r="H59" i="41"/>
  <c r="G59" i="41"/>
  <c r="K58" i="41"/>
  <c r="J58" i="41"/>
  <c r="H58" i="41"/>
  <c r="G58" i="41"/>
  <c r="K57" i="41"/>
  <c r="J57" i="41"/>
  <c r="H57" i="41"/>
  <c r="G57" i="41"/>
  <c r="K56" i="41"/>
  <c r="J56" i="41"/>
  <c r="H56" i="41"/>
  <c r="G56" i="41"/>
  <c r="K55" i="41"/>
  <c r="J55" i="41"/>
  <c r="G55" i="41"/>
  <c r="J54" i="41"/>
  <c r="J53" i="41"/>
  <c r="K52" i="41"/>
  <c r="J52" i="41"/>
  <c r="K51" i="41"/>
  <c r="J51" i="41"/>
  <c r="K50" i="41"/>
  <c r="J50" i="41"/>
  <c r="F49" i="41"/>
  <c r="K49" i="41" s="1"/>
  <c r="E49" i="41"/>
  <c r="C49" i="41"/>
  <c r="K48" i="41"/>
  <c r="J48" i="41"/>
  <c r="H48" i="41"/>
  <c r="G48" i="41"/>
  <c r="I47" i="41"/>
  <c r="K47" i="41" s="1"/>
  <c r="F47" i="41"/>
  <c r="E47" i="41"/>
  <c r="C47" i="41"/>
  <c r="K46" i="41"/>
  <c r="J46" i="41"/>
  <c r="H46" i="41"/>
  <c r="G46" i="41"/>
  <c r="K45" i="41"/>
  <c r="J45" i="41"/>
  <c r="K44" i="41"/>
  <c r="J44" i="41"/>
  <c r="H44" i="41"/>
  <c r="G44" i="41"/>
  <c r="K43" i="41"/>
  <c r="J43" i="41"/>
  <c r="H43" i="41"/>
  <c r="G43" i="41"/>
  <c r="J42" i="41"/>
  <c r="J41" i="41"/>
  <c r="I40" i="41"/>
  <c r="F40" i="41"/>
  <c r="E40" i="41"/>
  <c r="C40" i="41"/>
  <c r="C39" i="41" s="1"/>
  <c r="I39" i="41"/>
  <c r="K37" i="41"/>
  <c r="J37" i="41"/>
  <c r="H37" i="41"/>
  <c r="G37" i="41"/>
  <c r="J36" i="41"/>
  <c r="I35" i="41"/>
  <c r="F35" i="41"/>
  <c r="E35" i="41"/>
  <c r="K34" i="41"/>
  <c r="J34" i="41"/>
  <c r="G34" i="41"/>
  <c r="K33" i="41"/>
  <c r="J33" i="41"/>
  <c r="H33" i="41"/>
  <c r="G33" i="41"/>
  <c r="K32" i="41"/>
  <c r="J32" i="41"/>
  <c r="H32" i="41"/>
  <c r="G32" i="41"/>
  <c r="K31" i="41"/>
  <c r="J31" i="41"/>
  <c r="H31" i="41"/>
  <c r="G31" i="41"/>
  <c r="K30" i="41"/>
  <c r="J30" i="41"/>
  <c r="H30" i="41"/>
  <c r="G30" i="41"/>
  <c r="K29" i="41"/>
  <c r="J29" i="41"/>
  <c r="H29" i="41"/>
  <c r="G29" i="41"/>
  <c r="K28" i="41"/>
  <c r="J28" i="41"/>
  <c r="H28" i="41"/>
  <c r="G28" i="41"/>
  <c r="K27" i="41"/>
  <c r="J27" i="41"/>
  <c r="H27" i="41"/>
  <c r="G27" i="41"/>
  <c r="K25" i="41"/>
  <c r="J25" i="41"/>
  <c r="H25" i="41"/>
  <c r="G25" i="41"/>
  <c r="K24" i="41"/>
  <c r="J24" i="41"/>
  <c r="H24" i="41"/>
  <c r="G24" i="41"/>
  <c r="J23" i="41"/>
  <c r="G23" i="41"/>
  <c r="J22" i="41"/>
  <c r="H22" i="41"/>
  <c r="G22" i="41"/>
  <c r="K21" i="41"/>
  <c r="J21" i="41"/>
  <c r="H21" i="41"/>
  <c r="G21" i="41"/>
  <c r="I20" i="41"/>
  <c r="F20" i="41"/>
  <c r="E20" i="41"/>
  <c r="C20" i="41"/>
  <c r="K19" i="41"/>
  <c r="J19" i="41"/>
  <c r="H19" i="41"/>
  <c r="G19" i="41"/>
  <c r="K18" i="41"/>
  <c r="J18" i="41"/>
  <c r="H18" i="41"/>
  <c r="G18" i="41"/>
  <c r="K17" i="41"/>
  <c r="J17" i="41"/>
  <c r="H17" i="41"/>
  <c r="G17" i="41"/>
  <c r="K16" i="41"/>
  <c r="J16" i="41"/>
  <c r="H16" i="41"/>
  <c r="G16" i="41"/>
  <c r="K15" i="41"/>
  <c r="J15" i="41"/>
  <c r="H15" i="41"/>
  <c r="G15" i="41"/>
  <c r="I14" i="41"/>
  <c r="I13" i="41" s="1"/>
  <c r="I8" i="41" s="1"/>
  <c r="F14" i="41"/>
  <c r="E14" i="41"/>
  <c r="E13" i="41" s="1"/>
  <c r="E8" i="41" s="1"/>
  <c r="C14" i="41"/>
  <c r="C13" i="41" s="1"/>
  <c r="C8" i="41" s="1"/>
  <c r="K12" i="41"/>
  <c r="J12" i="41"/>
  <c r="H12" i="41"/>
  <c r="G12" i="41"/>
  <c r="K11" i="41"/>
  <c r="J11" i="41"/>
  <c r="H11" i="41"/>
  <c r="G11" i="41"/>
  <c r="K10" i="41"/>
  <c r="J10" i="41"/>
  <c r="H10" i="41"/>
  <c r="G10" i="41"/>
  <c r="K9" i="41"/>
  <c r="J9" i="41"/>
  <c r="H9" i="41"/>
  <c r="G9" i="41"/>
  <c r="G77" i="41" l="1"/>
  <c r="G14" i="41"/>
  <c r="G13" i="41" s="1"/>
  <c r="G8" i="41" s="1"/>
  <c r="G84" i="41"/>
  <c r="G47" i="41"/>
  <c r="E39" i="41"/>
  <c r="E38" i="41"/>
  <c r="C38" i="41"/>
  <c r="C70" i="41" s="1"/>
  <c r="C85" i="41" s="1"/>
  <c r="K35" i="41"/>
  <c r="I38" i="41"/>
  <c r="I70" i="41" s="1"/>
  <c r="I85" i="41" s="1"/>
  <c r="K40" i="41"/>
  <c r="K20" i="41"/>
  <c r="J14" i="41"/>
  <c r="J20" i="41"/>
  <c r="F13" i="41"/>
  <c r="K13" i="41" s="1"/>
  <c r="G49" i="41"/>
  <c r="J47" i="41"/>
  <c r="G20" i="41"/>
  <c r="D85" i="41"/>
  <c r="H84" i="41"/>
  <c r="K84" i="41"/>
  <c r="K14" i="41"/>
  <c r="H20" i="41"/>
  <c r="H35" i="41"/>
  <c r="J35" i="41"/>
  <c r="H40" i="41"/>
  <c r="J40" i="41"/>
  <c r="H49" i="41"/>
  <c r="J49" i="41"/>
  <c r="H77" i="41"/>
  <c r="J77" i="41"/>
  <c r="J84" i="41" s="1"/>
  <c r="H14" i="41"/>
  <c r="G35" i="41"/>
  <c r="F39" i="41"/>
  <c r="G40" i="41"/>
  <c r="H47" i="41"/>
  <c r="K77" i="41"/>
  <c r="G25" i="40"/>
  <c r="H13" i="41" l="1"/>
  <c r="E70" i="41"/>
  <c r="E85" i="41" s="1"/>
  <c r="F8" i="41"/>
  <c r="H8" i="41" s="1"/>
  <c r="J13" i="41"/>
  <c r="J8" i="41" s="1"/>
  <c r="H39" i="41"/>
  <c r="K39" i="41"/>
  <c r="G39" i="41"/>
  <c r="J39" i="41"/>
  <c r="K83" i="40"/>
  <c r="J83" i="40"/>
  <c r="H83" i="40"/>
  <c r="G83" i="40"/>
  <c r="J82" i="40"/>
  <c r="K81" i="40"/>
  <c r="J81" i="40"/>
  <c r="G81" i="40"/>
  <c r="J80" i="40"/>
  <c r="G80" i="40"/>
  <c r="K79" i="40"/>
  <c r="J79" i="40"/>
  <c r="G79" i="40"/>
  <c r="K78" i="40"/>
  <c r="J78" i="40"/>
  <c r="G78" i="40"/>
  <c r="I77" i="40"/>
  <c r="K77" i="40" s="1"/>
  <c r="F84" i="40"/>
  <c r="E84" i="40"/>
  <c r="C84" i="40"/>
  <c r="J76" i="40"/>
  <c r="H76" i="40"/>
  <c r="G76" i="40"/>
  <c r="K75" i="40"/>
  <c r="J75" i="40"/>
  <c r="H75" i="40"/>
  <c r="G75" i="40"/>
  <c r="K74" i="40"/>
  <c r="J74" i="40"/>
  <c r="G74" i="40"/>
  <c r="K73" i="40"/>
  <c r="J73" i="40"/>
  <c r="H73" i="40"/>
  <c r="G73" i="40"/>
  <c r="K72" i="40"/>
  <c r="J72" i="40"/>
  <c r="H72" i="40"/>
  <c r="G72" i="40"/>
  <c r="J69" i="40"/>
  <c r="G69" i="40"/>
  <c r="K68" i="40"/>
  <c r="J68" i="40"/>
  <c r="K67" i="40"/>
  <c r="J67" i="40"/>
  <c r="K66" i="40"/>
  <c r="J66" i="40"/>
  <c r="K65" i="40"/>
  <c r="J65" i="40"/>
  <c r="H65" i="40"/>
  <c r="G65" i="40"/>
  <c r="K63" i="40"/>
  <c r="J63" i="40"/>
  <c r="K62" i="40"/>
  <c r="J62" i="40"/>
  <c r="J61" i="40"/>
  <c r="H61" i="40"/>
  <c r="G61" i="40"/>
  <c r="K60" i="40"/>
  <c r="J60" i="40"/>
  <c r="H60" i="40"/>
  <c r="G60" i="40"/>
  <c r="K59" i="40"/>
  <c r="J59" i="40"/>
  <c r="H59" i="40"/>
  <c r="G59" i="40"/>
  <c r="K58" i="40"/>
  <c r="J58" i="40"/>
  <c r="H58" i="40"/>
  <c r="G58" i="40"/>
  <c r="K57" i="40"/>
  <c r="J57" i="40"/>
  <c r="H57" i="40"/>
  <c r="G57" i="40"/>
  <c r="K56" i="40"/>
  <c r="J56" i="40"/>
  <c r="H56" i="40"/>
  <c r="G56" i="40"/>
  <c r="K55" i="40"/>
  <c r="J55" i="40"/>
  <c r="G55" i="40"/>
  <c r="J54" i="40"/>
  <c r="J53" i="40"/>
  <c r="K52" i="40"/>
  <c r="J52" i="40"/>
  <c r="K51" i="40"/>
  <c r="J51" i="40"/>
  <c r="K50" i="40"/>
  <c r="J50" i="40"/>
  <c r="F49" i="40"/>
  <c r="E49" i="40"/>
  <c r="C49" i="40"/>
  <c r="K48" i="40"/>
  <c r="J48" i="40"/>
  <c r="H48" i="40"/>
  <c r="G48" i="40"/>
  <c r="I47" i="40"/>
  <c r="H47" i="40"/>
  <c r="F47" i="40"/>
  <c r="E47" i="40"/>
  <c r="C47" i="40"/>
  <c r="K46" i="40"/>
  <c r="J46" i="40"/>
  <c r="H46" i="40"/>
  <c r="G46" i="40"/>
  <c r="K45" i="40"/>
  <c r="J45" i="40"/>
  <c r="K44" i="40"/>
  <c r="J44" i="40"/>
  <c r="H44" i="40"/>
  <c r="G44" i="40"/>
  <c r="K43" i="40"/>
  <c r="J43" i="40"/>
  <c r="H43" i="40"/>
  <c r="G43" i="40"/>
  <c r="J42" i="40"/>
  <c r="J41" i="40"/>
  <c r="I40" i="40"/>
  <c r="F40" i="40"/>
  <c r="E40" i="40"/>
  <c r="C40" i="40"/>
  <c r="C39" i="40" s="1"/>
  <c r="K37" i="40"/>
  <c r="J37" i="40"/>
  <c r="H37" i="40"/>
  <c r="G37" i="40"/>
  <c r="J36" i="40"/>
  <c r="I35" i="40"/>
  <c r="F35" i="40"/>
  <c r="E35" i="40"/>
  <c r="K34" i="40"/>
  <c r="J34" i="40"/>
  <c r="G34" i="40"/>
  <c r="K33" i="40"/>
  <c r="J33" i="40"/>
  <c r="H33" i="40"/>
  <c r="G33" i="40"/>
  <c r="K32" i="40"/>
  <c r="J32" i="40"/>
  <c r="H32" i="40"/>
  <c r="G32" i="40"/>
  <c r="K31" i="40"/>
  <c r="J31" i="40"/>
  <c r="H31" i="40"/>
  <c r="G31" i="40"/>
  <c r="K30" i="40"/>
  <c r="J30" i="40"/>
  <c r="H30" i="40"/>
  <c r="G30" i="40"/>
  <c r="K29" i="40"/>
  <c r="J29" i="40"/>
  <c r="H29" i="40"/>
  <c r="G29" i="40"/>
  <c r="K28" i="40"/>
  <c r="J28" i="40"/>
  <c r="H28" i="40"/>
  <c r="G28" i="40"/>
  <c r="K27" i="40"/>
  <c r="J27" i="40"/>
  <c r="H27" i="40"/>
  <c r="G27" i="40"/>
  <c r="K25" i="40"/>
  <c r="J25" i="40"/>
  <c r="H25" i="40"/>
  <c r="K24" i="40"/>
  <c r="J24" i="40"/>
  <c r="H24" i="40"/>
  <c r="G24" i="40"/>
  <c r="J23" i="40"/>
  <c r="G23" i="40"/>
  <c r="J22" i="40"/>
  <c r="H22" i="40"/>
  <c r="G22" i="40"/>
  <c r="K21" i="40"/>
  <c r="J21" i="40"/>
  <c r="H21" i="40"/>
  <c r="G21" i="40"/>
  <c r="I20" i="40"/>
  <c r="F20" i="40"/>
  <c r="E20" i="40"/>
  <c r="C20" i="40"/>
  <c r="K19" i="40"/>
  <c r="J19" i="40"/>
  <c r="H19" i="40"/>
  <c r="G19" i="40"/>
  <c r="K18" i="40"/>
  <c r="J18" i="40"/>
  <c r="H18" i="40"/>
  <c r="G18" i="40"/>
  <c r="K17" i="40"/>
  <c r="J17" i="40"/>
  <c r="H17" i="40"/>
  <c r="G17" i="40"/>
  <c r="K16" i="40"/>
  <c r="J16" i="40"/>
  <c r="H16" i="40"/>
  <c r="G16" i="40"/>
  <c r="K15" i="40"/>
  <c r="J15" i="40"/>
  <c r="H15" i="40"/>
  <c r="G15" i="40"/>
  <c r="I14" i="40"/>
  <c r="I13" i="40" s="1"/>
  <c r="I8" i="40" s="1"/>
  <c r="F14" i="40"/>
  <c r="F13" i="40" s="1"/>
  <c r="F8" i="40" s="1"/>
  <c r="E14" i="40"/>
  <c r="E13" i="40" s="1"/>
  <c r="E8" i="40" s="1"/>
  <c r="C14" i="40"/>
  <c r="C13" i="40"/>
  <c r="C8" i="40" s="1"/>
  <c r="K12" i="40"/>
  <c r="J12" i="40"/>
  <c r="H12" i="40"/>
  <c r="G12" i="40"/>
  <c r="K11" i="40"/>
  <c r="J11" i="40"/>
  <c r="H11" i="40"/>
  <c r="G11" i="40"/>
  <c r="K10" i="40"/>
  <c r="J10" i="40"/>
  <c r="H10" i="40"/>
  <c r="G10" i="40"/>
  <c r="K9" i="40"/>
  <c r="J9" i="40"/>
  <c r="H9" i="40"/>
  <c r="G9" i="40"/>
  <c r="E39" i="40" l="1"/>
  <c r="K35" i="40"/>
  <c r="C38" i="40"/>
  <c r="K47" i="40"/>
  <c r="G47" i="40"/>
  <c r="G14" i="40"/>
  <c r="G13" i="40" s="1"/>
  <c r="G8" i="40" s="1"/>
  <c r="C70" i="40"/>
  <c r="C85" i="40" s="1"/>
  <c r="K8" i="41"/>
  <c r="F38" i="41"/>
  <c r="F70" i="41" s="1"/>
  <c r="G35" i="40"/>
  <c r="J35" i="40"/>
  <c r="H35" i="40"/>
  <c r="D85" i="40"/>
  <c r="G20" i="40"/>
  <c r="H40" i="40"/>
  <c r="H20" i="40"/>
  <c r="H14" i="40"/>
  <c r="G49" i="40"/>
  <c r="F39" i="40"/>
  <c r="H39" i="40" s="1"/>
  <c r="K40" i="40"/>
  <c r="G40" i="40"/>
  <c r="G77" i="40"/>
  <c r="G84" i="40" s="1"/>
  <c r="H77" i="40"/>
  <c r="J47" i="40"/>
  <c r="I39" i="40"/>
  <c r="J40" i="40"/>
  <c r="J20" i="40"/>
  <c r="E38" i="40"/>
  <c r="E70" i="40" s="1"/>
  <c r="E85" i="40" s="1"/>
  <c r="K20" i="40"/>
  <c r="I38" i="40"/>
  <c r="H84" i="40"/>
  <c r="F38" i="40"/>
  <c r="H8" i="40"/>
  <c r="K8" i="40"/>
  <c r="K13" i="40"/>
  <c r="J14" i="40"/>
  <c r="K49" i="40"/>
  <c r="H13" i="40"/>
  <c r="K14" i="40"/>
  <c r="H49" i="40"/>
  <c r="J77" i="40"/>
  <c r="J84" i="40" s="1"/>
  <c r="I84" i="40"/>
  <c r="J13" i="40"/>
  <c r="J8" i="40" s="1"/>
  <c r="J49" i="40"/>
  <c r="H73" i="39"/>
  <c r="K73" i="39"/>
  <c r="J73" i="39"/>
  <c r="G73" i="39"/>
  <c r="K21" i="39"/>
  <c r="J38" i="41" l="1"/>
  <c r="J70" i="41" s="1"/>
  <c r="J85" i="41" s="1"/>
  <c r="G38" i="41"/>
  <c r="G70" i="41" s="1"/>
  <c r="G85" i="41" s="1"/>
  <c r="K38" i="41"/>
  <c r="H38" i="41"/>
  <c r="H70" i="41"/>
  <c r="F85" i="41"/>
  <c r="K70" i="41"/>
  <c r="G39" i="40"/>
  <c r="K39" i="40"/>
  <c r="I70" i="40"/>
  <c r="J39" i="40"/>
  <c r="I85" i="40"/>
  <c r="K84" i="40"/>
  <c r="F70" i="40"/>
  <c r="J38" i="40"/>
  <c r="H38" i="40"/>
  <c r="K38" i="40"/>
  <c r="G38" i="40"/>
  <c r="H72" i="39"/>
  <c r="G70" i="40" l="1"/>
  <c r="G85" i="40" s="1"/>
  <c r="K85" i="41"/>
  <c r="H85" i="41"/>
  <c r="J70" i="40"/>
  <c r="J85" i="40" s="1"/>
  <c r="H70" i="40"/>
  <c r="K70" i="40"/>
  <c r="F85" i="40"/>
  <c r="E77" i="39"/>
  <c r="H85" i="40" l="1"/>
  <c r="K85" i="40"/>
  <c r="G34" i="39"/>
  <c r="K83" i="39" l="1"/>
  <c r="J83" i="39"/>
  <c r="H83" i="39"/>
  <c r="G83" i="39"/>
  <c r="J82" i="39"/>
  <c r="K81" i="39"/>
  <c r="J81" i="39"/>
  <c r="G81" i="39"/>
  <c r="J80" i="39"/>
  <c r="G80" i="39"/>
  <c r="K79" i="39"/>
  <c r="J79" i="39"/>
  <c r="G79" i="39"/>
  <c r="K78" i="39"/>
  <c r="J78" i="39"/>
  <c r="G78" i="39"/>
  <c r="I77" i="39"/>
  <c r="I84" i="39" s="1"/>
  <c r="F77" i="39"/>
  <c r="F84" i="39" s="1"/>
  <c r="E84" i="39"/>
  <c r="D77" i="39"/>
  <c r="D84" i="39" s="1"/>
  <c r="C84" i="39"/>
  <c r="J76" i="39"/>
  <c r="H76" i="39"/>
  <c r="G76" i="39"/>
  <c r="K75" i="39"/>
  <c r="J75" i="39"/>
  <c r="H75" i="39"/>
  <c r="G75" i="39"/>
  <c r="K74" i="39"/>
  <c r="J74" i="39"/>
  <c r="G74" i="39"/>
  <c r="K72" i="39"/>
  <c r="J72" i="39"/>
  <c r="G72" i="39"/>
  <c r="J69" i="39"/>
  <c r="G69" i="39"/>
  <c r="K68" i="39"/>
  <c r="J68" i="39"/>
  <c r="K67" i="39"/>
  <c r="J67" i="39"/>
  <c r="K66" i="39"/>
  <c r="J66" i="39"/>
  <c r="K65" i="39"/>
  <c r="J65" i="39"/>
  <c r="H65" i="39"/>
  <c r="G65" i="39"/>
  <c r="K63" i="39"/>
  <c r="J63" i="39"/>
  <c r="K62" i="39"/>
  <c r="J62" i="39"/>
  <c r="J61" i="39"/>
  <c r="H61" i="39"/>
  <c r="G61" i="39"/>
  <c r="K60" i="39"/>
  <c r="J60" i="39"/>
  <c r="H60" i="39"/>
  <c r="G60" i="39"/>
  <c r="K59" i="39"/>
  <c r="J59" i="39"/>
  <c r="H59" i="39"/>
  <c r="G59" i="39"/>
  <c r="K58" i="39"/>
  <c r="J58" i="39"/>
  <c r="H58" i="39"/>
  <c r="G58" i="39"/>
  <c r="K57" i="39"/>
  <c r="J57" i="39"/>
  <c r="H57" i="39"/>
  <c r="G57" i="39"/>
  <c r="K56" i="39"/>
  <c r="J56" i="39"/>
  <c r="H56" i="39"/>
  <c r="G56" i="39"/>
  <c r="K55" i="39"/>
  <c r="J55" i="39"/>
  <c r="G55" i="39"/>
  <c r="J54" i="39"/>
  <c r="J53" i="39"/>
  <c r="K52" i="39"/>
  <c r="J52" i="39"/>
  <c r="K51" i="39"/>
  <c r="J51" i="39"/>
  <c r="K50" i="39"/>
  <c r="J50" i="39"/>
  <c r="F49" i="39"/>
  <c r="E49" i="39"/>
  <c r="D49" i="39"/>
  <c r="C49" i="39"/>
  <c r="K48" i="39"/>
  <c r="J48" i="39"/>
  <c r="H48" i="39"/>
  <c r="G48" i="39"/>
  <c r="I47" i="39"/>
  <c r="F47" i="39"/>
  <c r="E47" i="39"/>
  <c r="D47" i="39"/>
  <c r="C47" i="39"/>
  <c r="K46" i="39"/>
  <c r="J46" i="39"/>
  <c r="H46" i="39"/>
  <c r="G46" i="39"/>
  <c r="K45" i="39"/>
  <c r="J45" i="39"/>
  <c r="K44" i="39"/>
  <c r="J44" i="39"/>
  <c r="H44" i="39"/>
  <c r="G44" i="39"/>
  <c r="K43" i="39"/>
  <c r="J43" i="39"/>
  <c r="H43" i="39"/>
  <c r="G43" i="39"/>
  <c r="J42" i="39"/>
  <c r="J41" i="39"/>
  <c r="I40" i="39"/>
  <c r="F40" i="39"/>
  <c r="E40" i="39"/>
  <c r="D40" i="39"/>
  <c r="C40" i="39"/>
  <c r="C39" i="39" s="1"/>
  <c r="K37" i="39"/>
  <c r="J37" i="39"/>
  <c r="H37" i="39"/>
  <c r="G37" i="39"/>
  <c r="J36" i="39"/>
  <c r="I35" i="39"/>
  <c r="F35" i="39"/>
  <c r="E35" i="39"/>
  <c r="D35" i="39"/>
  <c r="K34" i="39"/>
  <c r="J34" i="39"/>
  <c r="K33" i="39"/>
  <c r="J33" i="39"/>
  <c r="H33" i="39"/>
  <c r="G33" i="39"/>
  <c r="K32" i="39"/>
  <c r="J32" i="39"/>
  <c r="H32" i="39"/>
  <c r="G32" i="39"/>
  <c r="K31" i="39"/>
  <c r="J31" i="39"/>
  <c r="H31" i="39"/>
  <c r="G31" i="39"/>
  <c r="K30" i="39"/>
  <c r="J30" i="39"/>
  <c r="H30" i="39"/>
  <c r="G30" i="39"/>
  <c r="K29" i="39"/>
  <c r="J29" i="39"/>
  <c r="H29" i="39"/>
  <c r="G29" i="39"/>
  <c r="K28" i="39"/>
  <c r="J28" i="39"/>
  <c r="H28" i="39"/>
  <c r="G28" i="39"/>
  <c r="K27" i="39"/>
  <c r="J27" i="39"/>
  <c r="H27" i="39"/>
  <c r="G27" i="39"/>
  <c r="K25" i="39"/>
  <c r="J25" i="39"/>
  <c r="H25" i="39"/>
  <c r="G25" i="39"/>
  <c r="K24" i="39"/>
  <c r="J24" i="39"/>
  <c r="H24" i="39"/>
  <c r="G24" i="39"/>
  <c r="J23" i="39"/>
  <c r="G23" i="39"/>
  <c r="J22" i="39"/>
  <c r="H22" i="39"/>
  <c r="G22" i="39"/>
  <c r="J21" i="39"/>
  <c r="H21" i="39"/>
  <c r="G21" i="39"/>
  <c r="I20" i="39"/>
  <c r="F20" i="39"/>
  <c r="E20" i="39"/>
  <c r="D20" i="39"/>
  <c r="C20" i="39"/>
  <c r="K19" i="39"/>
  <c r="J19" i="39"/>
  <c r="H19" i="39"/>
  <c r="G19" i="39"/>
  <c r="K18" i="39"/>
  <c r="J18" i="39"/>
  <c r="H18" i="39"/>
  <c r="G18" i="39"/>
  <c r="K17" i="39"/>
  <c r="J17" i="39"/>
  <c r="H17" i="39"/>
  <c r="G17" i="39"/>
  <c r="K16" i="39"/>
  <c r="J16" i="39"/>
  <c r="H16" i="39"/>
  <c r="G16" i="39"/>
  <c r="K15" i="39"/>
  <c r="J15" i="39"/>
  <c r="H15" i="39"/>
  <c r="G15" i="39"/>
  <c r="I14" i="39"/>
  <c r="I13" i="39" s="1"/>
  <c r="I8" i="39" s="1"/>
  <c r="F14" i="39"/>
  <c r="F13" i="39" s="1"/>
  <c r="E14" i="39"/>
  <c r="E13" i="39" s="1"/>
  <c r="E8" i="39" s="1"/>
  <c r="D8" i="39"/>
  <c r="C14" i="39"/>
  <c r="C13" i="39" s="1"/>
  <c r="C8" i="39" s="1"/>
  <c r="K12" i="39"/>
  <c r="J12" i="39"/>
  <c r="H12" i="39"/>
  <c r="G12" i="39"/>
  <c r="K11" i="39"/>
  <c r="J11" i="39"/>
  <c r="H11" i="39"/>
  <c r="G11" i="39"/>
  <c r="K10" i="39"/>
  <c r="J10" i="39"/>
  <c r="H10" i="39"/>
  <c r="G10" i="39"/>
  <c r="K9" i="39"/>
  <c r="J9" i="39"/>
  <c r="H9" i="39"/>
  <c r="G9" i="39"/>
  <c r="F39" i="39" l="1"/>
  <c r="D39" i="39"/>
  <c r="J49" i="39"/>
  <c r="K13" i="39"/>
  <c r="J14" i="39"/>
  <c r="J35" i="39"/>
  <c r="G77" i="39"/>
  <c r="G84" i="39" s="1"/>
  <c r="G49" i="39"/>
  <c r="J20" i="39"/>
  <c r="G14" i="39"/>
  <c r="G13" i="39" s="1"/>
  <c r="G8" i="39" s="1"/>
  <c r="C38" i="39"/>
  <c r="C70" i="39" s="1"/>
  <c r="C85" i="39" s="1"/>
  <c r="E38" i="39"/>
  <c r="I38" i="39"/>
  <c r="K20" i="39"/>
  <c r="K49" i="39"/>
  <c r="E39" i="39"/>
  <c r="I39" i="39"/>
  <c r="K47" i="39"/>
  <c r="J40" i="39"/>
  <c r="D38" i="39"/>
  <c r="G20" i="39"/>
  <c r="G35" i="39"/>
  <c r="K35" i="39"/>
  <c r="H84" i="39"/>
  <c r="K84" i="39"/>
  <c r="H13" i="39"/>
  <c r="J13" i="39"/>
  <c r="J8" i="39" s="1"/>
  <c r="K14" i="39"/>
  <c r="H20" i="39"/>
  <c r="G40" i="39"/>
  <c r="K40" i="39"/>
  <c r="H47" i="39"/>
  <c r="J47" i="39"/>
  <c r="H77" i="39"/>
  <c r="J77" i="39"/>
  <c r="J84" i="39" s="1"/>
  <c r="F8" i="39"/>
  <c r="H14" i="39"/>
  <c r="H35" i="39"/>
  <c r="H40" i="39"/>
  <c r="G47" i="39"/>
  <c r="H49" i="39"/>
  <c r="K77" i="39"/>
  <c r="G68" i="38"/>
  <c r="J68" i="38"/>
  <c r="J78" i="38"/>
  <c r="D70" i="39" l="1"/>
  <c r="D85" i="39" s="1"/>
  <c r="K39" i="39"/>
  <c r="I70" i="39"/>
  <c r="I85" i="39" s="1"/>
  <c r="E70" i="39"/>
  <c r="E85" i="39" s="1"/>
  <c r="J39" i="39"/>
  <c r="G39" i="39"/>
  <c r="H39" i="39"/>
  <c r="F38" i="39"/>
  <c r="H8" i="39"/>
  <c r="K8" i="39"/>
  <c r="G73" i="38"/>
  <c r="G47" i="38"/>
  <c r="K47" i="38"/>
  <c r="J38" i="39" l="1"/>
  <c r="J70" i="39" s="1"/>
  <c r="J85" i="39" s="1"/>
  <c r="H38" i="39"/>
  <c r="F70" i="39"/>
  <c r="K38" i="39"/>
  <c r="G38" i="39"/>
  <c r="G70" i="39" s="1"/>
  <c r="G85" i="39" s="1"/>
  <c r="H10" i="38"/>
  <c r="H11" i="38"/>
  <c r="K10" i="38"/>
  <c r="K11" i="38"/>
  <c r="H17" i="38"/>
  <c r="H18" i="38"/>
  <c r="K17" i="38"/>
  <c r="K18" i="38"/>
  <c r="H21" i="38"/>
  <c r="K21" i="38"/>
  <c r="K70" i="39" l="1"/>
  <c r="F85" i="39"/>
  <c r="H70" i="39"/>
  <c r="I46" i="38"/>
  <c r="K85" i="39" l="1"/>
  <c r="H85" i="39"/>
  <c r="G9" i="38"/>
  <c r="G10" i="38"/>
  <c r="G11" i="38"/>
  <c r="G12" i="38"/>
  <c r="G15" i="38"/>
  <c r="G16" i="38"/>
  <c r="G17" i="38"/>
  <c r="G18" i="38"/>
  <c r="G19" i="38"/>
  <c r="K57" i="38" l="1"/>
  <c r="K55" i="38"/>
  <c r="K54" i="38"/>
  <c r="K76" i="38" l="1"/>
  <c r="K81" i="38" l="1"/>
  <c r="K32" i="38" l="1"/>
  <c r="J32" i="38"/>
  <c r="H32" i="38"/>
  <c r="G32" i="38"/>
  <c r="J53" i="38" l="1"/>
  <c r="J47" i="38"/>
  <c r="J23" i="38"/>
  <c r="F48" i="38" l="1"/>
  <c r="E48" i="38"/>
  <c r="D48" i="38"/>
  <c r="C48" i="38"/>
  <c r="G60" i="38"/>
  <c r="H60" i="38"/>
  <c r="J60" i="38"/>
  <c r="H47" i="38"/>
  <c r="F46" i="38"/>
  <c r="E46" i="38"/>
  <c r="K25" i="38"/>
  <c r="G23" i="38"/>
  <c r="G22" i="38"/>
  <c r="D46" i="38"/>
  <c r="C46" i="38"/>
  <c r="I34" i="38"/>
  <c r="J46" i="38" l="1"/>
  <c r="K46" i="38"/>
  <c r="H46" i="38"/>
  <c r="G46" i="38"/>
  <c r="J81" i="38" l="1"/>
  <c r="H81" i="38"/>
  <c r="G81" i="38"/>
  <c r="J80" i="38"/>
  <c r="K79" i="38"/>
  <c r="J79" i="38"/>
  <c r="G79" i="38"/>
  <c r="G78" i="38"/>
  <c r="K77" i="38"/>
  <c r="J77" i="38"/>
  <c r="G77" i="38"/>
  <c r="J76" i="38"/>
  <c r="G76" i="38"/>
  <c r="I75" i="38"/>
  <c r="I82" i="38" s="1"/>
  <c r="F75" i="38"/>
  <c r="F82" i="38" s="1"/>
  <c r="E75" i="38"/>
  <c r="E82" i="38" s="1"/>
  <c r="D75" i="38"/>
  <c r="D82" i="38" s="1"/>
  <c r="C82" i="38"/>
  <c r="J74" i="38"/>
  <c r="H74" i="38"/>
  <c r="G74" i="38"/>
  <c r="K73" i="38"/>
  <c r="J73" i="38"/>
  <c r="H73" i="38"/>
  <c r="K72" i="38"/>
  <c r="J72" i="38"/>
  <c r="G72" i="38"/>
  <c r="K71" i="38"/>
  <c r="J71" i="38"/>
  <c r="G71" i="38"/>
  <c r="K67" i="38"/>
  <c r="J67" i="38"/>
  <c r="K66" i="38"/>
  <c r="J66" i="38"/>
  <c r="K65" i="38"/>
  <c r="J65" i="38"/>
  <c r="K64" i="38"/>
  <c r="J64" i="38"/>
  <c r="H64" i="38"/>
  <c r="G64" i="38"/>
  <c r="K62" i="38"/>
  <c r="J62" i="38"/>
  <c r="K61" i="38"/>
  <c r="J61" i="38"/>
  <c r="K59" i="38"/>
  <c r="J59" i="38"/>
  <c r="H59" i="38"/>
  <c r="G59" i="38"/>
  <c r="K58" i="38"/>
  <c r="J58" i="38"/>
  <c r="H58" i="38"/>
  <c r="G58" i="38"/>
  <c r="J57" i="38"/>
  <c r="H57" i="38"/>
  <c r="G57" i="38"/>
  <c r="K56" i="38"/>
  <c r="J56" i="38"/>
  <c r="H56" i="38"/>
  <c r="G56" i="38"/>
  <c r="J55" i="38"/>
  <c r="H55" i="38"/>
  <c r="G55" i="38"/>
  <c r="J54" i="38"/>
  <c r="G54" i="38"/>
  <c r="J52" i="38"/>
  <c r="K51" i="38"/>
  <c r="J51" i="38"/>
  <c r="K50" i="38"/>
  <c r="J50" i="38"/>
  <c r="K49" i="38"/>
  <c r="J49" i="38"/>
  <c r="K45" i="38"/>
  <c r="J45" i="38"/>
  <c r="H45" i="38"/>
  <c r="G45" i="38"/>
  <c r="K44" i="38"/>
  <c r="J44" i="38"/>
  <c r="K43" i="38"/>
  <c r="J43" i="38"/>
  <c r="H43" i="38"/>
  <c r="G43" i="38"/>
  <c r="K42" i="38"/>
  <c r="J42" i="38"/>
  <c r="H42" i="38"/>
  <c r="G42" i="38"/>
  <c r="J41" i="38"/>
  <c r="J40" i="38"/>
  <c r="I39" i="38"/>
  <c r="I38" i="38" s="1"/>
  <c r="F39" i="38"/>
  <c r="F38" i="38" s="1"/>
  <c r="E39" i="38"/>
  <c r="E38" i="38" s="1"/>
  <c r="D39" i="38"/>
  <c r="D38" i="38" s="1"/>
  <c r="C39" i="38"/>
  <c r="C38" i="38" s="1"/>
  <c r="K36" i="38"/>
  <c r="J36" i="38"/>
  <c r="H36" i="38"/>
  <c r="G36" i="38"/>
  <c r="J35" i="38"/>
  <c r="F34" i="38"/>
  <c r="K34" i="38" s="1"/>
  <c r="E34" i="38"/>
  <c r="D34" i="38"/>
  <c r="K33" i="38"/>
  <c r="J33" i="38"/>
  <c r="K31" i="38"/>
  <c r="J31" i="38"/>
  <c r="H31" i="38"/>
  <c r="G31" i="38"/>
  <c r="K30" i="38"/>
  <c r="J30" i="38"/>
  <c r="H30" i="38"/>
  <c r="G30" i="38"/>
  <c r="K29" i="38"/>
  <c r="J29" i="38"/>
  <c r="H29" i="38"/>
  <c r="G29" i="38"/>
  <c r="K28" i="38"/>
  <c r="J28" i="38"/>
  <c r="H28" i="38"/>
  <c r="G28" i="38"/>
  <c r="K27" i="38"/>
  <c r="J27" i="38"/>
  <c r="H27" i="38"/>
  <c r="G27" i="38"/>
  <c r="K26" i="38"/>
  <c r="J26" i="38"/>
  <c r="H26" i="38"/>
  <c r="G26" i="38"/>
  <c r="J25" i="38"/>
  <c r="H25" i="38"/>
  <c r="G25" i="38"/>
  <c r="K24" i="38"/>
  <c r="J24" i="38"/>
  <c r="H24" i="38"/>
  <c r="G24" i="38"/>
  <c r="J22" i="38"/>
  <c r="H22" i="38"/>
  <c r="J21" i="38"/>
  <c r="G21" i="38"/>
  <c r="I20" i="38"/>
  <c r="F20" i="38"/>
  <c r="E20" i="38"/>
  <c r="D20" i="38"/>
  <c r="C20" i="38"/>
  <c r="K19" i="38"/>
  <c r="J19" i="38"/>
  <c r="H19" i="38"/>
  <c r="J18" i="38"/>
  <c r="J17" i="38"/>
  <c r="K16" i="38"/>
  <c r="J16" i="38"/>
  <c r="H16" i="38"/>
  <c r="K15" i="38"/>
  <c r="J15" i="38"/>
  <c r="H15" i="38"/>
  <c r="I14" i="38"/>
  <c r="F14" i="38"/>
  <c r="E14" i="38"/>
  <c r="D14" i="38"/>
  <c r="D13" i="38" s="1"/>
  <c r="D8" i="38" s="1"/>
  <c r="C14" i="38"/>
  <c r="K12" i="38"/>
  <c r="J12" i="38"/>
  <c r="H12" i="38"/>
  <c r="J11" i="38"/>
  <c r="J10" i="38"/>
  <c r="K9" i="38"/>
  <c r="J9" i="38"/>
  <c r="H9" i="38"/>
  <c r="G48" i="38" l="1"/>
  <c r="C13" i="38"/>
  <c r="C8" i="38" s="1"/>
  <c r="C37" i="38" s="1"/>
  <c r="C69" i="38" s="1"/>
  <c r="C83" i="38" s="1"/>
  <c r="D37" i="38"/>
  <c r="J14" i="38"/>
  <c r="E13" i="38"/>
  <c r="E8" i="38" s="1"/>
  <c r="E37" i="38" s="1"/>
  <c r="G14" i="38"/>
  <c r="G13" i="38" s="1"/>
  <c r="G8" i="38" s="1"/>
  <c r="J20" i="38"/>
  <c r="H20" i="38"/>
  <c r="J48" i="38"/>
  <c r="J39" i="38"/>
  <c r="G75" i="38"/>
  <c r="G82" i="38" s="1"/>
  <c r="K48" i="38"/>
  <c r="G20" i="38"/>
  <c r="K14" i="38"/>
  <c r="H82" i="38"/>
  <c r="K82" i="38"/>
  <c r="F8" i="38"/>
  <c r="F37" i="38" s="1"/>
  <c r="F69" i="38" s="1"/>
  <c r="I13" i="38"/>
  <c r="I8" i="38" s="1"/>
  <c r="I37" i="38" s="1"/>
  <c r="H14" i="38"/>
  <c r="K20" i="38"/>
  <c r="G34" i="38"/>
  <c r="J34" i="38"/>
  <c r="G39" i="38"/>
  <c r="K39" i="38"/>
  <c r="H48" i="38"/>
  <c r="K75" i="38"/>
  <c r="H34" i="38"/>
  <c r="H39" i="38"/>
  <c r="H75" i="38"/>
  <c r="J75" i="38"/>
  <c r="J82" i="38" s="1"/>
  <c r="J38" i="38" l="1"/>
  <c r="G37" i="38"/>
  <c r="J37" i="38"/>
  <c r="D69" i="38"/>
  <c r="D83" i="38" s="1"/>
  <c r="E69" i="38"/>
  <c r="E83" i="38" s="1"/>
  <c r="H13" i="38"/>
  <c r="I69" i="38"/>
  <c r="I83" i="38" s="1"/>
  <c r="K13" i="38"/>
  <c r="H8" i="38"/>
  <c r="K8" i="38"/>
  <c r="K38" i="38"/>
  <c r="G38" i="38"/>
  <c r="H38" i="38"/>
  <c r="J13" i="38"/>
  <c r="J69" i="38" l="1"/>
  <c r="J83" i="38" s="1"/>
  <c r="G69" i="38"/>
  <c r="G83" i="38" s="1"/>
  <c r="H37" i="38"/>
  <c r="K37" i="38"/>
  <c r="K69" i="38" l="1"/>
  <c r="F83" i="38"/>
  <c r="H69" i="38"/>
  <c r="K83" i="38" l="1"/>
  <c r="H83" i="38"/>
</calcChain>
</file>

<file path=xl/sharedStrings.xml><?xml version="1.0" encoding="utf-8"?>
<sst xmlns="http://schemas.openxmlformats.org/spreadsheetml/2006/main" count="394" uniqueCount="109">
  <si>
    <t>Відхилення  фактичних надходжень до затверджених показників</t>
  </si>
  <si>
    <t>+ ; -</t>
  </si>
  <si>
    <t>%</t>
  </si>
  <si>
    <t xml:space="preserve">Податкові надходження </t>
  </si>
  <si>
    <t>Податок та збір на доходи фізичних осіб</t>
  </si>
  <si>
    <t>Податок на прибуток</t>
  </si>
  <si>
    <t>Місцеві податки і збори</t>
  </si>
  <si>
    <t>Податок на майно</t>
  </si>
  <si>
    <t>- податок на нерухоме майно</t>
  </si>
  <si>
    <t>- плата за землю</t>
  </si>
  <si>
    <t xml:space="preserve">- транспортний податок </t>
  </si>
  <si>
    <t>Туристичний збір</t>
  </si>
  <si>
    <t>Єдиний податок</t>
  </si>
  <si>
    <t>Екологічний податок</t>
  </si>
  <si>
    <t xml:space="preserve">Неподаткові надходження </t>
  </si>
  <si>
    <t>Інші надходження</t>
  </si>
  <si>
    <t>Адміністративні штрафи та інші санкції</t>
  </si>
  <si>
    <t>Державне мито</t>
  </si>
  <si>
    <t>Доходи від операцій з капіталом</t>
  </si>
  <si>
    <t>Кошти від реалізації безхазяйного майна</t>
  </si>
  <si>
    <t>Разом доходів загального фонду</t>
  </si>
  <si>
    <t>Офіційні трансферти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</si>
  <si>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</si>
  <si>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</si>
  <si>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Субвенція з державного бюджету місцевим бюджетам на погашення заборгованості з різниці в тарифах</t>
  </si>
  <si>
    <t>Власні надходження бюджетних установ і організацій</t>
  </si>
  <si>
    <t>Бюджет розвитку</t>
  </si>
  <si>
    <t>Кошти від продажу землі</t>
  </si>
  <si>
    <t>Всього доходів</t>
  </si>
  <si>
    <t>СПЕЦІАЛЬНИЙ         ФОНД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</si>
  <si>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</si>
  <si>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 xml:space="preserve">Адміністративний збір за  державну реєстрацію речових прав на нерухоме майно та їх обтяжень </t>
  </si>
  <si>
    <t>Надходження коштів пайової участі у розвитку інфраструктури населеного пункту</t>
  </si>
  <si>
    <t>Адмiнiстративнi штрафи та штрафнi санкцiї за порушення законодавства у сферi виробництва та обiгу алкогольних напоїв та тютюнових виробiв</t>
  </si>
  <si>
    <t>Адмiнiстративний збiр за проведення державної реєстрацiї юридичних осiб, фiзичних осiб — пiдприємцiв та громадських формувань</t>
  </si>
  <si>
    <t>Плата за розмiщення тимчасово вiльних коштiв мiсцевих бюджетiв</t>
  </si>
  <si>
    <t xml:space="preserve"> </t>
  </si>
  <si>
    <t>Начальник відділу доходів бюджету                                          О.Хандучка</t>
  </si>
  <si>
    <t>Всього доходів загального фонду</t>
  </si>
  <si>
    <t>Разом доходів спеціального фонду</t>
  </si>
  <si>
    <t>Код бюджетної класифікації доходів</t>
  </si>
  <si>
    <t>Найменування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</si>
  <si>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</si>
  <si>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 xml:space="preserve">Кошти від відчуження майна, що перебуває в ком. власності </t>
  </si>
  <si>
    <t xml:space="preserve">Субвенції  з державного бюджету місцевим бюджетам      </t>
  </si>
  <si>
    <t xml:space="preserve">Субвенції з місцевих бюджетів іншим  місцевим бюджетам      </t>
  </si>
  <si>
    <t xml:space="preserve"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</si>
  <si>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</si>
  <si>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 xml:space="preserve">Субвенція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</si>
  <si>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Інші субвенцiї з місцевого бюджету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</si>
  <si>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</si>
  <si>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здоров'я за рахунок коштів медичної субвенції</t>
  </si>
  <si>
    <t>Субвенція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</si>
  <si>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</si>
  <si>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фінансування заходів соціально-економічної компенсації ризику населення, яке проживає на території зони спостереження, за рахунок відповідної субвенції з державного бюджету</t>
  </si>
  <si>
    <t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</si>
  <si>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</si>
  <si>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</si>
  <si>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</si>
  <si>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 xml:space="preserve">Частина чистого прибутку (доходу) комунальних унітарних підприємств та їх об'єднань, що вилучається до бюджету </t>
  </si>
  <si>
    <t>Плата за надання інших адміністративних послуг</t>
  </si>
  <si>
    <t>Надходження коштів від Державного фонду дорогоцінних металів і дорогоцінного каміння  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</si>
  <si>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</si>
  <si>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</si>
  <si>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Субвенція 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</si>
  <si>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>Внутрішні податки на товари та послуги (акцизний податок)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</si>
  <si>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</si>
  <si>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державного бюджету місцевим бюджетам на формування інфраструктури об'єднаних територіальних громад</t>
  </si>
  <si>
    <t>Субвенція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</si>
  <si>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Субвенція з державного бюджету місцевим бюджетам на створення та ремонт існуючих спортивних комплексів при загальноосвітніх навчальних закладах усіх ступенів,</t>
  </si>
  <si>
    <t>Субвенція з місцевого бюджету на будівництво мультифункціональних майданчиків для занять ігровими видами спорту за рахунок відповідної субвенції з державного бюджету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</si>
  <si>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</si>
  <si>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</si>
  <si>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Дотації з місцевих бюджетів іншим місцевим бюджетам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</si>
  <si>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</si>
  <si>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Субвенція з місцевого бюджету за рахунок залишку коштів субвенції на надання державної підтримки особам з особливими потребами, що утворився на початок бюджетного періоду</t>
  </si>
  <si>
    <t>Субвенція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</si>
  <si>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Субвенція з місцевого бюджету на здійснення доплат медичним та іншим працівникам закладів охорони здоров'я за рахунок відповідної субвенції з державного бюджету</t>
  </si>
  <si>
    <t>Надходження коштів з рахунків виборчих фондів  </t>
  </si>
  <si>
    <t>Бюджет                                 на 2020 р.                   зі змінами</t>
  </si>
  <si>
    <t>виконання  розпису доходів  бюджету Вараської міської  територіальної громади</t>
  </si>
  <si>
    <t xml:space="preserve"> Аналіз</t>
  </si>
  <si>
    <t xml:space="preserve">Рентна плата та плата за використання інших природних ресурсів </t>
  </si>
  <si>
    <t>Начальник відділу доходів бюджету та фінансів підприємств комунальної власності                                                                         Олена ХАНДУЧКА</t>
  </si>
  <si>
    <t>Надходження коштів від відшкодування втрат сільськогосподарського і лісогосподарського виробництва  </t>
  </si>
  <si>
    <t xml:space="preserve"> Фактичні надходження до бюджету станом  на 01.03.2021 р.</t>
  </si>
  <si>
    <t xml:space="preserve"> Фактичні надходження до бюджету станом  на 01.05.2021 р.</t>
  </si>
  <si>
    <t>Кошти гарантійного та реєстраційного внесків, що визначені Законом України "Про оренду державного та комунального майна", які підлягають перерахуванню оператором електронного майданчика до відповідного бюджету</t>
  </si>
  <si>
    <t>Відхилення фактичних надходжень на звітну дату 2022 року до фактичних надходжень у 2021 році</t>
  </si>
  <si>
    <t>Бюджет                         на 2022 рік</t>
  </si>
  <si>
    <t xml:space="preserve">Затверджено розписом станом на  01.02.2022                            </t>
  </si>
  <si>
    <t xml:space="preserve"> Фактичні надходження до бюджету станом  на 01.02.2021</t>
  </si>
  <si>
    <t>Кошти від продажу прав на земельні ділянки несільськогосподарського призначення, що перебувають у державній або комунальній власності, та прав на земельні ділянки, які знаходяться на території Автономної Республіки Кримзаходів щодо соціально-економічного розвитку окремих територій</t>
  </si>
  <si>
    <r>
      <t xml:space="preserve">                                                                                                                   01 лютого 2022  року                                                                                        </t>
    </r>
    <r>
      <rPr>
        <sz val="16"/>
        <rFont val="Times New Roman"/>
        <family val="1"/>
        <charset val="204"/>
      </rPr>
      <t xml:space="preserve"> тис.грн.     </t>
    </r>
    <r>
      <rPr>
        <b/>
        <sz val="16"/>
        <rFont val="Times New Roman"/>
        <family val="1"/>
        <charset val="204"/>
      </rPr>
      <t xml:space="preserve">                                                                                               </t>
    </r>
  </si>
  <si>
    <t xml:space="preserve"> Фактичні надходження до бюджету станом  на 01.02.2022 </t>
  </si>
  <si>
    <t>Бюджет                         на 2022 р.</t>
  </si>
  <si>
    <t xml:space="preserve">Затверджено розписом станом на  01.03.2022 р.                             </t>
  </si>
  <si>
    <r>
      <t xml:space="preserve">                                                                                                        01 березня 2022  року                                                                                        </t>
    </r>
    <r>
      <rPr>
        <sz val="16"/>
        <rFont val="Times New Roman"/>
        <family val="1"/>
        <charset val="204"/>
      </rPr>
      <t xml:space="preserve"> тис.грн.     </t>
    </r>
    <r>
      <rPr>
        <b/>
        <sz val="16"/>
        <rFont val="Times New Roman"/>
        <family val="1"/>
        <charset val="204"/>
      </rPr>
      <t xml:space="preserve">                                                                                               </t>
    </r>
  </si>
  <si>
    <t xml:space="preserve"> Фактичні надходження до бюджету станом  на 01.03.2022 р.</t>
  </si>
  <si>
    <t>Бюджет                                 на 2022 р.                   зі змінами</t>
  </si>
  <si>
    <t xml:space="preserve">Затверджено розписом станом на  01.04.2022 р.                             </t>
  </si>
  <si>
    <t xml:space="preserve"> Фактичні надходження до бюджету станом  на 01.04.2021 р.</t>
  </si>
  <si>
    <r>
      <t xml:space="preserve">                                                                                                       01 квітня 2022  року                                                                                        </t>
    </r>
    <r>
      <rPr>
        <sz val="16"/>
        <rFont val="Times New Roman"/>
        <family val="1"/>
        <charset val="204"/>
      </rPr>
      <t xml:space="preserve"> тис.грн.     </t>
    </r>
    <r>
      <rPr>
        <b/>
        <sz val="16"/>
        <rFont val="Times New Roman"/>
        <family val="1"/>
        <charset val="204"/>
      </rPr>
      <t xml:space="preserve">                                                                                               </t>
    </r>
  </si>
  <si>
    <t xml:space="preserve"> Фактичні надходження до бюджету станом  на 01.04.2022 р.</t>
  </si>
  <si>
    <t xml:space="preserve">Затверджено розписом станом на  01.05.2022 р.                             </t>
  </si>
  <si>
    <t>Кошти гарантійного та реєстраційного внесків, що визначені Законом України "Про оренду державного та комунального майна", які підлягають перерахуванню оператором електронного майданчика до відповідного</t>
  </si>
  <si>
    <t>Відхилення фактичних надходжень на звітну дату 2022 року до фактичних надходжень   у 2021 році</t>
  </si>
  <si>
    <r>
      <t xml:space="preserve">                                                                                                             01 травня 2022  року                                                                                        </t>
    </r>
    <r>
      <rPr>
        <sz val="16"/>
        <rFont val="Times New Roman"/>
        <family val="1"/>
        <charset val="204"/>
      </rPr>
      <t xml:space="preserve"> тис.грн.     </t>
    </r>
    <r>
      <rPr>
        <b/>
        <sz val="16"/>
        <rFont val="Times New Roman"/>
        <family val="1"/>
        <charset val="204"/>
      </rPr>
      <t xml:space="preserve">                                                                                               </t>
    </r>
  </si>
  <si>
    <t xml:space="preserve"> Фактичні надходження до бюджету станом  на 01.05.2022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</si>
</sst>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#,##0.0"/>
  </numFmts>
  <fonts count="5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name val="Arial Cyr"/>
      <charset val="204"/>
    </font>
    <font>
      <sz val="14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5"/>
      <name val="Cambria"/>
      <family val="1"/>
      <charset val="204"/>
      <scheme val="major"/>
    </font>
    <font>
      <b/>
      <sz val="16"/>
      <name val="Cambria"/>
      <family val="1"/>
      <charset val="204"/>
      <scheme val="major"/>
    </font>
    <font>
      <sz val="16"/>
      <name val="Cambria"/>
      <family val="1"/>
      <charset val="204"/>
      <scheme val="major"/>
    </font>
    <font>
      <b/>
      <i/>
      <sz val="16"/>
      <name val="Cambria"/>
      <family val="1"/>
      <charset val="204"/>
      <scheme val="major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5.5"/>
      <color indexed="8"/>
      <name val="Cambria"/>
      <family val="1"/>
      <charset val="204"/>
      <scheme val="major"/>
    </font>
    <font>
      <b/>
      <sz val="15.5"/>
      <name val="Cambria"/>
      <family val="1"/>
      <charset val="204"/>
      <scheme val="major"/>
    </font>
    <font>
      <sz val="15.5"/>
      <name val="Times New Roman"/>
      <family val="1"/>
      <charset val="204"/>
    </font>
    <font>
      <sz val="15.5"/>
      <name val="Cambria"/>
      <family val="1"/>
      <charset val="204"/>
      <scheme val="major"/>
    </font>
    <font>
      <sz val="15.5"/>
      <color indexed="8"/>
      <name val="Times New Roman"/>
      <family val="1"/>
      <charset val="204"/>
    </font>
    <font>
      <sz val="15.5"/>
      <color theme="3" tint="-0.499984740745262"/>
      <name val="Times New Roman"/>
      <family val="1"/>
      <charset val="204"/>
    </font>
    <font>
      <b/>
      <sz val="15.5"/>
      <color indexed="8"/>
      <name val="Times New Roman"/>
      <family val="1"/>
      <charset val="204"/>
    </font>
    <font>
      <sz val="15.5"/>
      <color indexed="8"/>
      <name val="Cambria"/>
      <family val="1"/>
      <charset val="204"/>
      <scheme val="major"/>
    </font>
    <font>
      <sz val="15.5"/>
      <color theme="1"/>
      <name val="Times New Roman"/>
      <family val="1"/>
      <charset val="204"/>
    </font>
    <font>
      <sz val="15.5"/>
      <color theme="1"/>
      <name val="Cambria"/>
      <family val="1"/>
      <charset val="204"/>
      <scheme val="major"/>
    </font>
    <font>
      <sz val="13.5"/>
      <name val="Cambria"/>
      <family val="1"/>
      <charset val="204"/>
      <scheme val="major"/>
    </font>
    <font>
      <sz val="13.5"/>
      <color theme="1"/>
      <name val="Cambria"/>
      <family val="1"/>
      <charset val="204"/>
      <scheme val="major"/>
    </font>
    <font>
      <sz val="16"/>
      <color rgb="FF000000"/>
      <name val="Times New Roman"/>
      <family val="1"/>
      <charset val="204"/>
    </font>
    <font>
      <b/>
      <sz val="15"/>
      <color indexed="8"/>
      <name val="Cambria"/>
      <family val="1"/>
      <charset val="204"/>
      <scheme val="major"/>
    </font>
    <font>
      <sz val="15"/>
      <color theme="1"/>
      <name val="Cambria"/>
      <family val="1"/>
      <charset val="204"/>
      <scheme val="major"/>
    </font>
    <font>
      <sz val="14"/>
      <color rgb="FF000000"/>
      <name val="Times New Roman"/>
      <family val="1"/>
      <charset val="204"/>
    </font>
    <font>
      <b/>
      <sz val="15.5"/>
      <name val="Times New Roman"/>
      <family val="1"/>
      <charset val="204"/>
    </font>
    <font>
      <sz val="16.5"/>
      <name val="Times New Roman"/>
      <family val="1"/>
      <charset val="204"/>
    </font>
    <font>
      <b/>
      <sz val="16.5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EDEF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1" fillId="0" borderId="0"/>
    <xf numFmtId="9" fontId="48" fillId="0" borderId="0" applyFont="0" applyFill="0" applyBorder="0" applyAlignment="0" applyProtection="0"/>
  </cellStyleXfs>
  <cellXfs count="404">
    <xf numFmtId="0" fontId="0" fillId="0" borderId="0" xfId="0"/>
    <xf numFmtId="0" fontId="1" fillId="0" borderId="0" xfId="1"/>
    <xf numFmtId="0" fontId="3" fillId="0" borderId="0" xfId="1" applyFont="1"/>
    <xf numFmtId="166" fontId="7" fillId="0" borderId="0" xfId="1" applyNumberFormat="1" applyFont="1" applyFill="1" applyBorder="1"/>
    <xf numFmtId="165" fontId="8" fillId="0" borderId="0" xfId="1" applyNumberFormat="1" applyFont="1" applyFill="1" applyBorder="1"/>
    <xf numFmtId="0" fontId="1" fillId="0" borderId="0" xfId="1" applyFill="1"/>
    <xf numFmtId="0" fontId="10" fillId="0" borderId="0" xfId="1" applyFont="1"/>
    <xf numFmtId="0" fontId="14" fillId="0" borderId="0" xfId="1" applyFont="1"/>
    <xf numFmtId="0" fontId="14" fillId="0" borderId="0" xfId="1" applyFont="1" applyFill="1"/>
    <xf numFmtId="0" fontId="6" fillId="0" borderId="0" xfId="1" applyFont="1"/>
    <xf numFmtId="0" fontId="12" fillId="0" borderId="0" xfId="1" applyFont="1" applyBorder="1"/>
    <xf numFmtId="4" fontId="13" fillId="0" borderId="0" xfId="1" applyNumberFormat="1" applyFont="1" applyFill="1" applyBorder="1" applyAlignment="1">
      <alignment horizontal="right"/>
    </xf>
    <xf numFmtId="4" fontId="13" fillId="0" borderId="0" xfId="1" applyNumberFormat="1" applyFont="1" applyFill="1" applyBorder="1"/>
    <xf numFmtId="4" fontId="12" fillId="3" borderId="0" xfId="1" applyNumberFormat="1" applyFont="1" applyFill="1" applyBorder="1"/>
    <xf numFmtId="4" fontId="12" fillId="0" borderId="0" xfId="1" applyNumberFormat="1" applyFont="1" applyFill="1" applyBorder="1"/>
    <xf numFmtId="0" fontId="3" fillId="0" borderId="24" xfId="1" applyFont="1" applyBorder="1"/>
    <xf numFmtId="0" fontId="5" fillId="0" borderId="24" xfId="1" applyFont="1" applyBorder="1"/>
    <xf numFmtId="0" fontId="12" fillId="0" borderId="24" xfId="1" applyFont="1" applyBorder="1"/>
    <xf numFmtId="4" fontId="13" fillId="0" borderId="24" xfId="1" applyNumberFormat="1" applyFont="1" applyFill="1" applyBorder="1" applyAlignment="1">
      <alignment horizontal="right"/>
    </xf>
    <xf numFmtId="4" fontId="13" fillId="0" borderId="24" xfId="1" applyNumberFormat="1" applyFont="1" applyFill="1" applyBorder="1"/>
    <xf numFmtId="4" fontId="12" fillId="3" borderId="24" xfId="1" applyNumberFormat="1" applyFont="1" applyFill="1" applyBorder="1"/>
    <xf numFmtId="0" fontId="4" fillId="0" borderId="24" xfId="1" applyFont="1" applyFill="1" applyBorder="1"/>
    <xf numFmtId="0" fontId="4" fillId="0" borderId="24" xfId="1" applyFont="1" applyBorder="1"/>
    <xf numFmtId="0" fontId="16" fillId="4" borderId="11" xfId="1" applyFont="1" applyFill="1" applyBorder="1" applyAlignment="1">
      <alignment horizontal="left" wrapText="1"/>
    </xf>
    <xf numFmtId="0" fontId="11" fillId="4" borderId="27" xfId="1" applyFont="1" applyFill="1" applyBorder="1" applyAlignment="1">
      <alignment horizontal="left"/>
    </xf>
    <xf numFmtId="49" fontId="2" fillId="0" borderId="19" xfId="1" applyNumberFormat="1" applyFont="1" applyBorder="1" applyAlignment="1">
      <alignment horizontal="centerContinuous" vertical="center"/>
    </xf>
    <xf numFmtId="0" fontId="2" fillId="0" borderId="23" xfId="1" applyFont="1" applyBorder="1" applyAlignment="1">
      <alignment horizontal="centerContinuous" vertical="center"/>
    </xf>
    <xf numFmtId="0" fontId="2" fillId="0" borderId="25" xfId="1" applyFont="1" applyBorder="1" applyAlignment="1">
      <alignment horizontal="centerContinuous" vertical="center"/>
    </xf>
    <xf numFmtId="0" fontId="19" fillId="4" borderId="8" xfId="1" applyFont="1" applyFill="1" applyBorder="1" applyAlignment="1">
      <alignment horizontal="center"/>
    </xf>
    <xf numFmtId="0" fontId="19" fillId="0" borderId="1" xfId="1" applyFont="1" applyBorder="1" applyAlignment="1">
      <alignment horizontal="center"/>
    </xf>
    <xf numFmtId="0" fontId="19" fillId="0" borderId="1" xfId="1" applyFont="1" applyFill="1" applyBorder="1" applyAlignment="1">
      <alignment horizontal="center"/>
    </xf>
    <xf numFmtId="0" fontId="18" fillId="0" borderId="1" xfId="1" applyFont="1" applyFill="1" applyBorder="1" applyAlignment="1">
      <alignment horizontal="center"/>
    </xf>
    <xf numFmtId="0" fontId="19" fillId="4" borderId="15" xfId="1" applyFont="1" applyFill="1" applyBorder="1" applyAlignment="1">
      <alignment horizontal="center"/>
    </xf>
    <xf numFmtId="0" fontId="19" fillId="0" borderId="16" xfId="1" applyFont="1" applyBorder="1" applyAlignment="1">
      <alignment horizontal="center"/>
    </xf>
    <xf numFmtId="0" fontId="19" fillId="0" borderId="15" xfId="1" applyFont="1" applyBorder="1" applyAlignment="1">
      <alignment horizontal="center"/>
    </xf>
    <xf numFmtId="0" fontId="19" fillId="4" borderId="1" xfId="1" applyFont="1" applyFill="1" applyBorder="1" applyAlignment="1">
      <alignment horizontal="center"/>
    </xf>
    <xf numFmtId="0" fontId="18" fillId="0" borderId="1" xfId="1" applyFont="1" applyBorder="1" applyAlignment="1">
      <alignment horizontal="center"/>
    </xf>
    <xf numFmtId="0" fontId="19" fillId="0" borderId="16" xfId="1" applyFont="1" applyFill="1" applyBorder="1" applyAlignment="1">
      <alignment horizontal="center"/>
    </xf>
    <xf numFmtId="0" fontId="19" fillId="5" borderId="1" xfId="1" applyFont="1" applyFill="1" applyBorder="1" applyAlignment="1">
      <alignment horizontal="center"/>
    </xf>
    <xf numFmtId="0" fontId="19" fillId="0" borderId="15" xfId="1" applyFont="1" applyFill="1" applyBorder="1" applyAlignment="1">
      <alignment horizontal="center"/>
    </xf>
    <xf numFmtId="0" fontId="20" fillId="4" borderId="26" xfId="1" applyFont="1" applyFill="1" applyBorder="1"/>
    <xf numFmtId="0" fontId="24" fillId="2" borderId="2" xfId="1" applyFont="1" applyFill="1" applyBorder="1" applyAlignment="1">
      <alignment horizontal="center"/>
    </xf>
    <xf numFmtId="0" fontId="24" fillId="2" borderId="33" xfId="1" applyFont="1" applyFill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24" fillId="2" borderId="3" xfId="1" applyFont="1" applyFill="1" applyBorder="1" applyAlignment="1">
      <alignment horizontal="center"/>
    </xf>
    <xf numFmtId="0" fontId="24" fillId="2" borderId="21" xfId="1" applyFont="1" applyFill="1" applyBorder="1" applyAlignment="1">
      <alignment horizontal="centerContinuous"/>
    </xf>
    <xf numFmtId="0" fontId="24" fillId="2" borderId="22" xfId="1" applyFont="1" applyFill="1" applyBorder="1" applyAlignment="1">
      <alignment horizontal="centerContinuous"/>
    </xf>
    <xf numFmtId="0" fontId="24" fillId="2" borderId="0" xfId="1" applyFont="1" applyFill="1" applyBorder="1" applyAlignment="1">
      <alignment horizontal="centerContinuous"/>
    </xf>
    <xf numFmtId="0" fontId="24" fillId="2" borderId="5" xfId="1" applyFont="1" applyFill="1" applyBorder="1" applyAlignment="1">
      <alignment horizontal="centerContinuous"/>
    </xf>
    <xf numFmtId="0" fontId="5" fillId="0" borderId="6" xfId="1" applyFont="1" applyBorder="1" applyAlignment="1">
      <alignment wrapText="1"/>
    </xf>
    <xf numFmtId="0" fontId="28" fillId="4" borderId="9" xfId="1" applyFont="1" applyFill="1" applyBorder="1" applyAlignment="1">
      <alignment horizontal="left" wrapText="1"/>
    </xf>
    <xf numFmtId="0" fontId="5" fillId="0" borderId="6" xfId="1" applyFont="1" applyBorder="1" applyAlignment="1" applyProtection="1">
      <protection locked="0"/>
    </xf>
    <xf numFmtId="0" fontId="5" fillId="0" borderId="6" xfId="1" applyFont="1" applyFill="1" applyBorder="1" applyAlignment="1" applyProtection="1">
      <alignment wrapText="1"/>
      <protection locked="0"/>
    </xf>
    <xf numFmtId="0" fontId="5" fillId="0" borderId="13" xfId="1" applyFont="1" applyBorder="1" applyAlignment="1">
      <alignment horizontal="left" wrapText="1"/>
    </xf>
    <xf numFmtId="0" fontId="11" fillId="0" borderId="14" xfId="1" applyFont="1" applyBorder="1" applyAlignment="1">
      <alignment horizontal="left" wrapText="1"/>
    </xf>
    <xf numFmtId="0" fontId="5" fillId="0" borderId="14" xfId="1" applyFont="1" applyBorder="1" applyAlignment="1">
      <alignment horizontal="left" wrapText="1"/>
    </xf>
    <xf numFmtId="49" fontId="5" fillId="0" borderId="14" xfId="1" applyNumberFormat="1" applyFont="1" applyBorder="1" applyAlignment="1">
      <alignment horizontal="left" wrapText="1"/>
    </xf>
    <xf numFmtId="0" fontId="5" fillId="0" borderId="6" xfId="0" applyFont="1" applyBorder="1" applyAlignment="1">
      <alignment wrapText="1"/>
    </xf>
    <xf numFmtId="0" fontId="5" fillId="0" borderId="6" xfId="1" applyFont="1" applyBorder="1" applyAlignment="1"/>
    <xf numFmtId="0" fontId="5" fillId="0" borderId="6" xfId="1" applyFont="1" applyBorder="1" applyAlignment="1" applyProtection="1">
      <alignment wrapText="1"/>
      <protection locked="0"/>
    </xf>
    <xf numFmtId="0" fontId="5" fillId="3" borderId="6" xfId="0" applyFont="1" applyFill="1" applyBorder="1" applyAlignment="1" applyProtection="1">
      <alignment horizontal="left" wrapText="1"/>
    </xf>
    <xf numFmtId="49" fontId="26" fillId="0" borderId="6" xfId="1" applyNumberFormat="1" applyFont="1" applyBorder="1" applyAlignment="1" applyProtection="1">
      <alignment horizontal="left" wrapText="1"/>
      <protection locked="0"/>
    </xf>
    <xf numFmtId="0" fontId="16" fillId="0" borderId="6" xfId="1" applyFont="1" applyFill="1" applyBorder="1" applyAlignment="1">
      <alignment horizontal="left" wrapText="1"/>
    </xf>
    <xf numFmtId="0" fontId="26" fillId="0" borderId="11" xfId="1" applyFont="1" applyFill="1" applyBorder="1" applyAlignment="1">
      <alignment horizontal="left" wrapText="1"/>
    </xf>
    <xf numFmtId="0" fontId="18" fillId="4" borderId="15" xfId="1" applyFont="1" applyFill="1" applyBorder="1" applyAlignment="1">
      <alignment horizontal="center"/>
    </xf>
    <xf numFmtId="49" fontId="5" fillId="0" borderId="13" xfId="1" applyNumberFormat="1" applyFont="1" applyBorder="1" applyAlignment="1">
      <alignment horizontal="left" wrapText="1"/>
    </xf>
    <xf numFmtId="0" fontId="27" fillId="0" borderId="14" xfId="0" applyFont="1" applyBorder="1" applyAlignment="1">
      <alignment horizontal="left" wrapText="1"/>
    </xf>
    <xf numFmtId="0" fontId="16" fillId="4" borderId="6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wrapText="1"/>
    </xf>
    <xf numFmtId="0" fontId="5" fillId="0" borderId="6" xfId="1" applyFont="1" applyFill="1" applyBorder="1" applyAlignment="1"/>
    <xf numFmtId="166" fontId="29" fillId="4" borderId="9" xfId="1" applyNumberFormat="1" applyFont="1" applyFill="1" applyBorder="1" applyAlignment="1">
      <alignment wrapText="1"/>
    </xf>
    <xf numFmtId="166" fontId="29" fillId="4" borderId="9" xfId="1" applyNumberFormat="1" applyFont="1" applyFill="1" applyBorder="1" applyAlignment="1">
      <alignment horizontal="right" wrapText="1"/>
    </xf>
    <xf numFmtId="165" fontId="30" fillId="4" borderId="6" xfId="1" applyNumberFormat="1" applyFont="1" applyFill="1" applyBorder="1"/>
    <xf numFmtId="165" fontId="30" fillId="4" borderId="12" xfId="1" applyNumberFormat="1" applyFont="1" applyFill="1" applyBorder="1"/>
    <xf numFmtId="166" fontId="31" fillId="0" borderId="6" xfId="1" applyNumberFormat="1" applyFont="1" applyBorder="1" applyAlignment="1" applyProtection="1">
      <protection locked="0"/>
    </xf>
    <xf numFmtId="166" fontId="32" fillId="0" borderId="6" xfId="1" applyNumberFormat="1" applyFont="1" applyBorder="1" applyProtection="1">
      <protection locked="0"/>
    </xf>
    <xf numFmtId="166" fontId="32" fillId="3" borderId="6" xfId="1" applyNumberFormat="1" applyFont="1" applyFill="1" applyBorder="1" applyAlignment="1">
      <alignment horizontal="right"/>
    </xf>
    <xf numFmtId="165" fontId="32" fillId="3" borderId="6" xfId="1" applyNumberFormat="1" applyFont="1" applyFill="1" applyBorder="1"/>
    <xf numFmtId="166" fontId="32" fillId="0" borderId="6" xfId="1" applyNumberFormat="1" applyFont="1" applyBorder="1"/>
    <xf numFmtId="165" fontId="32" fillId="3" borderId="7" xfId="1" applyNumberFormat="1" applyFont="1" applyFill="1" applyBorder="1"/>
    <xf numFmtId="164" fontId="31" fillId="0" borderId="6" xfId="1" applyNumberFormat="1" applyFont="1" applyFill="1" applyBorder="1" applyAlignment="1" applyProtection="1">
      <alignment wrapText="1"/>
      <protection locked="0"/>
    </xf>
    <xf numFmtId="166" fontId="32" fillId="0" borderId="6" xfId="1" applyNumberFormat="1" applyFont="1" applyBorder="1" applyAlignment="1" applyProtection="1">
      <alignment horizontal="right"/>
      <protection locked="0"/>
    </xf>
    <xf numFmtId="166" fontId="31" fillId="0" borderId="13" xfId="1" applyNumberFormat="1" applyFont="1" applyBorder="1" applyAlignment="1">
      <alignment wrapText="1"/>
    </xf>
    <xf numFmtId="166" fontId="32" fillId="0" borderId="6" xfId="1" applyNumberFormat="1" applyFont="1" applyFill="1" applyBorder="1" applyProtection="1">
      <protection locked="0"/>
    </xf>
    <xf numFmtId="166" fontId="30" fillId="0" borderId="6" xfId="1" applyNumberFormat="1" applyFont="1" applyFill="1" applyBorder="1" applyAlignment="1" applyProtection="1">
      <protection locked="0"/>
    </xf>
    <xf numFmtId="166" fontId="30" fillId="0" borderId="6" xfId="1" applyNumberFormat="1" applyFont="1" applyFill="1" applyBorder="1" applyProtection="1">
      <protection locked="0"/>
    </xf>
    <xf numFmtId="166" fontId="30" fillId="4" borderId="6" xfId="1" applyNumberFormat="1" applyFont="1" applyFill="1" applyBorder="1" applyProtection="1">
      <protection locked="0"/>
    </xf>
    <xf numFmtId="166" fontId="30" fillId="3" borderId="6" xfId="1" applyNumberFormat="1" applyFont="1" applyFill="1" applyBorder="1" applyAlignment="1">
      <alignment horizontal="right"/>
    </xf>
    <xf numFmtId="166" fontId="30" fillId="0" borderId="6" xfId="1" applyNumberFormat="1" applyFont="1" applyBorder="1"/>
    <xf numFmtId="165" fontId="30" fillId="3" borderId="7" xfId="1" applyNumberFormat="1" applyFont="1" applyFill="1" applyBorder="1"/>
    <xf numFmtId="166" fontId="31" fillId="0" borderId="14" xfId="1" applyNumberFormat="1" applyFont="1" applyBorder="1" applyAlignment="1">
      <alignment wrapText="1"/>
    </xf>
    <xf numFmtId="166" fontId="29" fillId="4" borderId="11" xfId="1" applyNumberFormat="1" applyFont="1" applyFill="1" applyBorder="1" applyAlignment="1"/>
    <xf numFmtId="166" fontId="29" fillId="4" borderId="11" xfId="1" applyNumberFormat="1" applyFont="1" applyFill="1" applyBorder="1" applyAlignment="1">
      <alignment horizontal="right"/>
    </xf>
    <xf numFmtId="165" fontId="30" fillId="4" borderId="7" xfId="1" applyNumberFormat="1" applyFont="1" applyFill="1" applyBorder="1"/>
    <xf numFmtId="164" fontId="31" fillId="0" borderId="6" xfId="1" applyNumberFormat="1" applyFont="1" applyFill="1" applyBorder="1" applyAlignment="1" applyProtection="1">
      <alignment horizontal="right" wrapText="1"/>
      <protection locked="0"/>
    </xf>
    <xf numFmtId="165" fontId="32" fillId="0" borderId="7" xfId="1" applyNumberFormat="1" applyFont="1" applyBorder="1"/>
    <xf numFmtId="164" fontId="31" fillId="0" borderId="0" xfId="0" applyNumberFormat="1" applyFont="1" applyBorder="1" applyAlignment="1">
      <alignment horizontal="right" wrapText="1"/>
    </xf>
    <xf numFmtId="164" fontId="31" fillId="0" borderId="6" xfId="0" applyNumberFormat="1" applyFont="1" applyBorder="1" applyAlignment="1">
      <alignment horizontal="right" wrapText="1"/>
    </xf>
    <xf numFmtId="164" fontId="31" fillId="0" borderId="6" xfId="1" applyNumberFormat="1" applyFont="1" applyBorder="1" applyAlignment="1" applyProtection="1">
      <alignment horizontal="right" wrapText="1"/>
      <protection locked="0"/>
    </xf>
    <xf numFmtId="164" fontId="31" fillId="3" borderId="6" xfId="0" applyNumberFormat="1" applyFont="1" applyFill="1" applyBorder="1" applyAlignment="1" applyProtection="1">
      <alignment horizontal="right" wrapText="1"/>
    </xf>
    <xf numFmtId="164" fontId="33" fillId="0" borderId="6" xfId="1" applyNumberFormat="1" applyFont="1" applyBorder="1" applyAlignment="1" applyProtection="1">
      <alignment horizontal="right" wrapText="1"/>
      <protection locked="0"/>
    </xf>
    <xf numFmtId="164" fontId="34" fillId="0" borderId="17" xfId="0" applyNumberFormat="1" applyFont="1" applyBorder="1" applyAlignment="1" applyProtection="1">
      <alignment horizontal="right" wrapText="1"/>
      <protection locked="0"/>
    </xf>
    <xf numFmtId="164" fontId="34" fillId="0" borderId="6" xfId="0" applyNumberFormat="1" applyFont="1" applyBorder="1" applyAlignment="1" applyProtection="1">
      <alignment horizontal="right" wrapText="1"/>
      <protection locked="0"/>
    </xf>
    <xf numFmtId="164" fontId="31" fillId="0" borderId="6" xfId="1" applyNumberFormat="1" applyFont="1" applyBorder="1" applyAlignment="1" applyProtection="1">
      <alignment horizontal="right"/>
      <protection locked="0"/>
    </xf>
    <xf numFmtId="164" fontId="31" fillId="0" borderId="6" xfId="1" applyNumberFormat="1" applyFont="1" applyBorder="1" applyAlignment="1">
      <alignment horizontal="right"/>
    </xf>
    <xf numFmtId="164" fontId="31" fillId="0" borderId="11" xfId="1" applyNumberFormat="1" applyFont="1" applyBorder="1" applyAlignment="1">
      <alignment horizontal="right" wrapText="1"/>
    </xf>
    <xf numFmtId="166" fontId="32" fillId="0" borderId="11" xfId="1" applyNumberFormat="1" applyFont="1" applyFill="1" applyBorder="1" applyProtection="1">
      <protection locked="0"/>
    </xf>
    <xf numFmtId="0" fontId="35" fillId="4" borderId="11" xfId="1" applyFont="1" applyFill="1" applyBorder="1" applyAlignment="1">
      <alignment horizontal="left" wrapText="1"/>
    </xf>
    <xf numFmtId="0" fontId="31" fillId="0" borderId="6" xfId="1" applyFont="1" applyBorder="1" applyAlignment="1">
      <alignment wrapText="1"/>
    </xf>
    <xf numFmtId="0" fontId="31" fillId="0" borderId="11" xfId="1" applyFont="1" applyBorder="1" applyAlignment="1">
      <alignment wrapText="1"/>
    </xf>
    <xf numFmtId="166" fontId="30" fillId="0" borderId="6" xfId="1" applyNumberFormat="1" applyFont="1" applyBorder="1" applyAlignment="1" applyProtection="1">
      <alignment horizontal="right"/>
      <protection locked="0"/>
    </xf>
    <xf numFmtId="165" fontId="30" fillId="3" borderId="6" xfId="1" applyNumberFormat="1" applyFont="1" applyFill="1" applyBorder="1"/>
    <xf numFmtId="166" fontId="30" fillId="4" borderId="6" xfId="1" applyNumberFormat="1" applyFont="1" applyFill="1" applyBorder="1" applyAlignment="1" applyProtection="1">
      <alignment horizontal="right"/>
      <protection locked="0"/>
    </xf>
    <xf numFmtId="0" fontId="31" fillId="0" borderId="6" xfId="1" applyFont="1" applyBorder="1" applyAlignment="1">
      <alignment horizontal="right" wrapText="1"/>
    </xf>
    <xf numFmtId="165" fontId="36" fillId="3" borderId="7" xfId="1" applyNumberFormat="1" applyFont="1" applyFill="1" applyBorder="1" applyAlignment="1"/>
    <xf numFmtId="165" fontId="29" fillId="3" borderId="7" xfId="1" applyNumberFormat="1" applyFont="1" applyFill="1" applyBorder="1" applyAlignment="1"/>
    <xf numFmtId="166" fontId="31" fillId="0" borderId="0" xfId="0" applyNumberFormat="1" applyFont="1" applyBorder="1" applyAlignment="1">
      <alignment horizontal="right" wrapText="1"/>
    </xf>
    <xf numFmtId="166" fontId="31" fillId="0" borderId="6" xfId="0" applyNumberFormat="1" applyFont="1" applyBorder="1" applyAlignment="1">
      <alignment horizontal="right" wrapText="1"/>
    </xf>
    <xf numFmtId="166" fontId="31" fillId="0" borderId="6" xfId="1" applyNumberFormat="1" applyFont="1" applyBorder="1" applyAlignment="1">
      <alignment horizontal="right" wrapText="1"/>
    </xf>
    <xf numFmtId="166" fontId="31" fillId="0" borderId="6" xfId="1" applyNumberFormat="1" applyFont="1" applyBorder="1" applyAlignment="1" applyProtection="1">
      <alignment horizontal="right" wrapText="1"/>
      <protection locked="0"/>
    </xf>
    <xf numFmtId="166" fontId="30" fillId="4" borderId="11" xfId="1" applyNumberFormat="1" applyFont="1" applyFill="1" applyBorder="1" applyProtection="1">
      <protection locked="0"/>
    </xf>
    <xf numFmtId="165" fontId="30" fillId="4" borderId="29" xfId="1" applyNumberFormat="1" applyFont="1" applyFill="1" applyBorder="1"/>
    <xf numFmtId="164" fontId="31" fillId="0" borderId="13" xfId="1" applyNumberFormat="1" applyFont="1" applyBorder="1" applyAlignment="1">
      <alignment horizontal="right" wrapText="1"/>
    </xf>
    <xf numFmtId="0" fontId="37" fillId="0" borderId="13" xfId="0" applyFont="1" applyBorder="1" applyAlignment="1">
      <alignment horizontal="right" wrapText="1"/>
    </xf>
    <xf numFmtId="0" fontId="38" fillId="0" borderId="6" xfId="0" applyFont="1" applyBorder="1" applyAlignment="1">
      <alignment horizontal="center"/>
    </xf>
    <xf numFmtId="166" fontId="38" fillId="0" borderId="6" xfId="0" applyNumberFormat="1" applyFont="1" applyBorder="1" applyAlignment="1">
      <alignment horizontal="right"/>
    </xf>
    <xf numFmtId="0" fontId="33" fillId="0" borderId="11" xfId="1" applyFont="1" applyFill="1" applyBorder="1" applyAlignment="1">
      <alignment horizontal="right" wrapText="1"/>
    </xf>
    <xf numFmtId="166" fontId="30" fillId="5" borderId="6" xfId="1" applyNumberFormat="1" applyFont="1" applyFill="1" applyBorder="1" applyProtection="1">
      <protection locked="0"/>
    </xf>
    <xf numFmtId="166" fontId="32" fillId="5" borderId="6" xfId="1" applyNumberFormat="1" applyFont="1" applyFill="1" applyBorder="1" applyProtection="1">
      <protection locked="0"/>
    </xf>
    <xf numFmtId="0" fontId="31" fillId="0" borderId="6" xfId="1" applyFont="1" applyFill="1" applyBorder="1" applyAlignment="1">
      <alignment wrapText="1"/>
    </xf>
    <xf numFmtId="164" fontId="31" fillId="0" borderId="6" xfId="1" applyNumberFormat="1" applyFont="1" applyFill="1" applyBorder="1" applyAlignment="1"/>
    <xf numFmtId="166" fontId="32" fillId="0" borderId="6" xfId="1" applyNumberFormat="1" applyFont="1" applyFill="1" applyBorder="1" applyAlignment="1" applyProtection="1">
      <alignment horizontal="right"/>
      <protection locked="0"/>
    </xf>
    <xf numFmtId="166" fontId="30" fillId="4" borderId="27" xfId="1" applyNumberFormat="1" applyFont="1" applyFill="1" applyBorder="1" applyAlignment="1">
      <alignment horizontal="right"/>
    </xf>
    <xf numFmtId="165" fontId="30" fillId="4" borderId="28" xfId="1" applyNumberFormat="1" applyFont="1" applyFill="1" applyBorder="1"/>
    <xf numFmtId="0" fontId="4" fillId="0" borderId="6" xfId="1" applyFont="1" applyBorder="1" applyAlignment="1">
      <alignment horizontal="left" wrapText="1"/>
    </xf>
    <xf numFmtId="165" fontId="30" fillId="4" borderId="11" xfId="1" applyNumberFormat="1" applyFont="1" applyFill="1" applyBorder="1"/>
    <xf numFmtId="0" fontId="5" fillId="0" borderId="0" xfId="0" applyFont="1" applyBorder="1" applyAlignment="1">
      <alignment wrapText="1"/>
    </xf>
    <xf numFmtId="165" fontId="30" fillId="4" borderId="27" xfId="1" applyNumberFormat="1" applyFont="1" applyFill="1" applyBorder="1"/>
    <xf numFmtId="0" fontId="19" fillId="0" borderId="34" xfId="1" applyFont="1" applyBorder="1" applyAlignment="1">
      <alignment horizontal="center"/>
    </xf>
    <xf numFmtId="0" fontId="4" fillId="0" borderId="6" xfId="0" applyFont="1" applyBorder="1" applyAlignment="1">
      <alignment horizontal="left" wrapText="1"/>
    </xf>
    <xf numFmtId="0" fontId="4" fillId="0" borderId="17" xfId="0" applyFont="1" applyBorder="1" applyAlignment="1">
      <alignment horizontal="left" wrapText="1"/>
    </xf>
    <xf numFmtId="0" fontId="15" fillId="0" borderId="6" xfId="0" applyFont="1" applyBorder="1" applyAlignment="1">
      <alignment horizontal="left" wrapText="1"/>
    </xf>
    <xf numFmtId="0" fontId="41" fillId="0" borderId="0" xfId="0" applyFont="1" applyAlignment="1">
      <alignment wrapText="1"/>
    </xf>
    <xf numFmtId="49" fontId="5" fillId="0" borderId="6" xfId="0" applyNumberFormat="1" applyFont="1" applyBorder="1" applyAlignment="1" applyProtection="1">
      <alignment horizontal="left" wrapText="1"/>
      <protection locked="0"/>
    </xf>
    <xf numFmtId="166" fontId="37" fillId="0" borderId="14" xfId="0" applyNumberFormat="1" applyFont="1" applyBorder="1" applyAlignment="1">
      <alignment horizontal="right" wrapText="1"/>
    </xf>
    <xf numFmtId="166" fontId="38" fillId="5" borderId="6" xfId="0" applyNumberFormat="1" applyFont="1" applyFill="1" applyBorder="1" applyAlignment="1">
      <alignment horizontal="right"/>
    </xf>
    <xf numFmtId="164" fontId="33" fillId="5" borderId="6" xfId="1" applyNumberFormat="1" applyFont="1" applyFill="1" applyBorder="1" applyAlignment="1">
      <alignment horizontal="right" wrapText="1"/>
    </xf>
    <xf numFmtId="0" fontId="41" fillId="0" borderId="6" xfId="0" applyFont="1" applyBorder="1" applyAlignment="1">
      <alignment wrapText="1"/>
    </xf>
    <xf numFmtId="0" fontId="4" fillId="0" borderId="0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164" fontId="31" fillId="0" borderId="11" xfId="0" applyNumberFormat="1" applyFont="1" applyBorder="1" applyAlignment="1">
      <alignment horizontal="right" wrapText="1"/>
    </xf>
    <xf numFmtId="0" fontId="44" fillId="0" borderId="0" xfId="0" applyFont="1" applyAlignment="1">
      <alignment wrapText="1"/>
    </xf>
    <xf numFmtId="0" fontId="4" fillId="0" borderId="6" xfId="0" applyFont="1" applyBorder="1" applyAlignment="1">
      <alignment wrapText="1"/>
    </xf>
    <xf numFmtId="0" fontId="5" fillId="0" borderId="13" xfId="1" applyFont="1" applyFill="1" applyBorder="1" applyAlignment="1" applyProtection="1">
      <alignment wrapText="1"/>
      <protection locked="0"/>
    </xf>
    <xf numFmtId="164" fontId="31" fillId="0" borderId="13" xfId="1" applyNumberFormat="1" applyFont="1" applyFill="1" applyBorder="1" applyAlignment="1" applyProtection="1">
      <alignment wrapText="1"/>
      <protection locked="0"/>
    </xf>
    <xf numFmtId="0" fontId="4" fillId="0" borderId="0" xfId="0" applyFont="1" applyAlignment="1">
      <alignment wrapText="1"/>
    </xf>
    <xf numFmtId="166" fontId="32" fillId="0" borderId="11" xfId="1" applyNumberFormat="1" applyFont="1" applyBorder="1" applyAlignment="1" applyProtection="1">
      <alignment horizontal="right"/>
      <protection locked="0"/>
    </xf>
    <xf numFmtId="166" fontId="32" fillId="0" borderId="11" xfId="1" applyNumberFormat="1" applyFont="1" applyBorder="1"/>
    <xf numFmtId="165" fontId="32" fillId="0" borderId="29" xfId="1" applyNumberFormat="1" applyFont="1" applyBorder="1"/>
    <xf numFmtId="0" fontId="4" fillId="0" borderId="35" xfId="0" applyFont="1" applyBorder="1" applyAlignment="1">
      <alignment wrapText="1"/>
    </xf>
    <xf numFmtId="166" fontId="45" fillId="0" borderId="6" xfId="1" applyNumberFormat="1" applyFont="1" applyBorder="1" applyAlignment="1">
      <alignment horizontal="right" wrapText="1"/>
    </xf>
    <xf numFmtId="0" fontId="46" fillId="0" borderId="6" xfId="1" applyFont="1" applyBorder="1" applyAlignment="1">
      <alignment horizontal="left" wrapText="1"/>
    </xf>
    <xf numFmtId="0" fontId="47" fillId="0" borderId="6" xfId="1" applyFont="1" applyBorder="1" applyAlignment="1">
      <alignment horizontal="left" wrapText="1"/>
    </xf>
    <xf numFmtId="165" fontId="32" fillId="3" borderId="11" xfId="1" applyNumberFormat="1" applyFont="1" applyFill="1" applyBorder="1"/>
    <xf numFmtId="0" fontId="4" fillId="0" borderId="17" xfId="0" applyFont="1" applyBorder="1" applyAlignment="1">
      <alignment horizontal="left" vertical="top" wrapText="1"/>
    </xf>
    <xf numFmtId="0" fontId="27" fillId="0" borderId="13" xfId="0" applyFont="1" applyBorder="1" applyAlignment="1">
      <alignment horizontal="left" vertical="top" wrapText="1"/>
    </xf>
    <xf numFmtId="0" fontId="26" fillId="5" borderId="6" xfId="1" applyFont="1" applyFill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11" fontId="4" fillId="0" borderId="6" xfId="1" applyNumberFormat="1" applyFont="1" applyBorder="1" applyAlignment="1" applyProtection="1">
      <alignment horizontal="left" vertical="top" wrapText="1"/>
      <protection locked="0"/>
    </xf>
    <xf numFmtId="0" fontId="4" fillId="0" borderId="11" xfId="1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11" fontId="4" fillId="0" borderId="17" xfId="1" applyNumberFormat="1" applyFont="1" applyBorder="1" applyAlignment="1" applyProtection="1">
      <alignment horizontal="left" vertical="top" wrapText="1"/>
      <protection locked="0"/>
    </xf>
    <xf numFmtId="0" fontId="4" fillId="0" borderId="32" xfId="0" applyFont="1" applyBorder="1" applyAlignment="1">
      <alignment horizontal="left" vertical="top" wrapText="1"/>
    </xf>
    <xf numFmtId="11" fontId="5" fillId="0" borderId="11" xfId="1" applyNumberFormat="1" applyFont="1" applyBorder="1" applyAlignment="1">
      <alignment vertical="top" wrapText="1"/>
    </xf>
    <xf numFmtId="0" fontId="4" fillId="0" borderId="6" xfId="1" applyFont="1" applyBorder="1" applyAlignment="1">
      <alignment horizontal="left" vertical="top" wrapText="1"/>
    </xf>
    <xf numFmtId="0" fontId="41" fillId="0" borderId="0" xfId="0" applyFont="1" applyAlignment="1">
      <alignment vertical="top" wrapText="1"/>
    </xf>
    <xf numFmtId="0" fontId="5" fillId="0" borderId="6" xfId="1" applyFont="1" applyFill="1" applyBorder="1" applyAlignment="1" applyProtection="1">
      <alignment horizontal="left" vertical="top" wrapText="1"/>
      <protection locked="0"/>
    </xf>
    <xf numFmtId="0" fontId="5" fillId="0" borderId="11" xfId="1" applyFont="1" applyBorder="1" applyAlignment="1"/>
    <xf numFmtId="164" fontId="31" fillId="0" borderId="11" xfId="1" applyNumberFormat="1" applyFont="1" applyBorder="1" applyAlignment="1">
      <alignment horizontal="right"/>
    </xf>
    <xf numFmtId="166" fontId="32" fillId="5" borderId="6" xfId="1" applyNumberFormat="1" applyFont="1" applyFill="1" applyBorder="1" applyAlignment="1">
      <alignment horizontal="right"/>
    </xf>
    <xf numFmtId="165" fontId="30" fillId="5" borderId="6" xfId="1" applyNumberFormat="1" applyFont="1" applyFill="1" applyBorder="1"/>
    <xf numFmtId="9" fontId="32" fillId="3" borderId="6" xfId="2" applyFont="1" applyFill="1" applyBorder="1"/>
    <xf numFmtId="0" fontId="24" fillId="6" borderId="4" xfId="1" applyFont="1" applyFill="1" applyBorder="1" applyAlignment="1">
      <alignment horizontal="centerContinuous"/>
    </xf>
    <xf numFmtId="166" fontId="29" fillId="6" borderId="9" xfId="1" applyNumberFormat="1" applyFont="1" applyFill="1" applyBorder="1" applyAlignment="1">
      <alignment horizontal="right" wrapText="1"/>
    </xf>
    <xf numFmtId="166" fontId="32" fillId="6" borderId="6" xfId="1" applyNumberFormat="1" applyFont="1" applyFill="1" applyBorder="1" applyAlignment="1" applyProtection="1">
      <alignment horizontal="right"/>
      <protection locked="0"/>
    </xf>
    <xf numFmtId="166" fontId="32" fillId="6" borderId="6" xfId="1" applyNumberFormat="1" applyFont="1" applyFill="1" applyBorder="1" applyProtection="1">
      <protection locked="0"/>
    </xf>
    <xf numFmtId="166" fontId="30" fillId="6" borderId="6" xfId="1" applyNumberFormat="1" applyFont="1" applyFill="1" applyBorder="1" applyProtection="1">
      <protection locked="0"/>
    </xf>
    <xf numFmtId="166" fontId="29" fillId="6" borderId="11" xfId="1" applyNumberFormat="1" applyFont="1" applyFill="1" applyBorder="1" applyAlignment="1">
      <alignment horizontal="right"/>
    </xf>
    <xf numFmtId="166" fontId="32" fillId="6" borderId="11" xfId="1" applyNumberFormat="1" applyFont="1" applyFill="1" applyBorder="1" applyProtection="1">
      <protection locked="0"/>
    </xf>
    <xf numFmtId="166" fontId="30" fillId="6" borderId="6" xfId="1" applyNumberFormat="1" applyFont="1" applyFill="1" applyBorder="1" applyAlignment="1" applyProtection="1">
      <alignment horizontal="right"/>
      <protection locked="0"/>
    </xf>
    <xf numFmtId="166" fontId="32" fillId="6" borderId="6" xfId="1" applyNumberFormat="1" applyFont="1" applyFill="1" applyBorder="1" applyAlignment="1" applyProtection="1">
      <protection locked="0"/>
    </xf>
    <xf numFmtId="166" fontId="45" fillId="6" borderId="6" xfId="1" applyNumberFormat="1" applyFont="1" applyFill="1" applyBorder="1" applyAlignment="1">
      <alignment horizontal="right" wrapText="1"/>
    </xf>
    <xf numFmtId="166" fontId="32" fillId="6" borderId="11" xfId="1" applyNumberFormat="1" applyFont="1" applyFill="1" applyBorder="1" applyAlignment="1" applyProtection="1">
      <protection locked="0"/>
    </xf>
    <xf numFmtId="166" fontId="30" fillId="6" borderId="11" xfId="1" applyNumberFormat="1" applyFont="1" applyFill="1" applyBorder="1" applyProtection="1">
      <protection locked="0"/>
    </xf>
    <xf numFmtId="166" fontId="17" fillId="6" borderId="6" xfId="1" applyNumberFormat="1" applyFont="1" applyFill="1" applyBorder="1" applyAlignment="1" applyProtection="1">
      <alignment horizontal="right"/>
      <protection locked="0"/>
    </xf>
    <xf numFmtId="166" fontId="17" fillId="6" borderId="6" xfId="1" applyNumberFormat="1" applyFont="1" applyFill="1" applyBorder="1" applyProtection="1">
      <protection locked="0"/>
    </xf>
    <xf numFmtId="166" fontId="17" fillId="6" borderId="11" xfId="1" applyNumberFormat="1" applyFont="1" applyFill="1" applyBorder="1" applyProtection="1">
      <protection locked="0"/>
    </xf>
    <xf numFmtId="166" fontId="42" fillId="6" borderId="11" xfId="1" applyNumberFormat="1" applyFont="1" applyFill="1" applyBorder="1" applyAlignment="1">
      <alignment horizontal="right"/>
    </xf>
    <xf numFmtId="166" fontId="17" fillId="6" borderId="6" xfId="1" applyNumberFormat="1" applyFont="1" applyFill="1" applyBorder="1" applyAlignment="1" applyProtection="1">
      <protection locked="0"/>
    </xf>
    <xf numFmtId="166" fontId="30" fillId="6" borderId="6" xfId="1" applyNumberFormat="1" applyFont="1" applyFill="1" applyBorder="1" applyAlignment="1" applyProtection="1">
      <protection locked="0"/>
    </xf>
    <xf numFmtId="0" fontId="38" fillId="6" borderId="6" xfId="0" applyFont="1" applyFill="1" applyBorder="1" applyAlignment="1">
      <alignment horizontal="right"/>
    </xf>
    <xf numFmtId="166" fontId="38" fillId="6" borderId="6" xfId="0" applyNumberFormat="1" applyFont="1" applyFill="1" applyBorder="1" applyAlignment="1">
      <alignment horizontal="right"/>
    </xf>
    <xf numFmtId="166" fontId="30" fillId="6" borderId="27" xfId="1" applyNumberFormat="1" applyFont="1" applyFill="1" applyBorder="1" applyAlignment="1">
      <alignment horizontal="right"/>
    </xf>
    <xf numFmtId="166" fontId="43" fillId="6" borderId="6" xfId="0" applyNumberFormat="1" applyFont="1" applyFill="1" applyBorder="1" applyAlignment="1">
      <alignment horizontal="right"/>
    </xf>
    <xf numFmtId="164" fontId="38" fillId="6" borderId="6" xfId="0" applyNumberFormat="1" applyFont="1" applyFill="1" applyBorder="1" applyAlignment="1">
      <alignment horizontal="right"/>
    </xf>
    <xf numFmtId="166" fontId="31" fillId="6" borderId="6" xfId="1" applyNumberFormat="1" applyFont="1" applyFill="1" applyBorder="1" applyProtection="1">
      <protection locked="0"/>
    </xf>
    <xf numFmtId="49" fontId="49" fillId="0" borderId="19" xfId="1" applyNumberFormat="1" applyFont="1" applyBorder="1" applyAlignment="1">
      <alignment horizontal="centerContinuous" vertical="center"/>
    </xf>
    <xf numFmtId="0" fontId="49" fillId="0" borderId="25" xfId="1" applyFont="1" applyBorder="1" applyAlignment="1">
      <alignment horizontal="centerContinuous" vertical="center"/>
    </xf>
    <xf numFmtId="0" fontId="19" fillId="4" borderId="36" xfId="1" applyFont="1" applyFill="1" applyBorder="1" applyAlignment="1">
      <alignment horizontal="center"/>
    </xf>
    <xf numFmtId="0" fontId="28" fillId="4" borderId="37" xfId="1" applyFont="1" applyFill="1" applyBorder="1" applyAlignment="1">
      <alignment horizontal="left" wrapText="1"/>
    </xf>
    <xf numFmtId="166" fontId="29" fillId="4" borderId="37" xfId="1" applyNumberFormat="1" applyFont="1" applyFill="1" applyBorder="1" applyAlignment="1">
      <alignment wrapText="1"/>
    </xf>
    <xf numFmtId="166" fontId="29" fillId="4" borderId="37" xfId="1" applyNumberFormat="1" applyFont="1" applyFill="1" applyBorder="1" applyAlignment="1">
      <alignment horizontal="right" wrapText="1"/>
    </xf>
    <xf numFmtId="166" fontId="29" fillId="6" borderId="37" xfId="1" applyNumberFormat="1" applyFont="1" applyFill="1" applyBorder="1" applyAlignment="1">
      <alignment horizontal="right" wrapText="1"/>
    </xf>
    <xf numFmtId="165" fontId="30" fillId="4" borderId="37" xfId="1" applyNumberFormat="1" applyFont="1" applyFill="1" applyBorder="1"/>
    <xf numFmtId="165" fontId="30" fillId="4" borderId="38" xfId="1" applyNumberFormat="1" applyFont="1" applyFill="1" applyBorder="1"/>
    <xf numFmtId="0" fontId="19" fillId="0" borderId="39" xfId="1" applyFont="1" applyBorder="1" applyAlignment="1">
      <alignment horizontal="center"/>
    </xf>
    <xf numFmtId="0" fontId="5" fillId="0" borderId="40" xfId="1" applyFont="1" applyBorder="1" applyAlignment="1" applyProtection="1">
      <protection locked="0"/>
    </xf>
    <xf numFmtId="166" fontId="31" fillId="0" borderId="40" xfId="1" applyNumberFormat="1" applyFont="1" applyBorder="1" applyAlignment="1" applyProtection="1">
      <protection locked="0"/>
    </xf>
    <xf numFmtId="166" fontId="32" fillId="0" borderId="40" xfId="1" applyNumberFormat="1" applyFont="1" applyBorder="1" applyProtection="1">
      <protection locked="0"/>
    </xf>
    <xf numFmtId="166" fontId="32" fillId="6" borderId="40" xfId="1" applyNumberFormat="1" applyFont="1" applyFill="1" applyBorder="1" applyAlignment="1" applyProtection="1">
      <alignment horizontal="right"/>
      <protection locked="0"/>
    </xf>
    <xf numFmtId="166" fontId="32" fillId="3" borderId="40" xfId="1" applyNumberFormat="1" applyFont="1" applyFill="1" applyBorder="1" applyAlignment="1">
      <alignment horizontal="right"/>
    </xf>
    <xf numFmtId="165" fontId="32" fillId="3" borderId="40" xfId="1" applyNumberFormat="1" applyFont="1" applyFill="1" applyBorder="1"/>
    <xf numFmtId="166" fontId="32" fillId="0" borderId="40" xfId="1" applyNumberFormat="1" applyFont="1" applyBorder="1"/>
    <xf numFmtId="165" fontId="32" fillId="3" borderId="41" xfId="1" applyNumberFormat="1" applyFont="1" applyFill="1" applyBorder="1"/>
    <xf numFmtId="0" fontId="19" fillId="0" borderId="39" xfId="1" applyFont="1" applyFill="1" applyBorder="1" applyAlignment="1">
      <alignment horizontal="center"/>
    </xf>
    <xf numFmtId="0" fontId="5" fillId="0" borderId="40" xfId="1" applyFont="1" applyFill="1" applyBorder="1" applyAlignment="1" applyProtection="1">
      <alignment wrapText="1"/>
      <protection locked="0"/>
    </xf>
    <xf numFmtId="164" fontId="31" fillId="0" borderId="40" xfId="1" applyNumberFormat="1" applyFont="1" applyFill="1" applyBorder="1" applyAlignment="1" applyProtection="1">
      <alignment wrapText="1"/>
      <protection locked="0"/>
    </xf>
    <xf numFmtId="166" fontId="32" fillId="0" borderId="40" xfId="1" applyNumberFormat="1" applyFont="1" applyBorder="1" applyAlignment="1" applyProtection="1">
      <alignment horizontal="right"/>
      <protection locked="0"/>
    </xf>
    <xf numFmtId="166" fontId="32" fillId="6" borderId="40" xfId="1" applyNumberFormat="1" applyFont="1" applyFill="1" applyBorder="1" applyProtection="1">
      <protection locked="0"/>
    </xf>
    <xf numFmtId="9" fontId="32" fillId="3" borderId="40" xfId="2" applyFont="1" applyFill="1" applyBorder="1"/>
    <xf numFmtId="166" fontId="17" fillId="6" borderId="40" xfId="1" applyNumberFormat="1" applyFont="1" applyFill="1" applyBorder="1" applyProtection="1">
      <protection locked="0"/>
    </xf>
    <xf numFmtId="0" fontId="5" fillId="0" borderId="40" xfId="1" applyFont="1" applyBorder="1" applyAlignment="1">
      <alignment horizontal="left" wrapText="1"/>
    </xf>
    <xf numFmtId="166" fontId="31" fillId="0" borderId="40" xfId="1" applyNumberFormat="1" applyFont="1" applyBorder="1" applyAlignment="1">
      <alignment wrapText="1"/>
    </xf>
    <xf numFmtId="166" fontId="32" fillId="0" borderId="40" xfId="1" applyNumberFormat="1" applyFont="1" applyFill="1" applyBorder="1" applyProtection="1">
      <protection locked="0"/>
    </xf>
    <xf numFmtId="0" fontId="18" fillId="0" borderId="39" xfId="1" applyFont="1" applyFill="1" applyBorder="1" applyAlignment="1">
      <alignment horizontal="center"/>
    </xf>
    <xf numFmtId="0" fontId="11" fillId="0" borderId="40" xfId="1" applyFont="1" applyBorder="1" applyAlignment="1">
      <alignment horizontal="left" wrapText="1"/>
    </xf>
    <xf numFmtId="166" fontId="30" fillId="0" borderId="40" xfId="1" applyNumberFormat="1" applyFont="1" applyFill="1" applyBorder="1" applyAlignment="1" applyProtection="1">
      <protection locked="0"/>
    </xf>
    <xf numFmtId="166" fontId="30" fillId="0" borderId="40" xfId="1" applyNumberFormat="1" applyFont="1" applyFill="1" applyBorder="1" applyProtection="1">
      <protection locked="0"/>
    </xf>
    <xf numFmtId="166" fontId="30" fillId="6" borderId="40" xfId="1" applyNumberFormat="1" applyFont="1" applyFill="1" applyBorder="1" applyProtection="1">
      <protection locked="0"/>
    </xf>
    <xf numFmtId="166" fontId="30" fillId="3" borderId="40" xfId="1" applyNumberFormat="1" applyFont="1" applyFill="1" applyBorder="1" applyAlignment="1">
      <alignment horizontal="right"/>
    </xf>
    <xf numFmtId="165" fontId="30" fillId="3" borderId="40" xfId="1" applyNumberFormat="1" applyFont="1" applyFill="1" applyBorder="1"/>
    <xf numFmtId="166" fontId="30" fillId="0" borderId="40" xfId="1" applyNumberFormat="1" applyFont="1" applyBorder="1"/>
    <xf numFmtId="165" fontId="30" fillId="3" borderId="41" xfId="1" applyNumberFormat="1" applyFont="1" applyFill="1" applyBorder="1"/>
    <xf numFmtId="49" fontId="5" fillId="0" borderId="40" xfId="1" applyNumberFormat="1" applyFont="1" applyBorder="1" applyAlignment="1">
      <alignment horizontal="left" wrapText="1"/>
    </xf>
    <xf numFmtId="0" fontId="19" fillId="4" borderId="39" xfId="1" applyFont="1" applyFill="1" applyBorder="1" applyAlignment="1">
      <alignment horizontal="center"/>
    </xf>
    <xf numFmtId="0" fontId="16" fillId="4" borderId="40" xfId="1" applyFont="1" applyFill="1" applyBorder="1" applyAlignment="1">
      <alignment horizontal="left" wrapText="1"/>
    </xf>
    <xf numFmtId="166" fontId="29" fillId="4" borderId="40" xfId="1" applyNumberFormat="1" applyFont="1" applyFill="1" applyBorder="1" applyAlignment="1"/>
    <xf numFmtId="166" fontId="29" fillId="4" borderId="40" xfId="1" applyNumberFormat="1" applyFont="1" applyFill="1" applyBorder="1" applyAlignment="1">
      <alignment horizontal="right"/>
    </xf>
    <xf numFmtId="166" fontId="29" fillId="6" borderId="40" xfId="1" applyNumberFormat="1" applyFont="1" applyFill="1" applyBorder="1" applyAlignment="1">
      <alignment horizontal="right"/>
    </xf>
    <xf numFmtId="165" fontId="30" fillId="4" borderId="40" xfId="1" applyNumberFormat="1" applyFont="1" applyFill="1" applyBorder="1"/>
    <xf numFmtId="165" fontId="30" fillId="4" borderId="41" xfId="1" applyNumberFormat="1" applyFont="1" applyFill="1" applyBorder="1"/>
    <xf numFmtId="0" fontId="5" fillId="0" borderId="40" xfId="1" applyFont="1" applyFill="1" applyBorder="1" applyAlignment="1" applyProtection="1">
      <alignment horizontal="left" vertical="top" wrapText="1"/>
      <protection locked="0"/>
    </xf>
    <xf numFmtId="164" fontId="31" fillId="0" borderId="40" xfId="1" applyNumberFormat="1" applyFont="1" applyFill="1" applyBorder="1" applyAlignment="1" applyProtection="1">
      <alignment horizontal="right" wrapText="1"/>
      <protection locked="0"/>
    </xf>
    <xf numFmtId="165" fontId="32" fillId="0" borderId="41" xfId="1" applyNumberFormat="1" applyFont="1" applyBorder="1"/>
    <xf numFmtId="0" fontId="5" fillId="0" borderId="40" xfId="0" applyFont="1" applyBorder="1" applyAlignment="1">
      <alignment wrapText="1"/>
    </xf>
    <xf numFmtId="164" fontId="31" fillId="0" borderId="40" xfId="0" applyNumberFormat="1" applyFont="1" applyBorder="1" applyAlignment="1">
      <alignment horizontal="right" wrapText="1"/>
    </xf>
    <xf numFmtId="0" fontId="5" fillId="0" borderId="40" xfId="1" applyFont="1" applyBorder="1" applyAlignment="1"/>
    <xf numFmtId="0" fontId="5" fillId="0" borderId="40" xfId="1" applyFont="1" applyBorder="1" applyAlignment="1" applyProtection="1">
      <alignment wrapText="1"/>
      <protection locked="0"/>
    </xf>
    <xf numFmtId="164" fontId="31" fillId="0" borderId="40" xfId="1" applyNumberFormat="1" applyFont="1" applyBorder="1" applyAlignment="1" applyProtection="1">
      <alignment horizontal="right" wrapText="1"/>
      <protection locked="0"/>
    </xf>
    <xf numFmtId="0" fontId="5" fillId="3" borderId="40" xfId="0" applyFont="1" applyFill="1" applyBorder="1" applyAlignment="1" applyProtection="1">
      <alignment horizontal="left" wrapText="1"/>
    </xf>
    <xf numFmtId="164" fontId="31" fillId="3" borderId="40" xfId="0" applyNumberFormat="1" applyFont="1" applyFill="1" applyBorder="1" applyAlignment="1" applyProtection="1">
      <alignment horizontal="right" wrapText="1"/>
    </xf>
    <xf numFmtId="49" fontId="26" fillId="0" borderId="40" xfId="1" applyNumberFormat="1" applyFont="1" applyBorder="1" applyAlignment="1" applyProtection="1">
      <alignment horizontal="left" wrapText="1"/>
      <protection locked="0"/>
    </xf>
    <xf numFmtId="164" fontId="33" fillId="0" borderId="40" xfId="1" applyNumberFormat="1" applyFont="1" applyBorder="1" applyAlignment="1" applyProtection="1">
      <alignment horizontal="right" wrapText="1"/>
      <protection locked="0"/>
    </xf>
    <xf numFmtId="49" fontId="5" fillId="0" borderId="40" xfId="0" applyNumberFormat="1" applyFont="1" applyBorder="1" applyAlignment="1" applyProtection="1">
      <alignment horizontal="left" wrapText="1"/>
      <protection locked="0"/>
    </xf>
    <xf numFmtId="164" fontId="34" fillId="0" borderId="40" xfId="0" applyNumberFormat="1" applyFont="1" applyBorder="1" applyAlignment="1" applyProtection="1">
      <alignment horizontal="right" wrapText="1"/>
      <protection locked="0"/>
    </xf>
    <xf numFmtId="0" fontId="41" fillId="0" borderId="40" xfId="0" applyFont="1" applyBorder="1" applyAlignment="1">
      <alignment wrapText="1"/>
    </xf>
    <xf numFmtId="164" fontId="31" fillId="0" borderId="40" xfId="1" applyNumberFormat="1" applyFont="1" applyBorder="1" applyAlignment="1" applyProtection="1">
      <alignment horizontal="right"/>
      <protection locked="0"/>
    </xf>
    <xf numFmtId="164" fontId="31" fillId="0" borderId="40" xfId="1" applyNumberFormat="1" applyFont="1" applyBorder="1" applyAlignment="1">
      <alignment horizontal="right"/>
    </xf>
    <xf numFmtId="166" fontId="31" fillId="6" borderId="40" xfId="1" applyNumberFormat="1" applyFont="1" applyFill="1" applyBorder="1" applyProtection="1">
      <protection locked="0"/>
    </xf>
    <xf numFmtId="11" fontId="4" fillId="0" borderId="40" xfId="1" applyNumberFormat="1" applyFont="1" applyBorder="1" applyAlignment="1">
      <alignment vertical="top" wrapText="1"/>
    </xf>
    <xf numFmtId="164" fontId="31" fillId="0" borderId="40" xfId="1" applyNumberFormat="1" applyFont="1" applyBorder="1" applyAlignment="1">
      <alignment horizontal="right" wrapText="1"/>
    </xf>
    <xf numFmtId="0" fontId="35" fillId="4" borderId="40" xfId="1" applyFont="1" applyFill="1" applyBorder="1" applyAlignment="1">
      <alignment horizontal="left" wrapText="1"/>
    </xf>
    <xf numFmtId="166" fontId="42" fillId="6" borderId="40" xfId="1" applyNumberFormat="1" applyFont="1" applyFill="1" applyBorder="1" applyAlignment="1">
      <alignment horizontal="right"/>
    </xf>
    <xf numFmtId="0" fontId="5" fillId="0" borderId="40" xfId="1" applyFont="1" applyBorder="1" applyAlignment="1">
      <alignment wrapText="1"/>
    </xf>
    <xf numFmtId="0" fontId="31" fillId="0" borderId="40" xfId="1" applyFont="1" applyBorder="1" applyAlignment="1">
      <alignment wrapText="1"/>
    </xf>
    <xf numFmtId="166" fontId="30" fillId="4" borderId="40" xfId="1" applyNumberFormat="1" applyFont="1" applyFill="1" applyBorder="1" applyProtection="1">
      <protection locked="0"/>
    </xf>
    <xf numFmtId="0" fontId="18" fillId="0" borderId="39" xfId="1" applyFont="1" applyBorder="1" applyAlignment="1">
      <alignment horizontal="center"/>
    </xf>
    <xf numFmtId="0" fontId="16" fillId="0" borderId="40" xfId="1" applyFont="1" applyFill="1" applyBorder="1" applyAlignment="1">
      <alignment horizontal="left" wrapText="1"/>
    </xf>
    <xf numFmtId="166" fontId="30" fillId="0" borderId="40" xfId="1" applyNumberFormat="1" applyFont="1" applyBorder="1" applyAlignment="1" applyProtection="1">
      <alignment horizontal="right"/>
      <protection locked="0"/>
    </xf>
    <xf numFmtId="166" fontId="30" fillId="6" borderId="40" xfId="1" applyNumberFormat="1" applyFont="1" applyFill="1" applyBorder="1" applyAlignment="1" applyProtection="1">
      <alignment horizontal="right"/>
      <protection locked="0"/>
    </xf>
    <xf numFmtId="0" fontId="4" fillId="0" borderId="40" xfId="0" applyFont="1" applyBorder="1" applyAlignment="1">
      <alignment wrapText="1"/>
    </xf>
    <xf numFmtId="0" fontId="4" fillId="0" borderId="40" xfId="1" applyFont="1" applyBorder="1" applyAlignment="1">
      <alignment horizontal="left" wrapText="1"/>
    </xf>
    <xf numFmtId="166" fontId="31" fillId="0" borderId="40" xfId="1" applyNumberFormat="1" applyFont="1" applyBorder="1" applyAlignment="1">
      <alignment horizontal="right" wrapText="1"/>
    </xf>
    <xf numFmtId="166" fontId="32" fillId="6" borderId="40" xfId="1" applyNumberFormat="1" applyFont="1" applyFill="1" applyBorder="1" applyAlignment="1" applyProtection="1">
      <protection locked="0"/>
    </xf>
    <xf numFmtId="166" fontId="17" fillId="6" borderId="40" xfId="1" applyNumberFormat="1" applyFont="1" applyFill="1" applyBorder="1" applyAlignment="1" applyProtection="1">
      <protection locked="0"/>
    </xf>
    <xf numFmtId="165" fontId="36" fillId="3" borderId="41" xfId="1" applyNumberFormat="1" applyFont="1" applyFill="1" applyBorder="1" applyAlignment="1"/>
    <xf numFmtId="0" fontId="31" fillId="0" borderId="40" xfId="1" applyFont="1" applyBorder="1" applyAlignment="1">
      <alignment horizontal="right" wrapText="1"/>
    </xf>
    <xf numFmtId="0" fontId="4" fillId="0" borderId="40" xfId="1" applyFont="1" applyBorder="1" applyAlignment="1">
      <alignment horizontal="left" vertical="top" wrapText="1"/>
    </xf>
    <xf numFmtId="0" fontId="47" fillId="0" borderId="40" xfId="1" applyFont="1" applyBorder="1" applyAlignment="1">
      <alignment horizontal="left" wrapText="1"/>
    </xf>
    <xf numFmtId="166" fontId="45" fillId="0" borderId="40" xfId="1" applyNumberFormat="1" applyFont="1" applyBorder="1" applyAlignment="1">
      <alignment horizontal="right" wrapText="1"/>
    </xf>
    <xf numFmtId="166" fontId="45" fillId="6" borderId="40" xfId="1" applyNumberFormat="1" applyFont="1" applyFill="1" applyBorder="1" applyAlignment="1">
      <alignment horizontal="right" wrapText="1"/>
    </xf>
    <xf numFmtId="166" fontId="30" fillId="6" borderId="40" xfId="1" applyNumberFormat="1" applyFont="1" applyFill="1" applyBorder="1" applyAlignment="1" applyProtection="1">
      <protection locked="0"/>
    </xf>
    <xf numFmtId="0" fontId="46" fillId="0" borderId="40" xfId="1" applyFont="1" applyBorder="1" applyAlignment="1">
      <alignment horizontal="left" wrapText="1"/>
    </xf>
    <xf numFmtId="165" fontId="29" fillId="3" borderId="41" xfId="1" applyNumberFormat="1" applyFont="1" applyFill="1" applyBorder="1" applyAlignment="1"/>
    <xf numFmtId="0" fontId="4" fillId="0" borderId="40" xfId="0" applyFont="1" applyBorder="1" applyAlignment="1">
      <alignment horizontal="left" vertical="top" wrapText="1"/>
    </xf>
    <xf numFmtId="166" fontId="31" fillId="0" borderId="40" xfId="0" applyNumberFormat="1" applyFont="1" applyBorder="1" applyAlignment="1">
      <alignment horizontal="right" wrapText="1"/>
    </xf>
    <xf numFmtId="11" fontId="4" fillId="0" borderId="40" xfId="1" applyNumberFormat="1" applyFont="1" applyBorder="1" applyAlignment="1" applyProtection="1">
      <alignment horizontal="left" vertical="top" wrapText="1"/>
      <protection locked="0"/>
    </xf>
    <xf numFmtId="166" fontId="31" fillId="0" borderId="40" xfId="1" applyNumberFormat="1" applyFont="1" applyBorder="1" applyAlignment="1" applyProtection="1">
      <alignment horizontal="right" wrapText="1"/>
      <protection locked="0"/>
    </xf>
    <xf numFmtId="0" fontId="44" fillId="0" borderId="40" xfId="0" applyFont="1" applyBorder="1" applyAlignment="1">
      <alignment wrapText="1"/>
    </xf>
    <xf numFmtId="0" fontId="4" fillId="0" borderId="40" xfId="0" applyFont="1" applyBorder="1" applyAlignment="1">
      <alignment horizontal="left" wrapText="1"/>
    </xf>
    <xf numFmtId="0" fontId="15" fillId="0" borderId="40" xfId="0" applyFont="1" applyBorder="1" applyAlignment="1">
      <alignment horizontal="left" wrapText="1"/>
    </xf>
    <xf numFmtId="0" fontId="15" fillId="0" borderId="40" xfId="0" applyFont="1" applyBorder="1" applyAlignment="1">
      <alignment horizontal="left" vertical="top" wrapText="1"/>
    </xf>
    <xf numFmtId="0" fontId="18" fillId="4" borderId="39" xfId="1" applyFont="1" applyFill="1" applyBorder="1" applyAlignment="1">
      <alignment horizontal="center"/>
    </xf>
    <xf numFmtId="0" fontId="27" fillId="0" borderId="40" xfId="0" applyFont="1" applyBorder="1" applyAlignment="1">
      <alignment horizontal="left" vertical="top" wrapText="1"/>
    </xf>
    <xf numFmtId="164" fontId="38" fillId="6" borderId="40" xfId="0" applyNumberFormat="1" applyFont="1" applyFill="1" applyBorder="1" applyAlignment="1">
      <alignment horizontal="right"/>
    </xf>
    <xf numFmtId="0" fontId="43" fillId="6" borderId="40" xfId="0" applyFont="1" applyFill="1" applyBorder="1" applyAlignment="1">
      <alignment horizontal="right"/>
    </xf>
    <xf numFmtId="0" fontId="27" fillId="0" borderId="40" xfId="0" applyFont="1" applyBorder="1" applyAlignment="1">
      <alignment horizontal="left" wrapText="1"/>
    </xf>
    <xf numFmtId="166" fontId="37" fillId="0" borderId="40" xfId="0" applyNumberFormat="1" applyFont="1" applyBorder="1" applyAlignment="1">
      <alignment horizontal="right" wrapText="1"/>
    </xf>
    <xf numFmtId="166" fontId="38" fillId="5" borderId="40" xfId="0" applyNumberFormat="1" applyFont="1" applyFill="1" applyBorder="1" applyAlignment="1">
      <alignment horizontal="right"/>
    </xf>
    <xf numFmtId="166" fontId="38" fillId="6" borderId="40" xfId="0" applyNumberFormat="1" applyFont="1" applyFill="1" applyBorder="1" applyAlignment="1">
      <alignment horizontal="right"/>
    </xf>
    <xf numFmtId="166" fontId="43" fillId="6" borderId="40" xfId="0" applyNumberFormat="1" applyFont="1" applyFill="1" applyBorder="1" applyAlignment="1">
      <alignment horizontal="right"/>
    </xf>
    <xf numFmtId="0" fontId="26" fillId="0" borderId="40" xfId="1" applyFont="1" applyFill="1" applyBorder="1" applyAlignment="1">
      <alignment horizontal="left" wrapText="1"/>
    </xf>
    <xf numFmtId="0" fontId="33" fillId="0" borderId="40" xfId="1" applyFont="1" applyFill="1" applyBorder="1" applyAlignment="1">
      <alignment horizontal="right" wrapText="1"/>
    </xf>
    <xf numFmtId="166" fontId="38" fillId="0" borderId="40" xfId="0" applyNumberFormat="1" applyFont="1" applyBorder="1" applyAlignment="1">
      <alignment horizontal="right"/>
    </xf>
    <xf numFmtId="0" fontId="19" fillId="5" borderId="39" xfId="1" applyFont="1" applyFill="1" applyBorder="1" applyAlignment="1">
      <alignment horizontal="center"/>
    </xf>
    <xf numFmtId="0" fontId="41" fillId="0" borderId="40" xfId="0" applyFont="1" applyBorder="1" applyAlignment="1">
      <alignment vertical="top" wrapText="1"/>
    </xf>
    <xf numFmtId="166" fontId="30" fillId="5" borderId="40" xfId="1" applyNumberFormat="1" applyFont="1" applyFill="1" applyBorder="1" applyProtection="1">
      <protection locked="0"/>
    </xf>
    <xf numFmtId="166" fontId="32" fillId="5" borderId="40" xfId="1" applyNumberFormat="1" applyFont="1" applyFill="1" applyBorder="1" applyAlignment="1">
      <alignment horizontal="right"/>
    </xf>
    <xf numFmtId="165" fontId="30" fillId="5" borderId="40" xfId="1" applyNumberFormat="1" applyFont="1" applyFill="1" applyBorder="1"/>
    <xf numFmtId="166" fontId="32" fillId="5" borderId="40" xfId="1" applyNumberFormat="1" applyFont="1" applyFill="1" applyBorder="1" applyProtection="1">
      <protection locked="0"/>
    </xf>
    <xf numFmtId="0" fontId="26" fillId="5" borderId="40" xfId="1" applyFont="1" applyFill="1" applyBorder="1" applyAlignment="1">
      <alignment horizontal="left" vertical="top" wrapText="1"/>
    </xf>
    <xf numFmtId="164" fontId="33" fillId="5" borderId="40" xfId="1" applyNumberFormat="1" applyFont="1" applyFill="1" applyBorder="1" applyAlignment="1">
      <alignment horizontal="right" wrapText="1"/>
    </xf>
    <xf numFmtId="0" fontId="5" fillId="0" borderId="40" xfId="1" applyFont="1" applyFill="1" applyBorder="1" applyAlignment="1">
      <alignment wrapText="1"/>
    </xf>
    <xf numFmtId="0" fontId="31" fillId="0" borderId="40" xfId="1" applyFont="1" applyFill="1" applyBorder="1" applyAlignment="1">
      <alignment wrapText="1"/>
    </xf>
    <xf numFmtId="0" fontId="5" fillId="0" borderId="40" xfId="1" applyFont="1" applyFill="1" applyBorder="1" applyAlignment="1"/>
    <xf numFmtId="164" fontId="31" fillId="0" borderId="40" xfId="1" applyNumberFormat="1" applyFont="1" applyFill="1" applyBorder="1" applyAlignment="1"/>
    <xf numFmtId="166" fontId="32" fillId="0" borderId="40" xfId="1" applyNumberFormat="1" applyFont="1" applyFill="1" applyBorder="1" applyAlignment="1" applyProtection="1">
      <alignment horizontal="right"/>
      <protection locked="0"/>
    </xf>
    <xf numFmtId="166" fontId="30" fillId="4" borderId="40" xfId="1" applyNumberFormat="1" applyFont="1" applyFill="1" applyBorder="1" applyAlignment="1" applyProtection="1">
      <alignment horizontal="right"/>
      <protection locked="0"/>
    </xf>
    <xf numFmtId="0" fontId="20" fillId="4" borderId="42" xfId="1" applyFont="1" applyFill="1" applyBorder="1"/>
    <xf numFmtId="0" fontId="11" fillId="4" borderId="43" xfId="1" applyFont="1" applyFill="1" applyBorder="1" applyAlignment="1">
      <alignment horizontal="left"/>
    </xf>
    <xf numFmtId="166" fontId="30" fillId="4" borderId="43" xfId="1" applyNumberFormat="1" applyFont="1" applyFill="1" applyBorder="1" applyAlignment="1">
      <alignment horizontal="right"/>
    </xf>
    <xf numFmtId="166" fontId="30" fillId="6" borderId="43" xfId="1" applyNumberFormat="1" applyFont="1" applyFill="1" applyBorder="1" applyAlignment="1">
      <alignment horizontal="right"/>
    </xf>
    <xf numFmtId="165" fontId="30" fillId="4" borderId="43" xfId="1" applyNumberFormat="1" applyFont="1" applyFill="1" applyBorder="1"/>
    <xf numFmtId="165" fontId="30" fillId="4" borderId="44" xfId="1" applyNumberFormat="1" applyFont="1" applyFill="1" applyBorder="1"/>
    <xf numFmtId="165" fontId="30" fillId="4" borderId="9" xfId="1" applyNumberFormat="1" applyFont="1" applyFill="1" applyBorder="1"/>
    <xf numFmtId="0" fontId="5" fillId="0" borderId="6" xfId="1" applyFont="1" applyBorder="1" applyAlignment="1">
      <alignment horizontal="left" wrapText="1"/>
    </xf>
    <xf numFmtId="166" fontId="31" fillId="0" borderId="6" xfId="1" applyNumberFormat="1" applyFont="1" applyBorder="1" applyAlignment="1">
      <alignment wrapText="1"/>
    </xf>
    <xf numFmtId="0" fontId="11" fillId="0" borderId="6" xfId="1" applyFont="1" applyBorder="1" applyAlignment="1">
      <alignment horizontal="left" wrapText="1"/>
    </xf>
    <xf numFmtId="49" fontId="5" fillId="0" borderId="6" xfId="1" applyNumberFormat="1" applyFont="1" applyBorder="1" applyAlignment="1">
      <alignment horizontal="left" wrapText="1"/>
    </xf>
    <xf numFmtId="166" fontId="29" fillId="4" borderId="6" xfId="1" applyNumberFormat="1" applyFont="1" applyFill="1" applyBorder="1" applyAlignment="1"/>
    <xf numFmtId="166" fontId="29" fillId="4" borderId="6" xfId="1" applyNumberFormat="1" applyFont="1" applyFill="1" applyBorder="1" applyAlignment="1">
      <alignment horizontal="right"/>
    </xf>
    <xf numFmtId="166" fontId="29" fillId="6" borderId="6" xfId="1" applyNumberFormat="1" applyFont="1" applyFill="1" applyBorder="1" applyAlignment="1">
      <alignment horizontal="right"/>
    </xf>
    <xf numFmtId="11" fontId="4" fillId="0" borderId="6" xfId="1" applyNumberFormat="1" applyFont="1" applyBorder="1" applyAlignment="1">
      <alignment vertical="top" wrapText="1"/>
    </xf>
    <xf numFmtId="164" fontId="31" fillId="0" borderId="6" xfId="1" applyNumberFormat="1" applyFont="1" applyBorder="1" applyAlignment="1">
      <alignment horizontal="right" wrapText="1"/>
    </xf>
    <xf numFmtId="0" fontId="35" fillId="4" borderId="6" xfId="1" applyFont="1" applyFill="1" applyBorder="1" applyAlignment="1">
      <alignment horizontal="left" wrapText="1"/>
    </xf>
    <xf numFmtId="166" fontId="42" fillId="6" borderId="6" xfId="1" applyNumberFormat="1" applyFont="1" applyFill="1" applyBorder="1" applyAlignment="1">
      <alignment horizontal="right"/>
    </xf>
    <xf numFmtId="0" fontId="44" fillId="0" borderId="6" xfId="0" applyFont="1" applyBorder="1" applyAlignment="1">
      <alignment wrapText="1"/>
    </xf>
    <xf numFmtId="0" fontId="15" fillId="0" borderId="6" xfId="0" applyFont="1" applyBorder="1" applyAlignment="1">
      <alignment horizontal="left" vertical="top" wrapText="1"/>
    </xf>
    <xf numFmtId="0" fontId="18" fillId="4" borderId="1" xfId="1" applyFont="1" applyFill="1" applyBorder="1" applyAlignment="1">
      <alignment horizontal="center"/>
    </xf>
    <xf numFmtId="0" fontId="27" fillId="0" borderId="6" xfId="0" applyFont="1" applyBorder="1" applyAlignment="1">
      <alignment horizontal="left" vertical="top" wrapText="1"/>
    </xf>
    <xf numFmtId="0" fontId="27" fillId="0" borderId="6" xfId="0" applyFont="1" applyBorder="1" applyAlignment="1">
      <alignment horizontal="left" wrapText="1"/>
    </xf>
    <xf numFmtId="166" fontId="37" fillId="0" borderId="6" xfId="0" applyNumberFormat="1" applyFont="1" applyBorder="1" applyAlignment="1">
      <alignment horizontal="right" wrapText="1"/>
    </xf>
    <xf numFmtId="0" fontId="26" fillId="0" borderId="6" xfId="1" applyFont="1" applyFill="1" applyBorder="1" applyAlignment="1">
      <alignment horizontal="left" wrapText="1"/>
    </xf>
    <xf numFmtId="0" fontId="33" fillId="0" borderId="6" xfId="1" applyFont="1" applyFill="1" applyBorder="1" applyAlignment="1">
      <alignment horizontal="right" wrapText="1"/>
    </xf>
    <xf numFmtId="0" fontId="41" fillId="0" borderId="6" xfId="0" applyFont="1" applyBorder="1" applyAlignment="1">
      <alignment vertical="top" wrapText="1"/>
    </xf>
    <xf numFmtId="0" fontId="5" fillId="0" borderId="6" xfId="1" applyFont="1" applyFill="1" applyBorder="1" applyAlignment="1">
      <alignment wrapText="1"/>
    </xf>
    <xf numFmtId="166" fontId="38" fillId="3" borderId="6" xfId="1" applyNumberFormat="1" applyFont="1" applyFill="1" applyBorder="1" applyAlignment="1">
      <alignment horizontal="right"/>
    </xf>
    <xf numFmtId="164" fontId="31" fillId="0" borderId="6" xfId="1" applyNumberFormat="1" applyFont="1" applyFill="1" applyBorder="1" applyAlignment="1">
      <alignment wrapText="1"/>
    </xf>
    <xf numFmtId="0" fontId="5" fillId="0" borderId="13" xfId="1" applyFont="1" applyFill="1" applyBorder="1" applyAlignment="1" applyProtection="1">
      <alignment horizontal="left" wrapText="1"/>
      <protection locked="0"/>
    </xf>
    <xf numFmtId="164" fontId="37" fillId="0" borderId="13" xfId="0" applyNumberFormat="1" applyFont="1" applyBorder="1" applyAlignment="1">
      <alignment horizontal="right" wrapText="1"/>
    </xf>
    <xf numFmtId="0" fontId="5" fillId="0" borderId="6" xfId="0" applyFont="1" applyBorder="1" applyAlignment="1">
      <alignment horizontal="left" wrapText="1"/>
    </xf>
    <xf numFmtId="0" fontId="27" fillId="0" borderId="0" xfId="0" applyFont="1" applyBorder="1" applyAlignment="1">
      <alignment horizontal="left" vertical="top" wrapText="1"/>
    </xf>
    <xf numFmtId="11" fontId="5" fillId="0" borderId="17" xfId="1" applyNumberFormat="1" applyFont="1" applyBorder="1" applyAlignment="1" applyProtection="1">
      <alignment horizontal="left" vertical="top" wrapText="1"/>
      <protection locked="0"/>
    </xf>
    <xf numFmtId="0" fontId="5" fillId="0" borderId="32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6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wrapText="1"/>
    </xf>
    <xf numFmtId="0" fontId="27" fillId="0" borderId="13" xfId="0" applyFont="1" applyBorder="1" applyAlignment="1">
      <alignment horizontal="left" wrapText="1"/>
    </xf>
    <xf numFmtId="164" fontId="43" fillId="6" borderId="6" xfId="0" applyNumberFormat="1" applyFont="1" applyFill="1" applyBorder="1" applyAlignment="1">
      <alignment horizontal="right"/>
    </xf>
    <xf numFmtId="0" fontId="19" fillId="0" borderId="45" xfId="1" applyFont="1" applyBorder="1" applyAlignment="1">
      <alignment horizontal="center"/>
    </xf>
    <xf numFmtId="164" fontId="37" fillId="0" borderId="40" xfId="0" applyNumberFormat="1" applyFont="1" applyBorder="1" applyAlignment="1">
      <alignment horizontal="right" wrapText="1"/>
    </xf>
    <xf numFmtId="164" fontId="31" fillId="0" borderId="40" xfId="1" applyNumberFormat="1" applyFont="1" applyFill="1" applyBorder="1" applyAlignment="1">
      <alignment wrapText="1"/>
    </xf>
    <xf numFmtId="2" fontId="38" fillId="0" borderId="40" xfId="0" applyNumberFormat="1" applyFont="1" applyBorder="1" applyAlignment="1">
      <alignment horizontal="right"/>
    </xf>
    <xf numFmtId="164" fontId="37" fillId="0" borderId="6" xfId="0" applyNumberFormat="1" applyFont="1" applyBorder="1" applyAlignment="1">
      <alignment horizontal="right" wrapText="1"/>
    </xf>
    <xf numFmtId="166" fontId="31" fillId="0" borderId="46" xfId="1" applyNumberFormat="1" applyFont="1" applyBorder="1" applyAlignment="1">
      <alignment wrapText="1"/>
    </xf>
    <xf numFmtId="0" fontId="11" fillId="0" borderId="0" xfId="1" applyFont="1" applyAlignment="1">
      <alignment horizontal="center"/>
    </xf>
    <xf numFmtId="0" fontId="11" fillId="0" borderId="0" xfId="1" applyFont="1" applyAlignment="1" applyProtection="1">
      <alignment horizontal="center"/>
      <protection locked="0"/>
    </xf>
    <xf numFmtId="0" fontId="9" fillId="6" borderId="10" xfId="1" applyFont="1" applyFill="1" applyBorder="1" applyAlignment="1" applyProtection="1">
      <alignment horizontal="center" vertical="center" wrapText="1"/>
      <protection locked="0"/>
    </xf>
    <xf numFmtId="0" fontId="9" fillId="6" borderId="21" xfId="1" applyFont="1" applyFill="1" applyBorder="1" applyAlignment="1">
      <alignment vertical="center" wrapText="1"/>
    </xf>
    <xf numFmtId="0" fontId="9" fillId="0" borderId="24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39" fillId="0" borderId="16" xfId="1" applyFont="1" applyFill="1" applyBorder="1" applyAlignment="1">
      <alignment horizontal="center"/>
    </xf>
    <xf numFmtId="0" fontId="40" fillId="0" borderId="17" xfId="0" applyFont="1" applyBorder="1" applyAlignment="1">
      <alignment horizontal="center"/>
    </xf>
    <xf numFmtId="0" fontId="40" fillId="0" borderId="18" xfId="0" applyFont="1" applyBorder="1" applyAlignment="1">
      <alignment horizontal="center"/>
    </xf>
    <xf numFmtId="0" fontId="2" fillId="0" borderId="30" xfId="1" applyFont="1" applyBorder="1" applyAlignment="1">
      <alignment horizontal="center" vertical="center" wrapText="1"/>
    </xf>
    <xf numFmtId="0" fontId="2" fillId="0" borderId="31" xfId="1" applyFont="1" applyBorder="1" applyAlignment="1">
      <alignment horizontal="center" vertical="center" wrapText="1"/>
    </xf>
    <xf numFmtId="0" fontId="21" fillId="0" borderId="10" xfId="1" applyFont="1" applyBorder="1" applyAlignment="1">
      <alignment horizontal="center" vertical="center"/>
    </xf>
    <xf numFmtId="0" fontId="22" fillId="0" borderId="21" xfId="1" applyFont="1" applyBorder="1" applyAlignment="1">
      <alignment vertical="center"/>
    </xf>
    <xf numFmtId="0" fontId="23" fillId="0" borderId="10" xfId="1" applyFont="1" applyBorder="1" applyAlignment="1">
      <alignment horizontal="center" vertical="center" wrapText="1"/>
    </xf>
    <xf numFmtId="0" fontId="23" fillId="0" borderId="21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21" xfId="1" applyFont="1" applyBorder="1" applyAlignment="1">
      <alignment horizontal="center" vertical="center" wrapText="1"/>
    </xf>
    <xf numFmtId="0" fontId="5" fillId="0" borderId="24" xfId="1" applyFont="1" applyBorder="1" applyAlignment="1"/>
    <xf numFmtId="0" fontId="0" fillId="0" borderId="24" xfId="0" applyBorder="1" applyAlignment="1"/>
    <xf numFmtId="0" fontId="39" fillId="0" borderId="39" xfId="1" applyFont="1" applyFill="1" applyBorder="1" applyAlignment="1">
      <alignment horizontal="center"/>
    </xf>
    <xf numFmtId="0" fontId="40" fillId="0" borderId="40" xfId="0" applyFont="1" applyBorder="1" applyAlignment="1">
      <alignment horizontal="center"/>
    </xf>
    <xf numFmtId="0" fontId="40" fillId="0" borderId="41" xfId="0" applyFont="1" applyBorder="1" applyAlignment="1">
      <alignment horizontal="center"/>
    </xf>
    <xf numFmtId="0" fontId="39" fillId="0" borderId="1" xfId="1" applyFont="1" applyFill="1" applyBorder="1" applyAlignment="1">
      <alignment horizontal="center"/>
    </xf>
    <xf numFmtId="0" fontId="40" fillId="0" borderId="6" xfId="0" applyFont="1" applyBorder="1" applyAlignment="1">
      <alignment horizontal="center"/>
    </xf>
    <xf numFmtId="0" fontId="40" fillId="0" borderId="7" xfId="0" applyFont="1" applyBorder="1" applyAlignment="1">
      <alignment horizontal="center"/>
    </xf>
  </cellXfs>
  <cellStyles count="3">
    <cellStyle name="Обычный" xfId="0" builtinId="0"/>
    <cellStyle name="Обычный 2" xfId="1"/>
    <cellStyle name="Процентный" xfId="2" builtinId="5"/>
  </cellStyles>
  <dxfs count="4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DFEDEF"/>
      <color rgb="FFE4E9EA"/>
      <color rgb="FFE1ECED"/>
      <color rgb="FFE1EBED"/>
      <color rgb="FFE2EBEC"/>
      <color rgb="FFE2EAEC"/>
      <color rgb="FFFFFFCC"/>
      <color rgb="FFFFFFFF"/>
      <color rgb="FF00990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93"/>
  <sheetViews>
    <sheetView view="pageBreakPreview" zoomScale="56" zoomScaleNormal="60" zoomScaleSheetLayoutView="56" workbookViewId="0">
      <selection activeCell="A3" sqref="A3:K3"/>
    </sheetView>
  </sheetViews>
  <sheetFormatPr defaultRowHeight="15" x14ac:dyDescent="0.25"/>
  <cols>
    <col min="1" max="1" width="15.7109375" customWidth="1"/>
    <col min="2" max="2" width="99.42578125" customWidth="1"/>
    <col min="3" max="3" width="17.7109375" customWidth="1"/>
    <col min="4" max="4" width="17" hidden="1" customWidth="1"/>
    <col min="5" max="5" width="16.7109375" customWidth="1"/>
    <col min="6" max="6" width="15.42578125" customWidth="1"/>
    <col min="7" max="7" width="16" customWidth="1"/>
    <col min="8" max="8" width="14.7109375" customWidth="1"/>
    <col min="9" max="9" width="16.5703125" customWidth="1"/>
    <col min="10" max="10" width="17.28515625" customWidth="1"/>
    <col min="11" max="11" width="15.42578125" customWidth="1"/>
    <col min="14" max="14" width="9.140625" customWidth="1"/>
  </cols>
  <sheetData>
    <row r="1" spans="1:11" ht="20.25" x14ac:dyDescent="0.3">
      <c r="A1" s="379" t="s">
        <v>81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</row>
    <row r="2" spans="1:11" ht="20.25" x14ac:dyDescent="0.3">
      <c r="A2" s="379" t="s">
        <v>80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</row>
    <row r="3" spans="1:11" ht="20.25" x14ac:dyDescent="0.3">
      <c r="A3" s="380" t="s">
        <v>93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</row>
    <row r="4" spans="1:11" ht="5.45" customHeight="1" thickBot="1" x14ac:dyDescent="0.3">
      <c r="A4" s="2"/>
      <c r="B4" s="2"/>
      <c r="C4" s="2"/>
      <c r="D4" s="2"/>
      <c r="E4" s="2"/>
      <c r="F4" s="2"/>
      <c r="G4" s="2"/>
      <c r="H4" s="2"/>
      <c r="I4" s="2"/>
      <c r="J4" s="9"/>
      <c r="K4" s="2"/>
    </row>
    <row r="5" spans="1:11" ht="58.15" customHeight="1" x14ac:dyDescent="0.25">
      <c r="A5" s="388" t="s">
        <v>40</v>
      </c>
      <c r="B5" s="390" t="s">
        <v>41</v>
      </c>
      <c r="C5" s="392" t="s">
        <v>89</v>
      </c>
      <c r="D5" s="392" t="s">
        <v>79</v>
      </c>
      <c r="E5" s="394" t="s">
        <v>90</v>
      </c>
      <c r="F5" s="381" t="s">
        <v>94</v>
      </c>
      <c r="G5" s="383" t="s">
        <v>0</v>
      </c>
      <c r="H5" s="383"/>
      <c r="I5" s="381" t="s">
        <v>91</v>
      </c>
      <c r="J5" s="383" t="s">
        <v>88</v>
      </c>
      <c r="K5" s="384"/>
    </row>
    <row r="6" spans="1:11" ht="24.6" customHeight="1" x14ac:dyDescent="0.25">
      <c r="A6" s="389"/>
      <c r="B6" s="391"/>
      <c r="C6" s="393"/>
      <c r="D6" s="393"/>
      <c r="E6" s="395"/>
      <c r="F6" s="382"/>
      <c r="G6" s="25" t="s">
        <v>1</v>
      </c>
      <c r="H6" s="26" t="s">
        <v>2</v>
      </c>
      <c r="I6" s="382"/>
      <c r="J6" s="25" t="s">
        <v>1</v>
      </c>
      <c r="K6" s="27" t="s">
        <v>2</v>
      </c>
    </row>
    <row r="7" spans="1:11" x14ac:dyDescent="0.25">
      <c r="A7" s="41">
        <v>1</v>
      </c>
      <c r="B7" s="42">
        <v>2</v>
      </c>
      <c r="C7" s="43">
        <v>3</v>
      </c>
      <c r="D7" s="44">
        <v>4</v>
      </c>
      <c r="E7" s="44">
        <v>5</v>
      </c>
      <c r="F7" s="183">
        <v>6</v>
      </c>
      <c r="G7" s="45">
        <v>7</v>
      </c>
      <c r="H7" s="46">
        <v>8</v>
      </c>
      <c r="I7" s="183">
        <v>9</v>
      </c>
      <c r="J7" s="47">
        <v>10</v>
      </c>
      <c r="K7" s="48">
        <v>11</v>
      </c>
    </row>
    <row r="8" spans="1:11" ht="22.5" x14ac:dyDescent="0.3">
      <c r="A8" s="28">
        <v>100000</v>
      </c>
      <c r="B8" s="50" t="s">
        <v>3</v>
      </c>
      <c r="C8" s="70">
        <f>SUM(C9:C12,C13)</f>
        <v>708489.4</v>
      </c>
      <c r="D8" s="71">
        <f>SUM(D9:D12,D13)</f>
        <v>0</v>
      </c>
      <c r="E8" s="71">
        <f>SUM(E9:E12,E13)</f>
        <v>74086.3</v>
      </c>
      <c r="F8" s="184">
        <f>SUM(F9:F12,F13)</f>
        <v>70297.8</v>
      </c>
      <c r="G8" s="71">
        <f>SUM(G9:G12,G13)</f>
        <v>-3788.5000000000005</v>
      </c>
      <c r="H8" s="72">
        <f>SUM(F8/E8)</f>
        <v>0.94886369004795756</v>
      </c>
      <c r="I8" s="184">
        <f>SUM(I9:I12,I13)</f>
        <v>64672.4</v>
      </c>
      <c r="J8" s="184">
        <f>SUM(J9:J12,J13)</f>
        <v>5625.4000000000005</v>
      </c>
      <c r="K8" s="73">
        <f>SUM(F8/I8)*100%</f>
        <v>1.0869830097537745</v>
      </c>
    </row>
    <row r="9" spans="1:11" ht="20.25" x14ac:dyDescent="0.3">
      <c r="A9" s="29">
        <v>110100</v>
      </c>
      <c r="B9" s="51" t="s">
        <v>4</v>
      </c>
      <c r="C9" s="74">
        <v>619775.4</v>
      </c>
      <c r="D9" s="74"/>
      <c r="E9" s="75">
        <v>67511</v>
      </c>
      <c r="F9" s="185">
        <v>62649</v>
      </c>
      <c r="G9" s="76">
        <f>SUM(F9-E9)</f>
        <v>-4862</v>
      </c>
      <c r="H9" s="77">
        <f>SUM(F9/E9)</f>
        <v>0.92798210661966196</v>
      </c>
      <c r="I9" s="185">
        <v>57230</v>
      </c>
      <c r="J9" s="78">
        <f>SUM(F9-I9)</f>
        <v>5419</v>
      </c>
      <c r="K9" s="79">
        <f>SUM(F9/I9)*100%</f>
        <v>1.0946881006465141</v>
      </c>
    </row>
    <row r="10" spans="1:11" ht="20.25" x14ac:dyDescent="0.3">
      <c r="A10" s="30">
        <v>110200</v>
      </c>
      <c r="B10" s="52" t="s">
        <v>5</v>
      </c>
      <c r="C10" s="80">
        <v>312.5</v>
      </c>
      <c r="D10" s="80"/>
      <c r="E10" s="81"/>
      <c r="F10" s="186"/>
      <c r="G10" s="76">
        <f t="shared" ref="G10:G12" si="0">SUM(F10-E10)</f>
        <v>0</v>
      </c>
      <c r="H10" s="182" t="e">
        <f t="shared" ref="H10:H12" si="1">SUM(F10/E10)</f>
        <v>#DIV/0!</v>
      </c>
      <c r="I10" s="186"/>
      <c r="J10" s="78">
        <f t="shared" ref="J10:J19" si="2">SUM(F10-I10)</f>
        <v>0</v>
      </c>
      <c r="K10" s="79" t="e">
        <f t="shared" ref="K10:K33" si="3">SUM(F10/I10)*100%</f>
        <v>#DIV/0!</v>
      </c>
    </row>
    <row r="11" spans="1:11" ht="20.25" x14ac:dyDescent="0.3">
      <c r="A11" s="30">
        <v>130000</v>
      </c>
      <c r="B11" s="359" t="s">
        <v>82</v>
      </c>
      <c r="C11" s="154">
        <v>2313</v>
      </c>
      <c r="D11" s="154"/>
      <c r="E11" s="81"/>
      <c r="F11" s="186">
        <v>23</v>
      </c>
      <c r="G11" s="76">
        <f t="shared" si="0"/>
        <v>23</v>
      </c>
      <c r="H11" s="77" t="e">
        <f t="shared" si="1"/>
        <v>#DIV/0!</v>
      </c>
      <c r="I11" s="186">
        <v>12.3</v>
      </c>
      <c r="J11" s="78">
        <f t="shared" si="2"/>
        <v>10.7</v>
      </c>
      <c r="K11" s="79">
        <f t="shared" si="3"/>
        <v>1.8699186991869918</v>
      </c>
    </row>
    <row r="12" spans="1:11" ht="20.25" x14ac:dyDescent="0.3">
      <c r="A12" s="30">
        <v>140400</v>
      </c>
      <c r="B12" s="53" t="s">
        <v>65</v>
      </c>
      <c r="C12" s="82">
        <v>16200</v>
      </c>
      <c r="D12" s="82"/>
      <c r="E12" s="83">
        <v>660</v>
      </c>
      <c r="F12" s="186">
        <v>816.2</v>
      </c>
      <c r="G12" s="76">
        <f t="shared" si="0"/>
        <v>156.20000000000005</v>
      </c>
      <c r="H12" s="77">
        <f t="shared" si="1"/>
        <v>1.2366666666666668</v>
      </c>
      <c r="I12" s="186">
        <v>667.2</v>
      </c>
      <c r="J12" s="78">
        <f t="shared" si="2"/>
        <v>149</v>
      </c>
      <c r="K12" s="79">
        <f t="shared" si="3"/>
        <v>1.2233213429256595</v>
      </c>
    </row>
    <row r="13" spans="1:11" ht="20.25" x14ac:dyDescent="0.3">
      <c r="A13" s="31">
        <v>180000</v>
      </c>
      <c r="B13" s="54" t="s">
        <v>6</v>
      </c>
      <c r="C13" s="84">
        <f>SUM(C18:C19,C14)</f>
        <v>69888.5</v>
      </c>
      <c r="D13" s="85">
        <f>SUM(D18:D19,D14)</f>
        <v>0</v>
      </c>
      <c r="E13" s="85">
        <f>SUM(E18:E19,E14)</f>
        <v>5915.3</v>
      </c>
      <c r="F13" s="187">
        <f>SUM(F18:F19,F14)</f>
        <v>6809.6</v>
      </c>
      <c r="G13" s="87">
        <f>SUM(G18:G19,G14)</f>
        <v>894.29999999999973</v>
      </c>
      <c r="H13" s="111">
        <f t="shared" ref="H13:H19" si="4">SUM(F13/E13)</f>
        <v>1.1511842171994657</v>
      </c>
      <c r="I13" s="187">
        <f t="shared" ref="I13" si="5">SUM(I18:I19,I14)</f>
        <v>6762.9</v>
      </c>
      <c r="J13" s="88">
        <f t="shared" si="2"/>
        <v>46.700000000000728</v>
      </c>
      <c r="K13" s="89">
        <f t="shared" si="3"/>
        <v>1.0069053216815274</v>
      </c>
    </row>
    <row r="14" spans="1:11" ht="20.25" x14ac:dyDescent="0.3">
      <c r="A14" s="31">
        <v>180100</v>
      </c>
      <c r="B14" s="55" t="s">
        <v>7</v>
      </c>
      <c r="C14" s="84">
        <f t="shared" ref="C14:F14" si="6">SUM(C15:C17)</f>
        <v>45440</v>
      </c>
      <c r="D14" s="85">
        <f t="shared" si="6"/>
        <v>0</v>
      </c>
      <c r="E14" s="85">
        <f t="shared" si="6"/>
        <v>4030.8</v>
      </c>
      <c r="F14" s="187">
        <f t="shared" si="6"/>
        <v>3967.5</v>
      </c>
      <c r="G14" s="87">
        <f>SUM(G15:G17)</f>
        <v>-63.300000000000409</v>
      </c>
      <c r="H14" s="111">
        <f t="shared" si="4"/>
        <v>0.98429592140518007</v>
      </c>
      <c r="I14" s="187">
        <f t="shared" ref="I14" si="7">SUM(I15:I17)</f>
        <v>4873.7</v>
      </c>
      <c r="J14" s="88">
        <f t="shared" si="2"/>
        <v>-906.19999999999982</v>
      </c>
      <c r="K14" s="89">
        <f t="shared" si="3"/>
        <v>0.81406323737612085</v>
      </c>
    </row>
    <row r="15" spans="1:11" ht="20.25" x14ac:dyDescent="0.3">
      <c r="A15" s="30"/>
      <c r="B15" s="56" t="s">
        <v>8</v>
      </c>
      <c r="C15" s="90">
        <v>4355</v>
      </c>
      <c r="D15" s="90"/>
      <c r="E15" s="83">
        <v>609</v>
      </c>
      <c r="F15" s="186">
        <v>660.3</v>
      </c>
      <c r="G15" s="76">
        <f t="shared" ref="G15:G19" si="8">SUM(F15-E15)</f>
        <v>51.299999999999955</v>
      </c>
      <c r="H15" s="77">
        <f t="shared" si="4"/>
        <v>1.0842364532019704</v>
      </c>
      <c r="I15" s="186">
        <v>1709.3</v>
      </c>
      <c r="J15" s="78">
        <f t="shared" si="2"/>
        <v>-1049</v>
      </c>
      <c r="K15" s="79">
        <f t="shared" si="3"/>
        <v>0.38629848475984319</v>
      </c>
    </row>
    <row r="16" spans="1:11" ht="20.25" x14ac:dyDescent="0.3">
      <c r="A16" s="30"/>
      <c r="B16" s="56" t="s">
        <v>9</v>
      </c>
      <c r="C16" s="90">
        <v>41060</v>
      </c>
      <c r="D16" s="90"/>
      <c r="E16" s="83">
        <v>3421.8</v>
      </c>
      <c r="F16" s="186">
        <v>3307.2</v>
      </c>
      <c r="G16" s="76">
        <f t="shared" si="8"/>
        <v>-114.60000000000036</v>
      </c>
      <c r="H16" s="77">
        <f t="shared" si="4"/>
        <v>0.96650885498860239</v>
      </c>
      <c r="I16" s="186">
        <v>3164.4</v>
      </c>
      <c r="J16" s="78">
        <f t="shared" si="2"/>
        <v>142.79999999999973</v>
      </c>
      <c r="K16" s="79">
        <f t="shared" si="3"/>
        <v>1.0451270383010995</v>
      </c>
    </row>
    <row r="17" spans="1:11" ht="20.25" x14ac:dyDescent="0.3">
      <c r="A17" s="30"/>
      <c r="B17" s="56" t="s">
        <v>10</v>
      </c>
      <c r="C17" s="90">
        <v>25</v>
      </c>
      <c r="D17" s="90"/>
      <c r="E17" s="83"/>
      <c r="F17" s="186"/>
      <c r="G17" s="76">
        <f t="shared" si="8"/>
        <v>0</v>
      </c>
      <c r="H17" s="77" t="e">
        <f t="shared" si="4"/>
        <v>#DIV/0!</v>
      </c>
      <c r="I17" s="186"/>
      <c r="J17" s="78">
        <f t="shared" si="2"/>
        <v>0</v>
      </c>
      <c r="K17" s="79" t="e">
        <f t="shared" si="3"/>
        <v>#DIV/0!</v>
      </c>
    </row>
    <row r="18" spans="1:11" ht="20.25" x14ac:dyDescent="0.3">
      <c r="A18" s="30">
        <v>180300</v>
      </c>
      <c r="B18" s="56" t="s">
        <v>11</v>
      </c>
      <c r="C18" s="90">
        <v>182</v>
      </c>
      <c r="D18" s="90"/>
      <c r="E18" s="83"/>
      <c r="F18" s="186">
        <v>4.8</v>
      </c>
      <c r="G18" s="76">
        <f t="shared" si="8"/>
        <v>4.8</v>
      </c>
      <c r="H18" s="77" t="e">
        <f t="shared" si="4"/>
        <v>#DIV/0!</v>
      </c>
      <c r="I18" s="186"/>
      <c r="J18" s="78">
        <f t="shared" si="2"/>
        <v>4.8</v>
      </c>
      <c r="K18" s="79" t="e">
        <f t="shared" si="3"/>
        <v>#DIV/0!</v>
      </c>
    </row>
    <row r="19" spans="1:11" ht="20.25" x14ac:dyDescent="0.3">
      <c r="A19" s="30">
        <v>180500</v>
      </c>
      <c r="B19" s="56" t="s">
        <v>12</v>
      </c>
      <c r="C19" s="90">
        <v>24266.5</v>
      </c>
      <c r="D19" s="90"/>
      <c r="E19" s="83">
        <v>1884.5</v>
      </c>
      <c r="F19" s="186">
        <v>2837.3</v>
      </c>
      <c r="G19" s="76">
        <f t="shared" si="8"/>
        <v>952.80000000000018</v>
      </c>
      <c r="H19" s="77">
        <f t="shared" si="4"/>
        <v>1.5055983019368533</v>
      </c>
      <c r="I19" s="186">
        <v>1889.2</v>
      </c>
      <c r="J19" s="78">
        <f t="shared" si="2"/>
        <v>948.10000000000014</v>
      </c>
      <c r="K19" s="79">
        <f t="shared" si="3"/>
        <v>1.5018526360364175</v>
      </c>
    </row>
    <row r="20" spans="1:11" ht="20.25" x14ac:dyDescent="0.3">
      <c r="A20" s="32">
        <v>200000</v>
      </c>
      <c r="B20" s="23" t="s">
        <v>14</v>
      </c>
      <c r="C20" s="91">
        <f>SUM(C21:C33)</f>
        <v>2120</v>
      </c>
      <c r="D20" s="92">
        <f>SUM(D21:D33)</f>
        <v>0</v>
      </c>
      <c r="E20" s="92">
        <f>SUM(E21:E33)</f>
        <v>151.9</v>
      </c>
      <c r="F20" s="188">
        <f>SUM(F21:F33)</f>
        <v>461.4</v>
      </c>
      <c r="G20" s="92">
        <f>SUM(G21:G33)</f>
        <v>309.5</v>
      </c>
      <c r="H20" s="72">
        <f>SUM(F20/E20)</f>
        <v>3.0375246872942725</v>
      </c>
      <c r="I20" s="188">
        <f>SUM(I21:I33)</f>
        <v>259.5</v>
      </c>
      <c r="J20" s="92">
        <f>SUM(J21:J33)</f>
        <v>201.90000000000003</v>
      </c>
      <c r="K20" s="93">
        <f>SUM(F20/I20)*100%</f>
        <v>1.7780346820809247</v>
      </c>
    </row>
    <row r="21" spans="1:11" ht="44.45" customHeight="1" x14ac:dyDescent="0.3">
      <c r="A21" s="30">
        <v>210103</v>
      </c>
      <c r="B21" s="177" t="s">
        <v>59</v>
      </c>
      <c r="C21" s="94">
        <v>63</v>
      </c>
      <c r="D21" s="94"/>
      <c r="E21" s="83"/>
      <c r="F21" s="186">
        <v>10</v>
      </c>
      <c r="G21" s="76">
        <f t="shared" ref="G21:G31" si="9">SUM(F21-E21)</f>
        <v>10</v>
      </c>
      <c r="H21" s="77" t="e">
        <f t="shared" ref="H21:H31" si="10">SUM(F21/E21)</f>
        <v>#DIV/0!</v>
      </c>
      <c r="I21" s="186"/>
      <c r="J21" s="78">
        <f t="shared" ref="J21:J37" si="11">SUM(F21-I21)</f>
        <v>10</v>
      </c>
      <c r="K21" s="95" t="e">
        <f t="shared" si="3"/>
        <v>#DIV/0!</v>
      </c>
    </row>
    <row r="22" spans="1:11" ht="20.25" hidden="1" x14ac:dyDescent="0.3">
      <c r="A22" s="30">
        <v>210500</v>
      </c>
      <c r="B22" s="57" t="s">
        <v>35</v>
      </c>
      <c r="C22" s="96"/>
      <c r="D22" s="83"/>
      <c r="E22" s="83"/>
      <c r="F22" s="186"/>
      <c r="G22" s="76">
        <f t="shared" si="9"/>
        <v>0</v>
      </c>
      <c r="H22" s="77" t="e">
        <f t="shared" si="10"/>
        <v>#DIV/0!</v>
      </c>
      <c r="I22" s="186"/>
      <c r="J22" s="78">
        <f t="shared" si="11"/>
        <v>0</v>
      </c>
      <c r="K22" s="95"/>
    </row>
    <row r="23" spans="1:11" ht="21" hidden="1" customHeight="1" x14ac:dyDescent="0.3">
      <c r="A23" s="30">
        <v>210805</v>
      </c>
      <c r="B23" s="58" t="s">
        <v>15</v>
      </c>
      <c r="C23" s="97"/>
      <c r="D23" s="83"/>
      <c r="E23" s="83"/>
      <c r="F23" s="186"/>
      <c r="G23" s="76">
        <f t="shared" si="9"/>
        <v>0</v>
      </c>
      <c r="H23" s="77"/>
      <c r="I23" s="186"/>
      <c r="J23" s="78">
        <f t="shared" si="11"/>
        <v>0</v>
      </c>
      <c r="K23" s="95"/>
    </row>
    <row r="24" spans="1:11" ht="20.25" x14ac:dyDescent="0.3">
      <c r="A24" s="29">
        <v>210811</v>
      </c>
      <c r="B24" s="59" t="s">
        <v>16</v>
      </c>
      <c r="C24" s="98">
        <v>220</v>
      </c>
      <c r="D24" s="98"/>
      <c r="E24" s="83"/>
      <c r="F24" s="186">
        <v>112.4</v>
      </c>
      <c r="G24" s="76">
        <f t="shared" si="9"/>
        <v>112.4</v>
      </c>
      <c r="H24" s="77" t="e">
        <f t="shared" si="10"/>
        <v>#DIV/0!</v>
      </c>
      <c r="I24" s="186">
        <v>32.799999999999997</v>
      </c>
      <c r="J24" s="78">
        <f t="shared" si="11"/>
        <v>79.600000000000009</v>
      </c>
      <c r="K24" s="95">
        <f>SUM(F24/I24)*100%</f>
        <v>3.4268292682926833</v>
      </c>
    </row>
    <row r="25" spans="1:11" ht="39" customHeight="1" x14ac:dyDescent="0.3">
      <c r="A25" s="33">
        <v>210815</v>
      </c>
      <c r="B25" s="60" t="s">
        <v>33</v>
      </c>
      <c r="C25" s="99"/>
      <c r="D25" s="83"/>
      <c r="E25" s="83"/>
      <c r="F25" s="186">
        <v>17</v>
      </c>
      <c r="G25" s="76">
        <f t="shared" ref="G25" si="12">SUM(F25-E25)</f>
        <v>17</v>
      </c>
      <c r="H25" s="77" t="e">
        <f t="shared" si="10"/>
        <v>#DIV/0!</v>
      </c>
      <c r="I25" s="186"/>
      <c r="J25" s="78">
        <f t="shared" si="11"/>
        <v>17</v>
      </c>
      <c r="K25" s="95" t="e">
        <f>SUM(F25/I25)*100%</f>
        <v>#DIV/0!</v>
      </c>
    </row>
    <row r="26" spans="1:11" ht="42.75" customHeight="1" x14ac:dyDescent="0.3">
      <c r="A26" s="34">
        <v>220103</v>
      </c>
      <c r="B26" s="60" t="s">
        <v>34</v>
      </c>
      <c r="C26" s="99">
        <v>20</v>
      </c>
      <c r="D26" s="99"/>
      <c r="E26" s="83">
        <v>1.7</v>
      </c>
      <c r="F26" s="186">
        <v>1.5</v>
      </c>
      <c r="G26" s="76">
        <f t="shared" si="9"/>
        <v>-0.19999999999999996</v>
      </c>
      <c r="H26" s="77">
        <f t="shared" si="10"/>
        <v>0.88235294117647056</v>
      </c>
      <c r="I26" s="186">
        <v>3.2</v>
      </c>
      <c r="J26" s="78">
        <f t="shared" si="11"/>
        <v>-1.7000000000000002</v>
      </c>
      <c r="K26" s="95">
        <f>SUM(F26/I26)*100%</f>
        <v>0.46875</v>
      </c>
    </row>
    <row r="27" spans="1:11" ht="25.5" customHeight="1" x14ac:dyDescent="0.3">
      <c r="A27" s="29">
        <v>220125</v>
      </c>
      <c r="B27" s="61" t="s">
        <v>60</v>
      </c>
      <c r="C27" s="100">
        <v>1030</v>
      </c>
      <c r="D27" s="100"/>
      <c r="E27" s="83">
        <v>84.5</v>
      </c>
      <c r="F27" s="186">
        <v>72.5</v>
      </c>
      <c r="G27" s="76">
        <f t="shared" si="9"/>
        <v>-12</v>
      </c>
      <c r="H27" s="77">
        <f t="shared" si="10"/>
        <v>0.85798816568047342</v>
      </c>
      <c r="I27" s="186">
        <v>67.599999999999994</v>
      </c>
      <c r="J27" s="78">
        <f t="shared" si="11"/>
        <v>4.9000000000000057</v>
      </c>
      <c r="K27" s="95">
        <f t="shared" si="3"/>
        <v>1.0724852071005917</v>
      </c>
    </row>
    <row r="28" spans="1:11" ht="42.75" customHeight="1" x14ac:dyDescent="0.3">
      <c r="A28" s="29">
        <v>220126</v>
      </c>
      <c r="B28" s="143" t="s">
        <v>31</v>
      </c>
      <c r="C28" s="101">
        <v>200</v>
      </c>
      <c r="D28" s="102"/>
      <c r="E28" s="83">
        <v>17</v>
      </c>
      <c r="F28" s="186">
        <v>20.399999999999999</v>
      </c>
      <c r="G28" s="76">
        <f t="shared" si="9"/>
        <v>3.3999999999999986</v>
      </c>
      <c r="H28" s="77">
        <f t="shared" si="10"/>
        <v>1.2</v>
      </c>
      <c r="I28" s="186">
        <v>16.899999999999999</v>
      </c>
      <c r="J28" s="78">
        <f t="shared" si="11"/>
        <v>3.5</v>
      </c>
      <c r="K28" s="95">
        <f t="shared" si="3"/>
        <v>1.2071005917159763</v>
      </c>
    </row>
    <row r="29" spans="1:11" ht="40.9" customHeight="1" x14ac:dyDescent="0.3">
      <c r="A29" s="29">
        <v>220804</v>
      </c>
      <c r="B29" s="142" t="s">
        <v>63</v>
      </c>
      <c r="C29" s="102">
        <v>410</v>
      </c>
      <c r="D29" s="102"/>
      <c r="E29" s="83">
        <v>34.200000000000003</v>
      </c>
      <c r="F29" s="186">
        <v>62.1</v>
      </c>
      <c r="G29" s="76">
        <f t="shared" si="9"/>
        <v>27.9</v>
      </c>
      <c r="H29" s="77">
        <f t="shared" si="10"/>
        <v>1.8157894736842104</v>
      </c>
      <c r="I29" s="186">
        <v>2.8</v>
      </c>
      <c r="J29" s="78">
        <f t="shared" si="11"/>
        <v>59.300000000000004</v>
      </c>
      <c r="K29" s="95">
        <f t="shared" si="3"/>
        <v>22.178571428571431</v>
      </c>
    </row>
    <row r="30" spans="1:11" ht="23.45" customHeight="1" x14ac:dyDescent="0.3">
      <c r="A30" s="29">
        <v>220900</v>
      </c>
      <c r="B30" s="51" t="s">
        <v>17</v>
      </c>
      <c r="C30" s="103">
        <v>27</v>
      </c>
      <c r="D30" s="103"/>
      <c r="E30" s="83">
        <v>2</v>
      </c>
      <c r="F30" s="186">
        <v>1.9</v>
      </c>
      <c r="G30" s="76">
        <f t="shared" si="9"/>
        <v>-0.10000000000000009</v>
      </c>
      <c r="H30" s="77">
        <f t="shared" si="10"/>
        <v>0.95</v>
      </c>
      <c r="I30" s="186">
        <v>2.5</v>
      </c>
      <c r="J30" s="78">
        <f t="shared" si="11"/>
        <v>-0.60000000000000009</v>
      </c>
      <c r="K30" s="95">
        <f t="shared" si="3"/>
        <v>0.76</v>
      </c>
    </row>
    <row r="31" spans="1:11" ht="20.25" x14ac:dyDescent="0.3">
      <c r="A31" s="29">
        <v>240603</v>
      </c>
      <c r="B31" s="58" t="s">
        <v>15</v>
      </c>
      <c r="C31" s="104">
        <v>150</v>
      </c>
      <c r="D31" s="104"/>
      <c r="E31" s="83">
        <v>12.5</v>
      </c>
      <c r="F31" s="186">
        <v>163.6</v>
      </c>
      <c r="G31" s="76">
        <f t="shared" si="9"/>
        <v>151.1</v>
      </c>
      <c r="H31" s="77">
        <f t="shared" si="10"/>
        <v>13.087999999999999</v>
      </c>
      <c r="I31" s="186">
        <v>133.69999999999999</v>
      </c>
      <c r="J31" s="78">
        <f t="shared" si="11"/>
        <v>29.900000000000006</v>
      </c>
      <c r="K31" s="95">
        <f t="shared" si="3"/>
        <v>1.2236350037397159</v>
      </c>
    </row>
    <row r="32" spans="1:11" ht="20.25" hidden="1" x14ac:dyDescent="0.3">
      <c r="A32" s="34">
        <v>240606</v>
      </c>
      <c r="B32" s="178" t="s">
        <v>78</v>
      </c>
      <c r="C32" s="179"/>
      <c r="D32" s="179"/>
      <c r="E32" s="106"/>
      <c r="F32" s="189"/>
      <c r="G32" s="76">
        <f t="shared" ref="G32" si="13">SUM(F32-E32)</f>
        <v>0</v>
      </c>
      <c r="H32" s="77" t="e">
        <f t="shared" ref="H32" si="14">SUM(F32/E32)</f>
        <v>#DIV/0!</v>
      </c>
      <c r="I32" s="197"/>
      <c r="J32" s="78">
        <f t="shared" ref="J32" si="15">SUM(F32-I32)</f>
        <v>0</v>
      </c>
      <c r="K32" s="95" t="e">
        <f t="shared" ref="K32" si="16">SUM(F32/I32)*100%</f>
        <v>#DIV/0!</v>
      </c>
    </row>
    <row r="33" spans="1:11" ht="38.25" hidden="1" customHeight="1" x14ac:dyDescent="0.3">
      <c r="A33" s="34">
        <v>240622</v>
      </c>
      <c r="B33" s="174" t="s">
        <v>42</v>
      </c>
      <c r="C33" s="105"/>
      <c r="D33" s="106"/>
      <c r="E33" s="106"/>
      <c r="F33" s="189"/>
      <c r="G33" s="76"/>
      <c r="H33" s="77"/>
      <c r="I33" s="197"/>
      <c r="J33" s="78">
        <f t="shared" si="11"/>
        <v>0</v>
      </c>
      <c r="K33" s="95" t="e">
        <f t="shared" si="3"/>
        <v>#DIV/0!</v>
      </c>
    </row>
    <row r="34" spans="1:11" ht="20.25" hidden="1" x14ac:dyDescent="0.3">
      <c r="A34" s="32">
        <v>300000</v>
      </c>
      <c r="B34" s="23" t="s">
        <v>18</v>
      </c>
      <c r="C34" s="107"/>
      <c r="D34" s="92">
        <f>SUM(D35:D36)</f>
        <v>0</v>
      </c>
      <c r="E34" s="92">
        <f>SUM(E36)</f>
        <v>0</v>
      </c>
      <c r="F34" s="188">
        <f>SUM(F36,F35)</f>
        <v>0</v>
      </c>
      <c r="G34" s="92">
        <f>SUM(F34-E34)</f>
        <v>0</v>
      </c>
      <c r="H34" s="72" t="e">
        <f>SUM(F34/E34)</f>
        <v>#DIV/0!</v>
      </c>
      <c r="I34" s="198">
        <f>SUM(I36,I35)</f>
        <v>0</v>
      </c>
      <c r="J34" s="92">
        <f>SUM(F34-I34)</f>
        <v>0</v>
      </c>
      <c r="K34" s="93" t="e">
        <f>SUM(F34/I34)*100%</f>
        <v>#DIV/0!</v>
      </c>
    </row>
    <row r="35" spans="1:11" ht="1.9" hidden="1" customHeight="1" x14ac:dyDescent="0.3">
      <c r="A35" s="29">
        <v>310102</v>
      </c>
      <c r="B35" s="49" t="s">
        <v>19</v>
      </c>
      <c r="C35" s="108"/>
      <c r="D35" s="81"/>
      <c r="E35" s="81"/>
      <c r="F35" s="186"/>
      <c r="G35" s="76">
        <v>0</v>
      </c>
      <c r="H35" s="77"/>
      <c r="I35" s="186"/>
      <c r="J35" s="78">
        <f t="shared" si="11"/>
        <v>0</v>
      </c>
      <c r="K35" s="95"/>
    </row>
    <row r="36" spans="1:11" ht="3.6" hidden="1" customHeight="1" x14ac:dyDescent="0.3">
      <c r="A36" s="29">
        <v>310200</v>
      </c>
      <c r="B36" s="147" t="s">
        <v>61</v>
      </c>
      <c r="C36" s="109"/>
      <c r="D36" s="81"/>
      <c r="E36" s="81"/>
      <c r="F36" s="186"/>
      <c r="G36" s="76">
        <f t="shared" ref="G36:G37" si="17">SUM(F36-E36)</f>
        <v>0</v>
      </c>
      <c r="H36" s="77" t="e">
        <f t="shared" ref="H36" si="18">SUM(F36/E36)</f>
        <v>#DIV/0!</v>
      </c>
      <c r="I36" s="186"/>
      <c r="J36" s="78">
        <f t="shared" si="11"/>
        <v>0</v>
      </c>
      <c r="K36" s="95" t="e">
        <f t="shared" ref="K36" si="19">SUM(F36/I36)*100%</f>
        <v>#DIV/0!</v>
      </c>
    </row>
    <row r="37" spans="1:11" ht="29.45" customHeight="1" x14ac:dyDescent="0.3">
      <c r="A37" s="35"/>
      <c r="B37" s="23" t="s">
        <v>20</v>
      </c>
      <c r="C37" s="86">
        <f>SUM(C8,C20,C34)</f>
        <v>710609.4</v>
      </c>
      <c r="D37" s="86">
        <f>SUM(D8,D20,D34)</f>
        <v>0</v>
      </c>
      <c r="E37" s="86">
        <f>SUM(E8,E20,E34)</f>
        <v>74238.2</v>
      </c>
      <c r="F37" s="187">
        <f>SUM(F8,F20,F34)</f>
        <v>70759.199999999997</v>
      </c>
      <c r="G37" s="86">
        <f t="shared" si="17"/>
        <v>-3479</v>
      </c>
      <c r="H37" s="72">
        <f>SUM(F37/E37)</f>
        <v>0.95313733360992048</v>
      </c>
      <c r="I37" s="187">
        <f>SUM(I8,I20,I34)</f>
        <v>64931.9</v>
      </c>
      <c r="J37" s="86">
        <f t="shared" si="11"/>
        <v>5827.2999999999956</v>
      </c>
      <c r="K37" s="93">
        <f t="shared" ref="K37:K67" si="20">SUM(F37/I37)*100%</f>
        <v>1.0897447941612675</v>
      </c>
    </row>
    <row r="38" spans="1:11" ht="20.25" x14ac:dyDescent="0.3">
      <c r="A38" s="36">
        <v>400000</v>
      </c>
      <c r="B38" s="62" t="s">
        <v>21</v>
      </c>
      <c r="C38" s="110">
        <f>SUM(C39,C48,C46)</f>
        <v>178860.79999999999</v>
      </c>
      <c r="D38" s="110">
        <f t="shared" ref="D38:F38" si="21">SUM(D39,D48,D46)</f>
        <v>0</v>
      </c>
      <c r="E38" s="110">
        <f t="shared" si="21"/>
        <v>13781.599999999999</v>
      </c>
      <c r="F38" s="190">
        <f t="shared" si="21"/>
        <v>13781.599999999999</v>
      </c>
      <c r="G38" s="87">
        <f t="shared" ref="G38:G64" si="22">SUM(F38-E38)</f>
        <v>0</v>
      </c>
      <c r="H38" s="111">
        <f t="shared" ref="H38:H64" si="23">SUM(F38/E38)</f>
        <v>1</v>
      </c>
      <c r="I38" s="190">
        <f>SUM(I39,I48,I46)</f>
        <v>9560.1</v>
      </c>
      <c r="J38" s="110">
        <f>SUM(J39,J48,J46)</f>
        <v>4221.4999999999991</v>
      </c>
      <c r="K38" s="89">
        <f t="shared" si="20"/>
        <v>1.4415748789238605</v>
      </c>
    </row>
    <row r="39" spans="1:11" ht="20.25" x14ac:dyDescent="0.3">
      <c r="A39" s="36">
        <v>410300</v>
      </c>
      <c r="B39" s="62" t="s">
        <v>44</v>
      </c>
      <c r="C39" s="110">
        <f>SUM(C40:C45)</f>
        <v>177029.8</v>
      </c>
      <c r="D39" s="110">
        <f>SUM(D40:D45)</f>
        <v>0</v>
      </c>
      <c r="E39" s="110">
        <f>SUM(E40:E45)</f>
        <v>13631.3</v>
      </c>
      <c r="F39" s="190">
        <f>SUM(F40:F45)</f>
        <v>13631.3</v>
      </c>
      <c r="G39" s="87">
        <f t="shared" si="22"/>
        <v>0</v>
      </c>
      <c r="H39" s="111">
        <f t="shared" si="23"/>
        <v>1</v>
      </c>
      <c r="I39" s="190">
        <f>SUM(I40:I45)</f>
        <v>9061.6</v>
      </c>
      <c r="J39" s="88">
        <f t="shared" ref="J39:J68" si="24">SUM(F39-I39)</f>
        <v>4569.6999999999989</v>
      </c>
      <c r="K39" s="89">
        <f t="shared" si="20"/>
        <v>1.5042928401165356</v>
      </c>
    </row>
    <row r="40" spans="1:11" ht="35.25" hidden="1" customHeight="1" x14ac:dyDescent="0.3">
      <c r="A40" s="29">
        <v>410304</v>
      </c>
      <c r="B40" s="159" t="s">
        <v>69</v>
      </c>
      <c r="C40" s="110"/>
      <c r="D40" s="81"/>
      <c r="E40" s="81"/>
      <c r="F40" s="185"/>
      <c r="G40" s="76"/>
      <c r="H40" s="77"/>
      <c r="I40" s="185"/>
      <c r="J40" s="78">
        <f t="shared" si="24"/>
        <v>0</v>
      </c>
      <c r="K40" s="89"/>
    </row>
    <row r="41" spans="1:11" ht="33" hidden="1" customHeight="1" x14ac:dyDescent="0.3">
      <c r="A41" s="29">
        <v>410332</v>
      </c>
      <c r="B41" s="155" t="s">
        <v>67</v>
      </c>
      <c r="C41" s="110"/>
      <c r="D41" s="81"/>
      <c r="E41" s="81"/>
      <c r="F41" s="185"/>
      <c r="G41" s="76"/>
      <c r="H41" s="77"/>
      <c r="I41" s="185"/>
      <c r="J41" s="78">
        <f t="shared" si="24"/>
        <v>0</v>
      </c>
      <c r="K41" s="89"/>
    </row>
    <row r="42" spans="1:11" ht="25.9" customHeight="1" x14ac:dyDescent="0.3">
      <c r="A42" s="29">
        <v>410339</v>
      </c>
      <c r="B42" s="336" t="s">
        <v>22</v>
      </c>
      <c r="C42" s="118">
        <v>177029.8</v>
      </c>
      <c r="D42" s="118"/>
      <c r="E42" s="81">
        <v>13631.3</v>
      </c>
      <c r="F42" s="191">
        <v>13631.3</v>
      </c>
      <c r="G42" s="76">
        <f t="shared" si="22"/>
        <v>0</v>
      </c>
      <c r="H42" s="77">
        <f t="shared" si="23"/>
        <v>1</v>
      </c>
      <c r="I42" s="191">
        <v>9061.6</v>
      </c>
      <c r="J42" s="78">
        <f t="shared" si="24"/>
        <v>4569.6999999999989</v>
      </c>
      <c r="K42" s="114">
        <f t="shared" si="20"/>
        <v>1.5042928401165356</v>
      </c>
    </row>
    <row r="43" spans="1:11" ht="20.25" hidden="1" x14ac:dyDescent="0.3">
      <c r="A43" s="29">
        <v>410342</v>
      </c>
      <c r="B43" s="134" t="s">
        <v>23</v>
      </c>
      <c r="C43" s="118"/>
      <c r="D43" s="118"/>
      <c r="E43" s="81"/>
      <c r="F43" s="191"/>
      <c r="G43" s="76">
        <f t="shared" si="22"/>
        <v>0</v>
      </c>
      <c r="H43" s="77" t="e">
        <f t="shared" si="23"/>
        <v>#DIV/0!</v>
      </c>
      <c r="I43" s="191"/>
      <c r="J43" s="78">
        <f t="shared" si="24"/>
        <v>0</v>
      </c>
      <c r="K43" s="114" t="e">
        <f t="shared" si="20"/>
        <v>#DIV/0!</v>
      </c>
    </row>
    <row r="44" spans="1:11" ht="37.5" hidden="1" x14ac:dyDescent="0.3">
      <c r="A44" s="29">
        <v>410345</v>
      </c>
      <c r="B44" s="152" t="s">
        <v>58</v>
      </c>
      <c r="C44" s="113"/>
      <c r="D44" s="118"/>
      <c r="E44" s="81"/>
      <c r="F44" s="191"/>
      <c r="G44" s="76"/>
      <c r="H44" s="77"/>
      <c r="I44" s="199"/>
      <c r="J44" s="78">
        <f t="shared" si="24"/>
        <v>0</v>
      </c>
      <c r="K44" s="114" t="e">
        <f t="shared" si="20"/>
        <v>#DIV/0!</v>
      </c>
    </row>
    <row r="45" spans="1:11" ht="43.5" hidden="1" customHeight="1" x14ac:dyDescent="0.3">
      <c r="A45" s="29">
        <v>410351</v>
      </c>
      <c r="B45" s="170" t="s">
        <v>52</v>
      </c>
      <c r="C45" s="118"/>
      <c r="D45" s="118"/>
      <c r="E45" s="81"/>
      <c r="F45" s="191"/>
      <c r="G45" s="76">
        <f t="shared" si="22"/>
        <v>0</v>
      </c>
      <c r="H45" s="77" t="e">
        <f t="shared" si="23"/>
        <v>#DIV/0!</v>
      </c>
      <c r="I45" s="191"/>
      <c r="J45" s="78">
        <f t="shared" si="24"/>
        <v>0</v>
      </c>
      <c r="K45" s="114" t="e">
        <f t="shared" si="20"/>
        <v>#DIV/0!</v>
      </c>
    </row>
    <row r="46" spans="1:11" ht="21" x14ac:dyDescent="0.3">
      <c r="A46" s="36">
        <v>410400</v>
      </c>
      <c r="B46" s="162" t="s">
        <v>36</v>
      </c>
      <c r="C46" s="160">
        <f>SUM(C47)</f>
        <v>0</v>
      </c>
      <c r="D46" s="160">
        <f>SUM(D47)</f>
        <v>0</v>
      </c>
      <c r="E46" s="160">
        <f t="shared" ref="E46:F46" si="25">SUM(E47)</f>
        <v>0</v>
      </c>
      <c r="F46" s="192">
        <f t="shared" si="25"/>
        <v>0</v>
      </c>
      <c r="G46" s="87">
        <f t="shared" ref="G46" si="26">SUM(F46-E46)</f>
        <v>0</v>
      </c>
      <c r="H46" s="111" t="e">
        <f t="shared" ref="H46:H47" si="27">SUM(F46/E46)</f>
        <v>#DIV/0!</v>
      </c>
      <c r="I46" s="200">
        <f>SUM(I47)</f>
        <v>216.9</v>
      </c>
      <c r="J46" s="88">
        <f t="shared" ref="J46:J47" si="28">SUM(F46-I46)</f>
        <v>-216.9</v>
      </c>
      <c r="K46" s="89">
        <f t="shared" si="20"/>
        <v>0</v>
      </c>
    </row>
    <row r="47" spans="1:11" ht="59.25" customHeight="1" x14ac:dyDescent="0.3">
      <c r="A47" s="29">
        <v>410402</v>
      </c>
      <c r="B47" s="161" t="s">
        <v>72</v>
      </c>
      <c r="C47" s="118"/>
      <c r="D47" s="118"/>
      <c r="E47" s="118"/>
      <c r="F47" s="191"/>
      <c r="G47" s="76">
        <f t="shared" ref="G47" si="29">SUM(F47-E47)</f>
        <v>0</v>
      </c>
      <c r="H47" s="77" t="e">
        <f t="shared" si="27"/>
        <v>#DIV/0!</v>
      </c>
      <c r="I47" s="191">
        <v>216.9</v>
      </c>
      <c r="J47" s="78">
        <f t="shared" si="28"/>
        <v>-216.9</v>
      </c>
      <c r="K47" s="114">
        <f t="shared" si="20"/>
        <v>0</v>
      </c>
    </row>
    <row r="48" spans="1:11" ht="20.25" x14ac:dyDescent="0.3">
      <c r="A48" s="36">
        <v>410500</v>
      </c>
      <c r="B48" s="62" t="s">
        <v>45</v>
      </c>
      <c r="C48" s="110">
        <f>SUM(C49:C68)</f>
        <v>1831</v>
      </c>
      <c r="D48" s="110">
        <f t="shared" ref="D48:F48" si="30">SUM(D49:D68)</f>
        <v>0</v>
      </c>
      <c r="E48" s="110">
        <f t="shared" si="30"/>
        <v>150.30000000000001</v>
      </c>
      <c r="F48" s="190">
        <f t="shared" si="30"/>
        <v>150.30000000000001</v>
      </c>
      <c r="G48" s="110">
        <f>SUM(G49:G68)</f>
        <v>0</v>
      </c>
      <c r="H48" s="77">
        <f t="shared" si="23"/>
        <v>1</v>
      </c>
      <c r="I48" s="190">
        <f>SUM(I49:I68)</f>
        <v>281.60000000000002</v>
      </c>
      <c r="J48" s="88">
        <f t="shared" si="24"/>
        <v>-131.30000000000001</v>
      </c>
      <c r="K48" s="115">
        <f t="shared" si="20"/>
        <v>0.53373579545454541</v>
      </c>
    </row>
    <row r="49" spans="1:11" ht="39" hidden="1" customHeight="1" x14ac:dyDescent="0.3">
      <c r="A49" s="29">
        <v>410501</v>
      </c>
      <c r="B49" s="168" t="s">
        <v>46</v>
      </c>
      <c r="C49" s="116"/>
      <c r="D49" s="117"/>
      <c r="E49" s="81"/>
      <c r="F49" s="191"/>
      <c r="G49" s="76"/>
      <c r="H49" s="77"/>
      <c r="I49" s="199"/>
      <c r="J49" s="78">
        <f t="shared" si="24"/>
        <v>0</v>
      </c>
      <c r="K49" s="114" t="e">
        <f t="shared" si="20"/>
        <v>#DIV/0!</v>
      </c>
    </row>
    <row r="50" spans="1:11" ht="39.75" hidden="1" customHeight="1" x14ac:dyDescent="0.3">
      <c r="A50" s="29">
        <v>410502</v>
      </c>
      <c r="B50" s="175" t="s">
        <v>47</v>
      </c>
      <c r="C50" s="118"/>
      <c r="D50" s="118"/>
      <c r="E50" s="81"/>
      <c r="F50" s="191"/>
      <c r="G50" s="76"/>
      <c r="H50" s="77"/>
      <c r="I50" s="199"/>
      <c r="J50" s="78">
        <f t="shared" si="24"/>
        <v>0</v>
      </c>
      <c r="K50" s="114" t="e">
        <f t="shared" si="20"/>
        <v>#DIV/0!</v>
      </c>
    </row>
    <row r="51" spans="1:11" ht="45" hidden="1" customHeight="1" x14ac:dyDescent="0.3">
      <c r="A51" s="29">
        <v>410503</v>
      </c>
      <c r="B51" s="169" t="s">
        <v>48</v>
      </c>
      <c r="C51" s="119"/>
      <c r="D51" s="119"/>
      <c r="E51" s="81"/>
      <c r="F51" s="191"/>
      <c r="G51" s="76"/>
      <c r="H51" s="77"/>
      <c r="I51" s="199"/>
      <c r="J51" s="78">
        <f t="shared" si="24"/>
        <v>0</v>
      </c>
      <c r="K51" s="114" t="e">
        <f t="shared" si="20"/>
        <v>#DIV/0!</v>
      </c>
    </row>
    <row r="52" spans="1:11" ht="36" hidden="1" customHeight="1" x14ac:dyDescent="0.3">
      <c r="A52" s="29">
        <v>410508</v>
      </c>
      <c r="B52" s="164" t="s">
        <v>54</v>
      </c>
      <c r="C52" s="98"/>
      <c r="D52" s="98"/>
      <c r="E52" s="81"/>
      <c r="F52" s="191"/>
      <c r="G52" s="76"/>
      <c r="H52" s="77"/>
      <c r="I52" s="199"/>
      <c r="J52" s="78">
        <f t="shared" si="24"/>
        <v>0</v>
      </c>
      <c r="K52" s="114"/>
    </row>
    <row r="53" spans="1:11" ht="41.25" hidden="1" customHeight="1" x14ac:dyDescent="0.3">
      <c r="A53" s="29">
        <v>410509</v>
      </c>
      <c r="B53" s="168" t="s">
        <v>71</v>
      </c>
      <c r="C53" s="98"/>
      <c r="D53" s="98"/>
      <c r="E53" s="81"/>
      <c r="F53" s="191"/>
      <c r="G53" s="76"/>
      <c r="H53" s="77"/>
      <c r="I53" s="199"/>
      <c r="J53" s="78">
        <f t="shared" si="24"/>
        <v>0</v>
      </c>
      <c r="K53" s="114"/>
    </row>
    <row r="54" spans="1:11" ht="41.45" customHeight="1" x14ac:dyDescent="0.3">
      <c r="A54" s="29">
        <v>410510</v>
      </c>
      <c r="B54" s="142" t="s">
        <v>66</v>
      </c>
      <c r="C54" s="98">
        <v>1831</v>
      </c>
      <c r="D54" s="98"/>
      <c r="E54" s="81">
        <v>150.30000000000001</v>
      </c>
      <c r="F54" s="191">
        <v>150.30000000000001</v>
      </c>
      <c r="G54" s="76">
        <f t="shared" si="22"/>
        <v>0</v>
      </c>
      <c r="H54" s="77"/>
      <c r="I54" s="191">
        <v>72.599999999999994</v>
      </c>
      <c r="J54" s="78">
        <f t="shared" si="24"/>
        <v>77.700000000000017</v>
      </c>
      <c r="K54" s="114">
        <f t="shared" si="20"/>
        <v>2.0702479338842976</v>
      </c>
    </row>
    <row r="55" spans="1:11" ht="34.5" hidden="1" customHeight="1" x14ac:dyDescent="0.3">
      <c r="A55" s="29">
        <v>410511</v>
      </c>
      <c r="B55" s="361" t="s">
        <v>56</v>
      </c>
      <c r="C55" s="98"/>
      <c r="D55" s="98"/>
      <c r="E55" s="81"/>
      <c r="F55" s="191"/>
      <c r="G55" s="76">
        <f t="shared" ref="G55" si="31">SUM(F55-E55)</f>
        <v>0</v>
      </c>
      <c r="H55" s="77" t="e">
        <f t="shared" si="23"/>
        <v>#DIV/0!</v>
      </c>
      <c r="I55" s="191"/>
      <c r="J55" s="78">
        <f t="shared" si="24"/>
        <v>0</v>
      </c>
      <c r="K55" s="114" t="e">
        <f t="shared" si="20"/>
        <v>#DIV/0!</v>
      </c>
    </row>
    <row r="56" spans="1:11" ht="59.45" customHeight="1" x14ac:dyDescent="0.3">
      <c r="A56" s="29">
        <v>410512</v>
      </c>
      <c r="B56" s="351" t="s">
        <v>53</v>
      </c>
      <c r="C56" s="98"/>
      <c r="D56" s="98"/>
      <c r="E56" s="81"/>
      <c r="F56" s="191"/>
      <c r="G56" s="76">
        <f t="shared" si="22"/>
        <v>0</v>
      </c>
      <c r="H56" s="77" t="e">
        <f t="shared" si="23"/>
        <v>#DIV/0!</v>
      </c>
      <c r="I56" s="191">
        <v>69.900000000000006</v>
      </c>
      <c r="J56" s="78">
        <f t="shared" si="24"/>
        <v>-69.900000000000006</v>
      </c>
      <c r="K56" s="114">
        <f t="shared" si="20"/>
        <v>0</v>
      </c>
    </row>
    <row r="57" spans="1:11" ht="39" hidden="1" customHeight="1" x14ac:dyDescent="0.3">
      <c r="A57" s="29">
        <v>410514</v>
      </c>
      <c r="B57" s="362" t="s">
        <v>57</v>
      </c>
      <c r="C57" s="98"/>
      <c r="D57" s="98"/>
      <c r="E57" s="81"/>
      <c r="F57" s="191"/>
      <c r="G57" s="76">
        <f t="shared" ref="G57" si="32">SUM(F57-E57)</f>
        <v>0</v>
      </c>
      <c r="H57" s="77" t="e">
        <f t="shared" si="23"/>
        <v>#DIV/0!</v>
      </c>
      <c r="I57" s="191"/>
      <c r="J57" s="78">
        <f t="shared" si="24"/>
        <v>0</v>
      </c>
      <c r="K57" s="114" t="e">
        <f t="shared" si="20"/>
        <v>#DIV/0!</v>
      </c>
    </row>
    <row r="58" spans="1:11" ht="36" hidden="1" customHeight="1" x14ac:dyDescent="0.3">
      <c r="A58" s="29">
        <v>410515</v>
      </c>
      <c r="B58" s="363" t="s">
        <v>51</v>
      </c>
      <c r="C58" s="98"/>
      <c r="D58" s="98"/>
      <c r="E58" s="81"/>
      <c r="F58" s="191"/>
      <c r="G58" s="76">
        <f t="shared" si="22"/>
        <v>0</v>
      </c>
      <c r="H58" s="77" t="e">
        <f t="shared" si="23"/>
        <v>#DIV/0!</v>
      </c>
      <c r="I58" s="191"/>
      <c r="J58" s="78">
        <f t="shared" si="24"/>
        <v>0</v>
      </c>
      <c r="K58" s="114" t="e">
        <f t="shared" si="20"/>
        <v>#DIV/0!</v>
      </c>
    </row>
    <row r="59" spans="1:11" ht="43.5" hidden="1" customHeight="1" x14ac:dyDescent="0.3">
      <c r="A59" s="33">
        <v>410517</v>
      </c>
      <c r="B59" s="364" t="s">
        <v>75</v>
      </c>
      <c r="C59" s="98"/>
      <c r="D59" s="98"/>
      <c r="E59" s="81"/>
      <c r="F59" s="191"/>
      <c r="G59" s="76">
        <f t="shared" si="22"/>
        <v>0</v>
      </c>
      <c r="H59" s="77" t="e">
        <f t="shared" si="23"/>
        <v>#DIV/0!</v>
      </c>
      <c r="I59" s="191"/>
      <c r="J59" s="78">
        <f t="shared" si="24"/>
        <v>0</v>
      </c>
      <c r="K59" s="114" t="e">
        <f t="shared" si="20"/>
        <v>#DIV/0!</v>
      </c>
    </row>
    <row r="60" spans="1:11" ht="33.75" hidden="1" customHeight="1" x14ac:dyDescent="0.3">
      <c r="A60" s="33">
        <v>410518</v>
      </c>
      <c r="B60" s="365" t="s">
        <v>77</v>
      </c>
      <c r="C60" s="98"/>
      <c r="D60" s="119"/>
      <c r="E60" s="81"/>
      <c r="F60" s="191"/>
      <c r="G60" s="76">
        <f t="shared" si="22"/>
        <v>0</v>
      </c>
      <c r="H60" s="77" t="e">
        <f t="shared" si="23"/>
        <v>#DIV/0!</v>
      </c>
      <c r="I60" s="191"/>
      <c r="J60" s="78">
        <f t="shared" si="24"/>
        <v>0</v>
      </c>
      <c r="K60" s="114"/>
    </row>
    <row r="61" spans="1:11" ht="40.5" hidden="1" customHeight="1" x14ac:dyDescent="0.3">
      <c r="A61" s="29">
        <v>410520</v>
      </c>
      <c r="B61" s="366" t="s">
        <v>50</v>
      </c>
      <c r="C61" s="97"/>
      <c r="D61" s="97"/>
      <c r="E61" s="81"/>
      <c r="F61" s="191"/>
      <c r="G61" s="76"/>
      <c r="H61" s="77"/>
      <c r="I61" s="191"/>
      <c r="J61" s="78">
        <f t="shared" si="24"/>
        <v>0</v>
      </c>
      <c r="K61" s="114" t="e">
        <f t="shared" si="20"/>
        <v>#DIV/0!</v>
      </c>
    </row>
    <row r="62" spans="1:11" ht="33.75" hidden="1" customHeight="1" x14ac:dyDescent="0.3">
      <c r="A62" s="138">
        <v>410523</v>
      </c>
      <c r="B62" s="367" t="s">
        <v>55</v>
      </c>
      <c r="C62" s="97"/>
      <c r="D62" s="97"/>
      <c r="E62" s="81"/>
      <c r="F62" s="191"/>
      <c r="G62" s="76"/>
      <c r="H62" s="77"/>
      <c r="I62" s="191"/>
      <c r="J62" s="78">
        <f t="shared" si="24"/>
        <v>0</v>
      </c>
      <c r="K62" s="114" t="e">
        <f t="shared" si="20"/>
        <v>#DIV/0!</v>
      </c>
    </row>
    <row r="63" spans="1:11" ht="30.75" hidden="1" customHeight="1" x14ac:dyDescent="0.3">
      <c r="A63" s="29">
        <v>410530</v>
      </c>
      <c r="B63" s="368" t="s">
        <v>76</v>
      </c>
      <c r="C63" s="97"/>
      <c r="D63" s="117"/>
      <c r="E63" s="81"/>
      <c r="F63" s="191"/>
      <c r="G63" s="76"/>
      <c r="H63" s="77"/>
      <c r="I63" s="191"/>
      <c r="J63" s="78"/>
      <c r="K63" s="114"/>
    </row>
    <row r="64" spans="1:11" ht="26.25" hidden="1" customHeight="1" x14ac:dyDescent="0.3">
      <c r="A64" s="29">
        <v>410539</v>
      </c>
      <c r="B64" s="361" t="s">
        <v>49</v>
      </c>
      <c r="C64" s="97"/>
      <c r="D64" s="97"/>
      <c r="E64" s="81"/>
      <c r="F64" s="191"/>
      <c r="G64" s="76">
        <f t="shared" si="22"/>
        <v>0</v>
      </c>
      <c r="H64" s="77" t="e">
        <f t="shared" si="23"/>
        <v>#DIV/0!</v>
      </c>
      <c r="I64" s="191"/>
      <c r="J64" s="78">
        <f t="shared" si="24"/>
        <v>0</v>
      </c>
      <c r="K64" s="95" t="e">
        <f t="shared" si="20"/>
        <v>#DIV/0!</v>
      </c>
    </row>
    <row r="65" spans="1:11" ht="41.25" hidden="1" customHeight="1" x14ac:dyDescent="0.3">
      <c r="A65" s="29">
        <v>410541</v>
      </c>
      <c r="B65" s="369" t="s">
        <v>64</v>
      </c>
      <c r="C65" s="150"/>
      <c r="D65" s="97"/>
      <c r="E65" s="81"/>
      <c r="F65" s="191"/>
      <c r="G65" s="76"/>
      <c r="H65" s="77"/>
      <c r="I65" s="191"/>
      <c r="J65" s="78">
        <f t="shared" si="24"/>
        <v>0</v>
      </c>
      <c r="K65" s="95" t="e">
        <f t="shared" si="20"/>
        <v>#DIV/0!</v>
      </c>
    </row>
    <row r="66" spans="1:11" ht="30.75" hidden="1" customHeight="1" x14ac:dyDescent="0.3">
      <c r="A66" s="34">
        <v>410543</v>
      </c>
      <c r="B66" s="370" t="s">
        <v>68</v>
      </c>
      <c r="C66" s="150"/>
      <c r="D66" s="150"/>
      <c r="E66" s="156"/>
      <c r="F66" s="193"/>
      <c r="G66" s="76"/>
      <c r="H66" s="77"/>
      <c r="I66" s="193"/>
      <c r="J66" s="157">
        <f t="shared" si="24"/>
        <v>0</v>
      </c>
      <c r="K66" s="158" t="e">
        <f t="shared" si="20"/>
        <v>#DIV/0!</v>
      </c>
    </row>
    <row r="67" spans="1:11" ht="36.75" hidden="1" customHeight="1" x14ac:dyDescent="0.3">
      <c r="A67" s="34">
        <v>410545</v>
      </c>
      <c r="B67" s="370" t="s">
        <v>70</v>
      </c>
      <c r="C67" s="150"/>
      <c r="D67" s="150"/>
      <c r="E67" s="156"/>
      <c r="F67" s="193"/>
      <c r="G67" s="76"/>
      <c r="H67" s="77"/>
      <c r="I67" s="193"/>
      <c r="J67" s="157">
        <f t="shared" si="24"/>
        <v>0</v>
      </c>
      <c r="K67" s="158" t="e">
        <f t="shared" si="20"/>
        <v>#DIV/0!</v>
      </c>
    </row>
    <row r="68" spans="1:11" ht="67.900000000000006" customHeight="1" x14ac:dyDescent="0.3">
      <c r="A68" s="34">
        <v>410550</v>
      </c>
      <c r="B68" s="370" t="s">
        <v>74</v>
      </c>
      <c r="C68" s="150"/>
      <c r="D68" s="150"/>
      <c r="E68" s="156"/>
      <c r="F68" s="193"/>
      <c r="G68" s="76">
        <f t="shared" ref="G68" si="33">SUM(F68-E68)</f>
        <v>0</v>
      </c>
      <c r="H68" s="163"/>
      <c r="I68" s="193">
        <v>139.1</v>
      </c>
      <c r="J68" s="78">
        <f t="shared" si="24"/>
        <v>-139.1</v>
      </c>
      <c r="K68" s="158"/>
    </row>
    <row r="69" spans="1:11" ht="20.25" x14ac:dyDescent="0.3">
      <c r="A69" s="64"/>
      <c r="B69" s="23" t="s">
        <v>38</v>
      </c>
      <c r="C69" s="120">
        <f>SUM(C37:C38)</f>
        <v>889470.2</v>
      </c>
      <c r="D69" s="120">
        <f>SUM(D37:D38)</f>
        <v>0</v>
      </c>
      <c r="E69" s="120">
        <f>SUM(E37:E38)</f>
        <v>88019.799999999988</v>
      </c>
      <c r="F69" s="194">
        <f>SUM(F37:F38)</f>
        <v>84540.799999999988</v>
      </c>
      <c r="G69" s="120">
        <f>SUM(G37:G38)</f>
        <v>-3479</v>
      </c>
      <c r="H69" s="135">
        <f>SUM(F69/E69)</f>
        <v>0.9604748022604005</v>
      </c>
      <c r="I69" s="194">
        <f>SUM(I37:I38)</f>
        <v>74492</v>
      </c>
      <c r="J69" s="120">
        <f>SUM(J37:J38)</f>
        <v>10048.799999999996</v>
      </c>
      <c r="K69" s="121">
        <f>SUM(F69/I69)*100%</f>
        <v>1.1348977071363366</v>
      </c>
    </row>
    <row r="70" spans="1:11" ht="17.25" x14ac:dyDescent="0.25">
      <c r="A70" s="385" t="s">
        <v>29</v>
      </c>
      <c r="B70" s="386"/>
      <c r="C70" s="386"/>
      <c r="D70" s="386"/>
      <c r="E70" s="386"/>
      <c r="F70" s="386"/>
      <c r="G70" s="386"/>
      <c r="H70" s="386"/>
      <c r="I70" s="386"/>
      <c r="J70" s="386"/>
      <c r="K70" s="387"/>
    </row>
    <row r="71" spans="1:11" ht="26.45" customHeight="1" x14ac:dyDescent="0.3">
      <c r="A71" s="30">
        <v>190100</v>
      </c>
      <c r="B71" s="65" t="s">
        <v>13</v>
      </c>
      <c r="C71" s="122">
        <v>373</v>
      </c>
      <c r="D71" s="122"/>
      <c r="E71" s="83"/>
      <c r="F71" s="186">
        <v>0.2</v>
      </c>
      <c r="G71" s="76">
        <f t="shared" ref="G71:G74" si="34">SUM(F71-E71)</f>
        <v>0.2</v>
      </c>
      <c r="H71" s="77"/>
      <c r="I71" s="186">
        <v>0.1</v>
      </c>
      <c r="J71" s="78">
        <f t="shared" ref="J71:J78" si="35">SUM(F71-I71)</f>
        <v>0.1</v>
      </c>
      <c r="K71" s="79">
        <f>SUM(F71/I71)*100%</f>
        <v>2</v>
      </c>
    </row>
    <row r="72" spans="1:11" ht="72" customHeight="1" x14ac:dyDescent="0.3">
      <c r="A72" s="37">
        <v>240621</v>
      </c>
      <c r="B72" s="371" t="s">
        <v>30</v>
      </c>
      <c r="C72" s="360">
        <v>70</v>
      </c>
      <c r="D72" s="124"/>
      <c r="E72" s="124"/>
      <c r="F72" s="201">
        <v>26.4</v>
      </c>
      <c r="G72" s="76">
        <f t="shared" si="34"/>
        <v>26.4</v>
      </c>
      <c r="H72" s="124"/>
      <c r="I72" s="201">
        <v>0.8</v>
      </c>
      <c r="J72" s="78">
        <f t="shared" si="35"/>
        <v>25.599999999999998</v>
      </c>
      <c r="K72" s="79">
        <f>SUM(F72/I72)*100%</f>
        <v>32.999999999999993</v>
      </c>
    </row>
    <row r="73" spans="1:11" ht="22.5" customHeight="1" x14ac:dyDescent="0.3">
      <c r="A73" s="37">
        <v>250000</v>
      </c>
      <c r="B73" s="66" t="s">
        <v>25</v>
      </c>
      <c r="C73" s="144">
        <v>9268.5</v>
      </c>
      <c r="D73" s="144"/>
      <c r="E73" s="145">
        <v>534.29999999999995</v>
      </c>
      <c r="F73" s="202">
        <v>570.70000000000005</v>
      </c>
      <c r="G73" s="76">
        <f t="shared" si="34"/>
        <v>36.400000000000091</v>
      </c>
      <c r="H73" s="77">
        <f t="shared" ref="H73:H74" si="36">SUM(F73/E73)</f>
        <v>1.0681265206812653</v>
      </c>
      <c r="I73" s="202">
        <v>245.8</v>
      </c>
      <c r="J73" s="78">
        <f t="shared" si="35"/>
        <v>324.90000000000003</v>
      </c>
      <c r="K73" s="79">
        <f>SUM(F73/I73)*100%</f>
        <v>2.321806346623271</v>
      </c>
    </row>
    <row r="74" spans="1:11" ht="40.5" hidden="1" x14ac:dyDescent="0.3">
      <c r="A74" s="29">
        <v>410366</v>
      </c>
      <c r="B74" s="63" t="s">
        <v>24</v>
      </c>
      <c r="C74" s="126"/>
      <c r="D74" s="125"/>
      <c r="E74" s="125"/>
      <c r="F74" s="202"/>
      <c r="G74" s="76">
        <f t="shared" si="34"/>
        <v>0</v>
      </c>
      <c r="H74" s="77" t="e">
        <f t="shared" si="36"/>
        <v>#DIV/0!</v>
      </c>
      <c r="I74" s="202"/>
      <c r="J74" s="78">
        <f t="shared" si="35"/>
        <v>0</v>
      </c>
      <c r="K74" s="79"/>
    </row>
    <row r="75" spans="1:11" ht="20.25" x14ac:dyDescent="0.3">
      <c r="A75" s="35"/>
      <c r="B75" s="67" t="s">
        <v>26</v>
      </c>
      <c r="C75" s="86">
        <f>SUM(C77:C80)</f>
        <v>600</v>
      </c>
      <c r="D75" s="86">
        <f>SUM(D77:D81)</f>
        <v>0</v>
      </c>
      <c r="E75" s="86">
        <f>SUM(E77:E81)</f>
        <v>0</v>
      </c>
      <c r="F75" s="187">
        <f>SUM(F76:F81)</f>
        <v>0.5</v>
      </c>
      <c r="G75" s="86">
        <f>SUM(G76:G81)</f>
        <v>0.5</v>
      </c>
      <c r="H75" s="72" t="e">
        <f>SUM(F75/E75)</f>
        <v>#DIV/0!</v>
      </c>
      <c r="I75" s="187">
        <f>SUM(I76:I81)</f>
        <v>0</v>
      </c>
      <c r="J75" s="86">
        <f t="shared" si="35"/>
        <v>0.5</v>
      </c>
      <c r="K75" s="93" t="e">
        <f>SUM(F75/I75)*100%</f>
        <v>#DIV/0!</v>
      </c>
    </row>
    <row r="76" spans="1:11" ht="42" customHeight="1" x14ac:dyDescent="0.3">
      <c r="A76" s="38">
        <v>241109</v>
      </c>
      <c r="B76" s="176" t="s">
        <v>62</v>
      </c>
      <c r="C76" s="127"/>
      <c r="D76" s="127"/>
      <c r="E76" s="127"/>
      <c r="F76" s="193">
        <v>0.5</v>
      </c>
      <c r="G76" s="180">
        <f t="shared" ref="G76:G81" si="37">SUM(F76-E76)</f>
        <v>0.5</v>
      </c>
      <c r="H76" s="181"/>
      <c r="I76" s="191"/>
      <c r="J76" s="128">
        <f t="shared" si="35"/>
        <v>0.5</v>
      </c>
      <c r="K76" s="114" t="e">
        <f t="shared" ref="K76:K77" si="38">SUM(F76/I76)*100%</f>
        <v>#DIV/0!</v>
      </c>
    </row>
    <row r="77" spans="1:11" ht="23.25" hidden="1" customHeight="1" x14ac:dyDescent="0.3">
      <c r="A77" s="38">
        <v>241700</v>
      </c>
      <c r="B77" s="166" t="s">
        <v>32</v>
      </c>
      <c r="C77" s="146"/>
      <c r="D77" s="128"/>
      <c r="E77" s="128"/>
      <c r="F77" s="186"/>
      <c r="G77" s="76">
        <f t="shared" si="37"/>
        <v>0</v>
      </c>
      <c r="H77" s="77"/>
      <c r="I77" s="196"/>
      <c r="J77" s="128">
        <f t="shared" si="35"/>
        <v>0</v>
      </c>
      <c r="K77" s="114" t="e">
        <f t="shared" si="38"/>
        <v>#DIV/0!</v>
      </c>
    </row>
    <row r="78" spans="1:11" ht="20.25" hidden="1" customHeight="1" x14ac:dyDescent="0.3">
      <c r="A78" s="39">
        <v>310300</v>
      </c>
      <c r="B78" s="68" t="s">
        <v>43</v>
      </c>
      <c r="C78" s="129"/>
      <c r="D78" s="85"/>
      <c r="E78" s="85"/>
      <c r="F78" s="186"/>
      <c r="G78" s="76">
        <f t="shared" si="37"/>
        <v>0</v>
      </c>
      <c r="H78" s="77"/>
      <c r="I78" s="196"/>
      <c r="J78" s="78">
        <f t="shared" si="35"/>
        <v>0</v>
      </c>
      <c r="K78" s="95"/>
    </row>
    <row r="79" spans="1:11" ht="29.45" customHeight="1" x14ac:dyDescent="0.3">
      <c r="A79" s="30">
        <v>330100</v>
      </c>
      <c r="B79" s="69" t="s">
        <v>27</v>
      </c>
      <c r="C79" s="130">
        <v>500</v>
      </c>
      <c r="D79" s="130"/>
      <c r="E79" s="131"/>
      <c r="F79" s="186"/>
      <c r="G79" s="76">
        <f t="shared" si="37"/>
        <v>0</v>
      </c>
      <c r="H79" s="77"/>
      <c r="I79" s="186"/>
      <c r="J79" s="78">
        <f>SUM(F79-I79)</f>
        <v>0</v>
      </c>
      <c r="K79" s="114" t="e">
        <f t="shared" ref="K79:K81" si="39">SUM(F79/I79)*100%</f>
        <v>#DIV/0!</v>
      </c>
    </row>
    <row r="80" spans="1:11" ht="84.6" customHeight="1" x14ac:dyDescent="0.3">
      <c r="A80" s="29">
        <v>330102</v>
      </c>
      <c r="B80" s="136" t="s">
        <v>92</v>
      </c>
      <c r="C80" s="358">
        <v>100</v>
      </c>
      <c r="D80" s="131"/>
      <c r="E80" s="131"/>
      <c r="F80" s="186"/>
      <c r="G80" s="76"/>
      <c r="H80" s="77"/>
      <c r="I80" s="186"/>
      <c r="J80" s="78">
        <f>SUM(F80-I80)</f>
        <v>0</v>
      </c>
      <c r="K80" s="79"/>
    </row>
    <row r="81" spans="1:11" ht="27.6" hidden="1" customHeight="1" x14ac:dyDescent="0.3">
      <c r="A81" s="29">
        <v>410539</v>
      </c>
      <c r="B81" s="57" t="s">
        <v>49</v>
      </c>
      <c r="C81" s="129"/>
      <c r="D81" s="131"/>
      <c r="E81" s="131"/>
      <c r="F81" s="186"/>
      <c r="G81" s="76">
        <f t="shared" si="37"/>
        <v>0</v>
      </c>
      <c r="H81" s="77" t="e">
        <f t="shared" ref="H81:H83" si="40">SUM(F81/E81)</f>
        <v>#DIV/0!</v>
      </c>
      <c r="I81" s="186"/>
      <c r="J81" s="78">
        <f>SUM(F81-I81)</f>
        <v>0</v>
      </c>
      <c r="K81" s="114" t="e">
        <f t="shared" si="39"/>
        <v>#DIV/0!</v>
      </c>
    </row>
    <row r="82" spans="1:11" ht="20.25" x14ac:dyDescent="0.3">
      <c r="A82" s="35"/>
      <c r="B82" s="67" t="s">
        <v>39</v>
      </c>
      <c r="C82" s="112">
        <f>SUM(C71:C75)</f>
        <v>10311.5</v>
      </c>
      <c r="D82" s="112">
        <f>SUM(D71:D75)</f>
        <v>0</v>
      </c>
      <c r="E82" s="112">
        <f>SUM(E71:E75)</f>
        <v>534.29999999999995</v>
      </c>
      <c r="F82" s="190">
        <f>SUM(F71:F75)</f>
        <v>597.80000000000007</v>
      </c>
      <c r="G82" s="112">
        <f>SUM(G71:G75)</f>
        <v>63.500000000000085</v>
      </c>
      <c r="H82" s="72">
        <f t="shared" si="40"/>
        <v>1.1188470896500096</v>
      </c>
      <c r="I82" s="190">
        <f>SUM(I71:I75)</f>
        <v>246.70000000000002</v>
      </c>
      <c r="J82" s="112">
        <f>SUM(J71:J75)</f>
        <v>351.1</v>
      </c>
      <c r="K82" s="93">
        <f>SUM(F82/I82)*100%</f>
        <v>2.4231860559383867</v>
      </c>
    </row>
    <row r="83" spans="1:11" ht="21" thickBot="1" x14ac:dyDescent="0.35">
      <c r="A83" s="40"/>
      <c r="B83" s="24" t="s">
        <v>28</v>
      </c>
      <c r="C83" s="132">
        <f>SUM(C69,C82)</f>
        <v>899781.7</v>
      </c>
      <c r="D83" s="132">
        <f>SUM(D69,D82)</f>
        <v>0</v>
      </c>
      <c r="E83" s="132">
        <f>SUM(E69,E82)</f>
        <v>88554.099999999991</v>
      </c>
      <c r="F83" s="203">
        <f>SUM(F69,F82)</f>
        <v>85138.599999999991</v>
      </c>
      <c r="G83" s="132">
        <f>SUM(G69,G82)</f>
        <v>-3415.5</v>
      </c>
      <c r="H83" s="137">
        <f t="shared" si="40"/>
        <v>0.96143035726183201</v>
      </c>
      <c r="I83" s="203">
        <f>SUM(I69,I82)</f>
        <v>74738.7</v>
      </c>
      <c r="J83" s="132">
        <f>SUM(J69,J82)</f>
        <v>10399.899999999996</v>
      </c>
      <c r="K83" s="133">
        <f>SUM(F83/I83)*100%</f>
        <v>1.1391501323945961</v>
      </c>
    </row>
    <row r="84" spans="1:11" ht="20.25" x14ac:dyDescent="0.3">
      <c r="A84" s="15"/>
      <c r="B84" s="16" t="s">
        <v>37</v>
      </c>
      <c r="C84" s="16"/>
      <c r="D84" s="17"/>
      <c r="E84" s="17"/>
      <c r="F84" s="18"/>
      <c r="G84" s="19"/>
      <c r="H84" s="20"/>
      <c r="I84" s="21"/>
      <c r="J84" s="22"/>
      <c r="K84" s="22"/>
    </row>
    <row r="85" spans="1:11" ht="18.75" x14ac:dyDescent="0.3">
      <c r="A85" s="1"/>
      <c r="B85" s="1"/>
      <c r="C85" s="1"/>
      <c r="D85" s="10"/>
      <c r="E85" s="10"/>
      <c r="F85" s="11"/>
      <c r="G85" s="12"/>
      <c r="H85" s="13"/>
      <c r="I85" s="8"/>
      <c r="J85" s="7"/>
      <c r="K85" s="7"/>
    </row>
    <row r="86" spans="1:11" ht="18.75" x14ac:dyDescent="0.3">
      <c r="A86" s="1"/>
      <c r="B86" s="1"/>
      <c r="C86" s="1"/>
      <c r="D86" s="10"/>
      <c r="E86" s="10"/>
      <c r="F86" s="14"/>
      <c r="G86" s="12"/>
      <c r="H86" s="13"/>
      <c r="I86" s="8"/>
      <c r="J86" s="7"/>
      <c r="K86" s="7"/>
    </row>
    <row r="87" spans="1:11" ht="20.25" x14ac:dyDescent="0.3">
      <c r="A87" s="1"/>
      <c r="B87" s="1"/>
      <c r="C87" s="1"/>
      <c r="D87" s="6"/>
      <c r="E87" s="6"/>
      <c r="F87" s="3"/>
      <c r="G87" s="3"/>
      <c r="H87" s="4"/>
      <c r="I87" s="5"/>
      <c r="J87" s="1"/>
      <c r="K87" s="1"/>
    </row>
    <row r="91" spans="1:11" x14ac:dyDescent="0.25">
      <c r="B91" t="s">
        <v>36</v>
      </c>
      <c r="G91" t="s">
        <v>36</v>
      </c>
    </row>
    <row r="93" spans="1:11" x14ac:dyDescent="0.25">
      <c r="B93" t="s">
        <v>36</v>
      </c>
    </row>
  </sheetData>
  <mergeCells count="13">
    <mergeCell ref="A1:K1"/>
    <mergeCell ref="A3:K3"/>
    <mergeCell ref="I5:I6"/>
    <mergeCell ref="J5:K5"/>
    <mergeCell ref="A70:K70"/>
    <mergeCell ref="A5:A6"/>
    <mergeCell ref="B5:B6"/>
    <mergeCell ref="C5:C6"/>
    <mergeCell ref="D5:D6"/>
    <mergeCell ref="E5:E6"/>
    <mergeCell ref="F5:F6"/>
    <mergeCell ref="G5:H5"/>
    <mergeCell ref="A2:K2"/>
  </mergeCells>
  <conditionalFormatting sqref="A1:XFD1048576">
    <cfRule type="containsErrors" dxfId="41" priority="1">
      <formula>ISERROR(A1)</formula>
    </cfRule>
    <cfRule type="cellIs" dxfId="40" priority="2" operator="equal">
      <formula>0</formula>
    </cfRule>
  </conditionalFormatting>
  <pageMargins left="0.31496062992125984" right="0.11811023622047245" top="0.59055118110236227" bottom="0" header="0.31496062992125984" footer="0.31496062992125984"/>
  <pageSetup paperSize="9" scale="58" orientation="landscape" r:id="rId1"/>
  <rowBreaks count="2" manualBreakCount="2">
    <brk id="46" max="10" man="1"/>
    <brk id="8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K95"/>
  <sheetViews>
    <sheetView view="pageBreakPreview" zoomScale="56" zoomScaleNormal="100" zoomScaleSheetLayoutView="56" workbookViewId="0">
      <selection activeCell="A3" sqref="A3:K3"/>
    </sheetView>
  </sheetViews>
  <sheetFormatPr defaultRowHeight="15" x14ac:dyDescent="0.25"/>
  <cols>
    <col min="1" max="1" width="15.7109375" customWidth="1"/>
    <col min="2" max="2" width="97.42578125" customWidth="1"/>
    <col min="3" max="3" width="16.7109375" customWidth="1"/>
    <col min="4" max="4" width="15.85546875" customWidth="1"/>
    <col min="5" max="5" width="16.5703125" customWidth="1"/>
    <col min="6" max="6" width="15.42578125" customWidth="1"/>
    <col min="7" max="7" width="14" customWidth="1"/>
    <col min="8" max="8" width="13.7109375" customWidth="1"/>
    <col min="9" max="9" width="16.5703125" customWidth="1"/>
    <col min="10" max="10" width="15.5703125" customWidth="1"/>
    <col min="11" max="11" width="15.42578125" customWidth="1"/>
    <col min="14" max="14" width="9.140625" customWidth="1"/>
  </cols>
  <sheetData>
    <row r="1" spans="1:11" ht="20.25" x14ac:dyDescent="0.3">
      <c r="A1" s="379" t="s">
        <v>81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</row>
    <row r="2" spans="1:11" ht="20.25" x14ac:dyDescent="0.3">
      <c r="A2" s="379" t="s">
        <v>80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</row>
    <row r="3" spans="1:11" ht="20.25" x14ac:dyDescent="0.3">
      <c r="A3" s="380" t="s">
        <v>97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</row>
    <row r="4" spans="1:11" ht="5.45" customHeight="1" thickBot="1" x14ac:dyDescent="0.3">
      <c r="A4" s="2"/>
      <c r="B4" s="2"/>
      <c r="C4" s="2"/>
      <c r="D4" s="2"/>
      <c r="E4" s="2"/>
      <c r="F4" s="2"/>
      <c r="G4" s="2"/>
      <c r="H4" s="2"/>
      <c r="I4" s="2"/>
      <c r="J4" s="9"/>
      <c r="K4" s="2"/>
    </row>
    <row r="5" spans="1:11" ht="58.15" customHeight="1" x14ac:dyDescent="0.25">
      <c r="A5" s="388" t="s">
        <v>40</v>
      </c>
      <c r="B5" s="390" t="s">
        <v>41</v>
      </c>
      <c r="C5" s="392" t="s">
        <v>95</v>
      </c>
      <c r="D5" s="392" t="s">
        <v>99</v>
      </c>
      <c r="E5" s="394" t="s">
        <v>96</v>
      </c>
      <c r="F5" s="381" t="s">
        <v>98</v>
      </c>
      <c r="G5" s="383" t="s">
        <v>0</v>
      </c>
      <c r="H5" s="383"/>
      <c r="I5" s="381" t="s">
        <v>85</v>
      </c>
      <c r="J5" s="383" t="s">
        <v>88</v>
      </c>
      <c r="K5" s="384"/>
    </row>
    <row r="6" spans="1:11" ht="24.6" customHeight="1" x14ac:dyDescent="0.25">
      <c r="A6" s="389"/>
      <c r="B6" s="391"/>
      <c r="C6" s="393"/>
      <c r="D6" s="393"/>
      <c r="E6" s="395"/>
      <c r="F6" s="382"/>
      <c r="G6" s="25" t="s">
        <v>1</v>
      </c>
      <c r="H6" s="26" t="s">
        <v>2</v>
      </c>
      <c r="I6" s="382"/>
      <c r="J6" s="25" t="s">
        <v>1</v>
      </c>
      <c r="K6" s="27" t="s">
        <v>2</v>
      </c>
    </row>
    <row r="7" spans="1:11" x14ac:dyDescent="0.25">
      <c r="A7" s="41">
        <v>1</v>
      </c>
      <c r="B7" s="42">
        <v>2</v>
      </c>
      <c r="C7" s="43">
        <v>3</v>
      </c>
      <c r="D7" s="44">
        <v>4</v>
      </c>
      <c r="E7" s="44">
        <v>5</v>
      </c>
      <c r="F7" s="183">
        <v>6</v>
      </c>
      <c r="G7" s="45">
        <v>7</v>
      </c>
      <c r="H7" s="46">
        <v>8</v>
      </c>
      <c r="I7" s="183">
        <v>9</v>
      </c>
      <c r="J7" s="47">
        <v>10</v>
      </c>
      <c r="K7" s="48">
        <v>11</v>
      </c>
    </row>
    <row r="8" spans="1:11" ht="22.5" x14ac:dyDescent="0.3">
      <c r="A8" s="28">
        <v>100000</v>
      </c>
      <c r="B8" s="50" t="s">
        <v>3</v>
      </c>
      <c r="C8" s="70">
        <f>SUM(C9:C12,C13)</f>
        <v>708489.4</v>
      </c>
      <c r="D8" s="71">
        <f>SUM(D9:D12,D13)</f>
        <v>708489.4</v>
      </c>
      <c r="E8" s="71">
        <f>SUM(E9:E12,E13)</f>
        <v>132813.6</v>
      </c>
      <c r="F8" s="184">
        <f>SUM(F9:F12,F13)</f>
        <v>139990.80000000002</v>
      </c>
      <c r="G8" s="71">
        <f>SUM(G9:G12,G13)</f>
        <v>7177.2000000000053</v>
      </c>
      <c r="H8" s="72">
        <f>SUM(F8/E8)</f>
        <v>1.0540396465422217</v>
      </c>
      <c r="I8" s="184">
        <f>SUM(I9:I12,I13)</f>
        <v>115422.40000000001</v>
      </c>
      <c r="J8" s="71">
        <f>SUM(J9:J13)</f>
        <v>24568.400000000009</v>
      </c>
      <c r="K8" s="73">
        <f>SUM(F8/I8)*100%</f>
        <v>1.2128564299477398</v>
      </c>
    </row>
    <row r="9" spans="1:11" ht="20.25" x14ac:dyDescent="0.3">
      <c r="A9" s="29">
        <v>110100</v>
      </c>
      <c r="B9" s="51" t="s">
        <v>4</v>
      </c>
      <c r="C9" s="74">
        <v>619775.4</v>
      </c>
      <c r="D9" s="74">
        <v>619775.4</v>
      </c>
      <c r="E9" s="75">
        <v>117834</v>
      </c>
      <c r="F9" s="185">
        <v>126144.1</v>
      </c>
      <c r="G9" s="76">
        <f>SUM(F9-E9)</f>
        <v>8310.1000000000058</v>
      </c>
      <c r="H9" s="77">
        <f>SUM(F9/E9)</f>
        <v>1.0705237877013427</v>
      </c>
      <c r="I9" s="195">
        <v>99627.199999999997</v>
      </c>
      <c r="J9" s="78">
        <f>SUM(F9-I9)</f>
        <v>26516.900000000009</v>
      </c>
      <c r="K9" s="79">
        <f>SUM(F9/I9)*100%</f>
        <v>1.266161249136782</v>
      </c>
    </row>
    <row r="10" spans="1:11" ht="20.25" x14ac:dyDescent="0.3">
      <c r="A10" s="30">
        <v>110200</v>
      </c>
      <c r="B10" s="52" t="s">
        <v>5</v>
      </c>
      <c r="C10" s="80">
        <v>312.5</v>
      </c>
      <c r="D10" s="80">
        <v>312.5</v>
      </c>
      <c r="E10" s="81">
        <v>72.5</v>
      </c>
      <c r="F10" s="186"/>
      <c r="G10" s="76">
        <f t="shared" ref="G10:G12" si="0">SUM(F10-E10)</f>
        <v>-72.5</v>
      </c>
      <c r="H10" s="182">
        <f t="shared" ref="H10:H12" si="1">SUM(F10/E10)</f>
        <v>0</v>
      </c>
      <c r="I10" s="196"/>
      <c r="J10" s="78">
        <f t="shared" ref="J10:J19" si="2">SUM(F10-I10)</f>
        <v>0</v>
      </c>
      <c r="K10" s="79" t="e">
        <f t="shared" ref="K10:K34" si="3">SUM(F10/I10)*100%</f>
        <v>#DIV/0!</v>
      </c>
    </row>
    <row r="11" spans="1:11" ht="20.25" x14ac:dyDescent="0.3">
      <c r="A11" s="30">
        <v>130000</v>
      </c>
      <c r="B11" s="153" t="s">
        <v>82</v>
      </c>
      <c r="C11" s="154">
        <v>2313</v>
      </c>
      <c r="D11" s="154">
        <v>2313</v>
      </c>
      <c r="E11" s="81">
        <v>830</v>
      </c>
      <c r="F11" s="186">
        <v>875.6</v>
      </c>
      <c r="G11" s="76">
        <f t="shared" si="0"/>
        <v>45.600000000000023</v>
      </c>
      <c r="H11" s="77">
        <f t="shared" si="1"/>
        <v>1.0549397590361447</v>
      </c>
      <c r="I11" s="196">
        <v>844.3</v>
      </c>
      <c r="J11" s="78">
        <f t="shared" si="2"/>
        <v>31.300000000000068</v>
      </c>
      <c r="K11" s="79">
        <f t="shared" si="3"/>
        <v>1.0370721307592088</v>
      </c>
    </row>
    <row r="12" spans="1:11" ht="20.25" x14ac:dyDescent="0.3">
      <c r="A12" s="30">
        <v>140400</v>
      </c>
      <c r="B12" s="53" t="s">
        <v>65</v>
      </c>
      <c r="C12" s="82">
        <v>16200</v>
      </c>
      <c r="D12" s="82">
        <v>16200</v>
      </c>
      <c r="E12" s="83">
        <v>1330</v>
      </c>
      <c r="F12" s="186">
        <v>1376</v>
      </c>
      <c r="G12" s="76">
        <f t="shared" si="0"/>
        <v>46</v>
      </c>
      <c r="H12" s="77">
        <f t="shared" si="1"/>
        <v>1.0345864661654136</v>
      </c>
      <c r="I12" s="196">
        <v>1342.8</v>
      </c>
      <c r="J12" s="78">
        <f t="shared" si="2"/>
        <v>33.200000000000045</v>
      </c>
      <c r="K12" s="79">
        <f t="shared" si="3"/>
        <v>1.0247244563598452</v>
      </c>
    </row>
    <row r="13" spans="1:11" ht="20.25" x14ac:dyDescent="0.3">
      <c r="A13" s="31">
        <v>180000</v>
      </c>
      <c r="B13" s="54" t="s">
        <v>6</v>
      </c>
      <c r="C13" s="84">
        <f>SUM(C18:C19,C14)</f>
        <v>69888.5</v>
      </c>
      <c r="D13" s="84">
        <f>SUM(D18:D19,D14)</f>
        <v>69888.5</v>
      </c>
      <c r="E13" s="85">
        <f>SUM(E18:E19,E14)</f>
        <v>12747.1</v>
      </c>
      <c r="F13" s="187">
        <f t="shared" ref="F13" si="4">SUM(F18:F19,F14)</f>
        <v>11595.099999999999</v>
      </c>
      <c r="G13" s="87">
        <f>SUM(G18:G19,G14)</f>
        <v>-1152.0000000000007</v>
      </c>
      <c r="H13" s="111">
        <f t="shared" ref="H13:H19" si="5">SUM(F13/E13)</f>
        <v>0.90962650328309957</v>
      </c>
      <c r="I13" s="187">
        <f t="shared" ref="I13" si="6">SUM(I18:I19,I14)</f>
        <v>13608.1</v>
      </c>
      <c r="J13" s="88">
        <f t="shared" si="2"/>
        <v>-2013.0000000000018</v>
      </c>
      <c r="K13" s="89">
        <f t="shared" si="3"/>
        <v>0.85207339746180566</v>
      </c>
    </row>
    <row r="14" spans="1:11" ht="20.25" x14ac:dyDescent="0.3">
      <c r="A14" s="31">
        <v>180100</v>
      </c>
      <c r="B14" s="55" t="s">
        <v>7</v>
      </c>
      <c r="C14" s="84">
        <f t="shared" ref="C14:F14" si="7">SUM(C15:C17)</f>
        <v>45440</v>
      </c>
      <c r="D14" s="84">
        <f t="shared" ref="D14" si="8">SUM(D15:D17)</f>
        <v>45440</v>
      </c>
      <c r="E14" s="85">
        <f t="shared" si="7"/>
        <v>7456.6</v>
      </c>
      <c r="F14" s="187">
        <f t="shared" si="7"/>
        <v>4685.3999999999996</v>
      </c>
      <c r="G14" s="87">
        <f>SUM(G15:G17)</f>
        <v>-2771.2000000000007</v>
      </c>
      <c r="H14" s="111">
        <f t="shared" si="5"/>
        <v>0.62835608722474046</v>
      </c>
      <c r="I14" s="187">
        <f t="shared" ref="I14" si="9">SUM(I15:I17)</f>
        <v>8255.1</v>
      </c>
      <c r="J14" s="88">
        <f t="shared" si="2"/>
        <v>-3569.7000000000007</v>
      </c>
      <c r="K14" s="89">
        <f t="shared" si="3"/>
        <v>0.56757640731184356</v>
      </c>
    </row>
    <row r="15" spans="1:11" ht="20.25" x14ac:dyDescent="0.3">
      <c r="A15" s="30"/>
      <c r="B15" s="56" t="s">
        <v>8</v>
      </c>
      <c r="C15" s="90">
        <v>4355</v>
      </c>
      <c r="D15" s="90">
        <v>4355</v>
      </c>
      <c r="E15" s="83">
        <v>613</v>
      </c>
      <c r="F15" s="186">
        <v>704.8</v>
      </c>
      <c r="G15" s="76">
        <f t="shared" ref="G15:G19" si="10">SUM(F15-E15)</f>
        <v>91.799999999999955</v>
      </c>
      <c r="H15" s="77">
        <f t="shared" si="5"/>
        <v>1.1497553017944535</v>
      </c>
      <c r="I15" s="196">
        <v>1781.6</v>
      </c>
      <c r="J15" s="78">
        <f t="shared" si="2"/>
        <v>-1076.8</v>
      </c>
      <c r="K15" s="79">
        <f t="shared" si="3"/>
        <v>0.39559946115850919</v>
      </c>
    </row>
    <row r="16" spans="1:11" ht="20.25" x14ac:dyDescent="0.3">
      <c r="A16" s="30"/>
      <c r="B16" s="56" t="s">
        <v>9</v>
      </c>
      <c r="C16" s="90">
        <v>41060</v>
      </c>
      <c r="D16" s="90">
        <v>41060</v>
      </c>
      <c r="E16" s="83">
        <v>6843.6</v>
      </c>
      <c r="F16" s="186">
        <v>3980.6</v>
      </c>
      <c r="G16" s="76">
        <f t="shared" si="10"/>
        <v>-2863.0000000000005</v>
      </c>
      <c r="H16" s="77">
        <f t="shared" si="5"/>
        <v>0.58165293120579808</v>
      </c>
      <c r="I16" s="196">
        <v>6473.5</v>
      </c>
      <c r="J16" s="78">
        <f t="shared" si="2"/>
        <v>-2492.9</v>
      </c>
      <c r="K16" s="79">
        <f t="shared" si="3"/>
        <v>0.61490692824592563</v>
      </c>
    </row>
    <row r="17" spans="1:11" ht="20.25" x14ac:dyDescent="0.3">
      <c r="A17" s="30"/>
      <c r="B17" s="56" t="s">
        <v>10</v>
      </c>
      <c r="C17" s="90">
        <v>25</v>
      </c>
      <c r="D17" s="90">
        <v>25</v>
      </c>
      <c r="E17" s="83"/>
      <c r="F17" s="186"/>
      <c r="G17" s="76">
        <f t="shared" si="10"/>
        <v>0</v>
      </c>
      <c r="H17" s="77" t="e">
        <f t="shared" si="5"/>
        <v>#DIV/0!</v>
      </c>
      <c r="I17" s="196"/>
      <c r="J17" s="78">
        <f t="shared" si="2"/>
        <v>0</v>
      </c>
      <c r="K17" s="79" t="e">
        <f t="shared" si="3"/>
        <v>#DIV/0!</v>
      </c>
    </row>
    <row r="18" spans="1:11" ht="20.25" x14ac:dyDescent="0.3">
      <c r="A18" s="30">
        <v>180300</v>
      </c>
      <c r="B18" s="56" t="s">
        <v>11</v>
      </c>
      <c r="C18" s="90">
        <v>182</v>
      </c>
      <c r="D18" s="90">
        <v>182</v>
      </c>
      <c r="E18" s="83">
        <v>15</v>
      </c>
      <c r="F18" s="186">
        <v>12.7</v>
      </c>
      <c r="G18" s="76">
        <f t="shared" si="10"/>
        <v>-2.3000000000000007</v>
      </c>
      <c r="H18" s="77">
        <f t="shared" si="5"/>
        <v>0.84666666666666657</v>
      </c>
      <c r="I18" s="196">
        <v>16.8</v>
      </c>
      <c r="J18" s="78">
        <f t="shared" si="2"/>
        <v>-4.1000000000000014</v>
      </c>
      <c r="K18" s="79">
        <f t="shared" si="3"/>
        <v>0.75595238095238093</v>
      </c>
    </row>
    <row r="19" spans="1:11" ht="20.25" x14ac:dyDescent="0.3">
      <c r="A19" s="30">
        <v>180500</v>
      </c>
      <c r="B19" s="56" t="s">
        <v>12</v>
      </c>
      <c r="C19" s="90">
        <v>24266.5</v>
      </c>
      <c r="D19" s="90">
        <v>24266.5</v>
      </c>
      <c r="E19" s="83">
        <v>5275.5</v>
      </c>
      <c r="F19" s="186">
        <v>6897</v>
      </c>
      <c r="G19" s="76">
        <f t="shared" si="10"/>
        <v>1621.5</v>
      </c>
      <c r="H19" s="77">
        <f t="shared" si="5"/>
        <v>1.3073642308785898</v>
      </c>
      <c r="I19" s="196">
        <v>5336.2</v>
      </c>
      <c r="J19" s="78">
        <f t="shared" si="2"/>
        <v>1560.8000000000002</v>
      </c>
      <c r="K19" s="79">
        <f t="shared" si="3"/>
        <v>1.2924927851279937</v>
      </c>
    </row>
    <row r="20" spans="1:11" ht="20.25" x14ac:dyDescent="0.3">
      <c r="A20" s="32">
        <v>200000</v>
      </c>
      <c r="B20" s="23" t="s">
        <v>14</v>
      </c>
      <c r="C20" s="91">
        <f>SUM(C21:C34)</f>
        <v>2120</v>
      </c>
      <c r="D20" s="92">
        <f>SUM(D21:D34)</f>
        <v>2120</v>
      </c>
      <c r="E20" s="92">
        <f>SUM(E21:E34)</f>
        <v>309.00000000000006</v>
      </c>
      <c r="F20" s="188">
        <f>SUM(F21:F34)</f>
        <v>795.2</v>
      </c>
      <c r="G20" s="92">
        <f>SUM(G21:G34)</f>
        <v>486.2</v>
      </c>
      <c r="H20" s="72">
        <f>SUM(F20/E20)</f>
        <v>2.5734627831715207</v>
      </c>
      <c r="I20" s="188">
        <f>SUM(I21:I34)</f>
        <v>511.70000000000005</v>
      </c>
      <c r="J20" s="92">
        <f>SUM(J21:J34)</f>
        <v>283.49999999999989</v>
      </c>
      <c r="K20" s="93">
        <f>SUM(F20/I20)*100%</f>
        <v>1.5540355677154583</v>
      </c>
    </row>
    <row r="21" spans="1:11" ht="44.45" customHeight="1" x14ac:dyDescent="0.3">
      <c r="A21" s="30">
        <v>210103</v>
      </c>
      <c r="B21" s="177" t="s">
        <v>59</v>
      </c>
      <c r="C21" s="94">
        <v>63</v>
      </c>
      <c r="D21" s="94">
        <v>63</v>
      </c>
      <c r="E21" s="83"/>
      <c r="F21" s="186">
        <v>10</v>
      </c>
      <c r="G21" s="76">
        <f t="shared" ref="G21:G34" si="11">SUM(F21-E21)</f>
        <v>10</v>
      </c>
      <c r="H21" s="77" t="e">
        <f t="shared" ref="H21:H33" si="12">SUM(F21/E21)</f>
        <v>#DIV/0!</v>
      </c>
      <c r="I21" s="196"/>
      <c r="J21" s="78">
        <f t="shared" ref="J21:J38" si="13">SUM(F21-I21)</f>
        <v>10</v>
      </c>
      <c r="K21" s="95" t="e">
        <f t="shared" si="3"/>
        <v>#DIV/0!</v>
      </c>
    </row>
    <row r="22" spans="1:11" ht="20.25" hidden="1" x14ac:dyDescent="0.3">
      <c r="A22" s="30">
        <v>210500</v>
      </c>
      <c r="B22" s="57" t="s">
        <v>35</v>
      </c>
      <c r="C22" s="96"/>
      <c r="D22" s="96"/>
      <c r="E22" s="83"/>
      <c r="F22" s="186"/>
      <c r="G22" s="76">
        <f t="shared" si="11"/>
        <v>0</v>
      </c>
      <c r="H22" s="77" t="e">
        <f t="shared" si="12"/>
        <v>#DIV/0!</v>
      </c>
      <c r="I22" s="196"/>
      <c r="J22" s="78">
        <f t="shared" si="13"/>
        <v>0</v>
      </c>
      <c r="K22" s="95"/>
    </row>
    <row r="23" spans="1:11" ht="21" hidden="1" customHeight="1" x14ac:dyDescent="0.3">
      <c r="A23" s="30">
        <v>210805</v>
      </c>
      <c r="B23" s="58" t="s">
        <v>15</v>
      </c>
      <c r="C23" s="97"/>
      <c r="D23" s="97"/>
      <c r="E23" s="83"/>
      <c r="F23" s="186"/>
      <c r="G23" s="76">
        <f t="shared" si="11"/>
        <v>0</v>
      </c>
      <c r="H23" s="77"/>
      <c r="I23" s="196"/>
      <c r="J23" s="78">
        <f t="shared" si="13"/>
        <v>0</v>
      </c>
      <c r="K23" s="95"/>
    </row>
    <row r="24" spans="1:11" ht="20.25" x14ac:dyDescent="0.3">
      <c r="A24" s="29">
        <v>210811</v>
      </c>
      <c r="B24" s="59" t="s">
        <v>16</v>
      </c>
      <c r="C24" s="98">
        <v>220</v>
      </c>
      <c r="D24" s="98">
        <v>220</v>
      </c>
      <c r="E24" s="83">
        <v>5</v>
      </c>
      <c r="F24" s="186">
        <v>230.2</v>
      </c>
      <c r="G24" s="76">
        <f t="shared" si="11"/>
        <v>225.2</v>
      </c>
      <c r="H24" s="77">
        <f t="shared" si="12"/>
        <v>46.04</v>
      </c>
      <c r="I24" s="196">
        <v>65.3</v>
      </c>
      <c r="J24" s="78">
        <f t="shared" si="13"/>
        <v>164.89999999999998</v>
      </c>
      <c r="K24" s="95">
        <f>SUM(F24/I24)*100%</f>
        <v>3.5252679938744258</v>
      </c>
    </row>
    <row r="25" spans="1:11" ht="39" customHeight="1" x14ac:dyDescent="0.3">
      <c r="A25" s="33">
        <v>210815</v>
      </c>
      <c r="B25" s="60" t="s">
        <v>33</v>
      </c>
      <c r="C25" s="99"/>
      <c r="D25" s="99"/>
      <c r="E25" s="83"/>
      <c r="F25" s="186">
        <v>17</v>
      </c>
      <c r="G25" s="76">
        <f t="shared" ref="G25:G26" si="14">SUM(F25-E25)</f>
        <v>17</v>
      </c>
      <c r="H25" s="77" t="e">
        <f t="shared" si="12"/>
        <v>#DIV/0!</v>
      </c>
      <c r="I25" s="196"/>
      <c r="J25" s="78">
        <f t="shared" si="13"/>
        <v>17</v>
      </c>
      <c r="K25" s="95" t="e">
        <f>SUM(F25/I25)*100%</f>
        <v>#DIV/0!</v>
      </c>
    </row>
    <row r="26" spans="1:11" ht="63" customHeight="1" x14ac:dyDescent="0.3">
      <c r="A26" s="373">
        <v>210824</v>
      </c>
      <c r="B26" s="60" t="s">
        <v>87</v>
      </c>
      <c r="C26" s="99"/>
      <c r="D26" s="99"/>
      <c r="E26" s="83"/>
      <c r="F26" s="186">
        <v>0.6</v>
      </c>
      <c r="G26" s="76">
        <f t="shared" si="14"/>
        <v>0.6</v>
      </c>
      <c r="H26" s="77" t="e">
        <f t="shared" si="12"/>
        <v>#DIV/0!</v>
      </c>
      <c r="I26" s="196"/>
      <c r="J26" s="78">
        <f t="shared" si="13"/>
        <v>0.6</v>
      </c>
      <c r="K26" s="95"/>
    </row>
    <row r="27" spans="1:11" ht="42.75" customHeight="1" x14ac:dyDescent="0.3">
      <c r="A27" s="34">
        <v>220103</v>
      </c>
      <c r="B27" s="60" t="s">
        <v>34</v>
      </c>
      <c r="C27" s="99">
        <v>20</v>
      </c>
      <c r="D27" s="99">
        <v>20</v>
      </c>
      <c r="E27" s="83">
        <v>3.3</v>
      </c>
      <c r="F27" s="186">
        <v>4.7</v>
      </c>
      <c r="G27" s="76">
        <f t="shared" si="11"/>
        <v>1.4000000000000004</v>
      </c>
      <c r="H27" s="77">
        <f t="shared" si="12"/>
        <v>1.4242424242424243</v>
      </c>
      <c r="I27" s="196">
        <v>7</v>
      </c>
      <c r="J27" s="78">
        <f t="shared" si="13"/>
        <v>-2.2999999999999998</v>
      </c>
      <c r="K27" s="95">
        <f>SUM(F27/I27)*100%</f>
        <v>0.67142857142857149</v>
      </c>
    </row>
    <row r="28" spans="1:11" ht="25.5" customHeight="1" x14ac:dyDescent="0.3">
      <c r="A28" s="29">
        <v>220125</v>
      </c>
      <c r="B28" s="61" t="s">
        <v>60</v>
      </c>
      <c r="C28" s="100">
        <v>1030</v>
      </c>
      <c r="D28" s="100">
        <v>1030</v>
      </c>
      <c r="E28" s="83">
        <v>169</v>
      </c>
      <c r="F28" s="186">
        <v>226.7</v>
      </c>
      <c r="G28" s="76">
        <f t="shared" si="11"/>
        <v>57.699999999999989</v>
      </c>
      <c r="H28" s="77">
        <f t="shared" si="12"/>
        <v>1.3414201183431953</v>
      </c>
      <c r="I28" s="196">
        <v>160.69999999999999</v>
      </c>
      <c r="J28" s="78">
        <f t="shared" si="13"/>
        <v>66</v>
      </c>
      <c r="K28" s="95">
        <f t="shared" si="3"/>
        <v>1.4107031736154325</v>
      </c>
    </row>
    <row r="29" spans="1:11" ht="42.75" customHeight="1" x14ac:dyDescent="0.3">
      <c r="A29" s="29">
        <v>220126</v>
      </c>
      <c r="B29" s="143" t="s">
        <v>31</v>
      </c>
      <c r="C29" s="101">
        <v>200</v>
      </c>
      <c r="D29" s="101">
        <v>200</v>
      </c>
      <c r="E29" s="83">
        <v>34</v>
      </c>
      <c r="F29" s="186">
        <v>36.799999999999997</v>
      </c>
      <c r="G29" s="76">
        <f t="shared" si="11"/>
        <v>2.7999999999999972</v>
      </c>
      <c r="H29" s="77">
        <f t="shared" si="12"/>
        <v>1.0823529411764705</v>
      </c>
      <c r="I29" s="196">
        <v>43</v>
      </c>
      <c r="J29" s="78">
        <f t="shared" si="13"/>
        <v>-6.2000000000000028</v>
      </c>
      <c r="K29" s="95">
        <f t="shared" si="3"/>
        <v>0.85581395348837208</v>
      </c>
    </row>
    <row r="30" spans="1:11" ht="40.9" customHeight="1" x14ac:dyDescent="0.3">
      <c r="A30" s="29">
        <v>220804</v>
      </c>
      <c r="B30" s="142" t="s">
        <v>63</v>
      </c>
      <c r="C30" s="102">
        <v>410</v>
      </c>
      <c r="D30" s="102">
        <v>410</v>
      </c>
      <c r="E30" s="83">
        <v>68.400000000000006</v>
      </c>
      <c r="F30" s="186">
        <v>84.1</v>
      </c>
      <c r="G30" s="76">
        <f t="shared" si="11"/>
        <v>15.699999999999989</v>
      </c>
      <c r="H30" s="77">
        <f t="shared" si="12"/>
        <v>1.2295321637426899</v>
      </c>
      <c r="I30" s="196">
        <v>5.7</v>
      </c>
      <c r="J30" s="78">
        <f t="shared" si="13"/>
        <v>78.399999999999991</v>
      </c>
      <c r="K30" s="95">
        <f t="shared" si="3"/>
        <v>14.754385964912279</v>
      </c>
    </row>
    <row r="31" spans="1:11" ht="21.6" customHeight="1" x14ac:dyDescent="0.3">
      <c r="A31" s="29">
        <v>220900</v>
      </c>
      <c r="B31" s="51" t="s">
        <v>17</v>
      </c>
      <c r="C31" s="103">
        <v>27</v>
      </c>
      <c r="D31" s="103">
        <v>27</v>
      </c>
      <c r="E31" s="83">
        <v>4.3</v>
      </c>
      <c r="F31" s="186">
        <v>4.3</v>
      </c>
      <c r="G31" s="76">
        <f t="shared" si="11"/>
        <v>0</v>
      </c>
      <c r="H31" s="77">
        <f t="shared" si="12"/>
        <v>1</v>
      </c>
      <c r="I31" s="196">
        <v>5.0999999999999996</v>
      </c>
      <c r="J31" s="78">
        <f t="shared" si="13"/>
        <v>-0.79999999999999982</v>
      </c>
      <c r="K31" s="95">
        <f t="shared" si="3"/>
        <v>0.84313725490196079</v>
      </c>
    </row>
    <row r="32" spans="1:11" ht="20.25" x14ac:dyDescent="0.3">
      <c r="A32" s="29">
        <v>240603</v>
      </c>
      <c r="B32" s="58" t="s">
        <v>15</v>
      </c>
      <c r="C32" s="104">
        <v>150</v>
      </c>
      <c r="D32" s="104">
        <v>150</v>
      </c>
      <c r="E32" s="83">
        <v>25</v>
      </c>
      <c r="F32" s="206">
        <v>179.6</v>
      </c>
      <c r="G32" s="76">
        <f t="shared" si="11"/>
        <v>154.6</v>
      </c>
      <c r="H32" s="77">
        <f t="shared" si="12"/>
        <v>7.1840000000000002</v>
      </c>
      <c r="I32" s="196">
        <v>224.3</v>
      </c>
      <c r="J32" s="78">
        <f t="shared" si="13"/>
        <v>-44.700000000000017</v>
      </c>
      <c r="K32" s="95">
        <f t="shared" si="3"/>
        <v>0.80071333036112347</v>
      </c>
    </row>
    <row r="33" spans="1:11" ht="20.25" hidden="1" x14ac:dyDescent="0.3">
      <c r="A33" s="34">
        <v>240606</v>
      </c>
      <c r="B33" s="178" t="s">
        <v>78</v>
      </c>
      <c r="C33" s="179"/>
      <c r="D33" s="179"/>
      <c r="E33" s="106"/>
      <c r="F33" s="189"/>
      <c r="G33" s="76">
        <f t="shared" ref="G33" si="15">SUM(F33-E33)</f>
        <v>0</v>
      </c>
      <c r="H33" s="77" t="e">
        <f t="shared" si="12"/>
        <v>#DIV/0!</v>
      </c>
      <c r="I33" s="197"/>
      <c r="J33" s="78">
        <f t="shared" si="13"/>
        <v>0</v>
      </c>
      <c r="K33" s="95" t="e">
        <f t="shared" si="3"/>
        <v>#DIV/0!</v>
      </c>
    </row>
    <row r="34" spans="1:11" ht="56.45" customHeight="1" x14ac:dyDescent="0.3">
      <c r="A34" s="34">
        <v>240622</v>
      </c>
      <c r="B34" s="174" t="s">
        <v>42</v>
      </c>
      <c r="C34" s="105"/>
      <c r="D34" s="105"/>
      <c r="E34" s="106"/>
      <c r="F34" s="189">
        <v>1.2</v>
      </c>
      <c r="G34" s="76">
        <f t="shared" si="11"/>
        <v>1.2</v>
      </c>
      <c r="H34" s="77"/>
      <c r="I34" s="197">
        <v>0.6</v>
      </c>
      <c r="J34" s="78">
        <f t="shared" si="13"/>
        <v>0.6</v>
      </c>
      <c r="K34" s="95">
        <f t="shared" si="3"/>
        <v>2</v>
      </c>
    </row>
    <row r="35" spans="1:11" ht="20.25" hidden="1" x14ac:dyDescent="0.3">
      <c r="A35" s="32">
        <v>300000</v>
      </c>
      <c r="B35" s="23" t="s">
        <v>18</v>
      </c>
      <c r="C35" s="107"/>
      <c r="D35" s="92">
        <f>SUM(D36:D37)</f>
        <v>0</v>
      </c>
      <c r="E35" s="92">
        <f>SUM(E37)</f>
        <v>0</v>
      </c>
      <c r="F35" s="188">
        <f>SUM(F37,F36)</f>
        <v>0</v>
      </c>
      <c r="G35" s="92">
        <f>SUM(F35-E35)</f>
        <v>0</v>
      </c>
      <c r="H35" s="72" t="e">
        <f>SUM(F35/E35)</f>
        <v>#DIV/0!</v>
      </c>
      <c r="I35" s="198">
        <f>SUM(I37,I36)</f>
        <v>0</v>
      </c>
      <c r="J35" s="92">
        <f>SUM(F35-I35)</f>
        <v>0</v>
      </c>
      <c r="K35" s="93" t="e">
        <f>SUM(F35/I35)*100%</f>
        <v>#DIV/0!</v>
      </c>
    </row>
    <row r="36" spans="1:11" ht="1.9" hidden="1" customHeight="1" x14ac:dyDescent="0.3">
      <c r="A36" s="29">
        <v>310102</v>
      </c>
      <c r="B36" s="49" t="s">
        <v>19</v>
      </c>
      <c r="C36" s="108"/>
      <c r="D36" s="81"/>
      <c r="E36" s="81"/>
      <c r="F36" s="186"/>
      <c r="G36" s="76">
        <v>0</v>
      </c>
      <c r="H36" s="77"/>
      <c r="I36" s="186"/>
      <c r="J36" s="78">
        <f t="shared" si="13"/>
        <v>0</v>
      </c>
      <c r="K36" s="95"/>
    </row>
    <row r="37" spans="1:11" ht="43.15" hidden="1" customHeight="1" x14ac:dyDescent="0.3">
      <c r="A37" s="29">
        <v>310200</v>
      </c>
      <c r="B37" s="147" t="s">
        <v>61</v>
      </c>
      <c r="C37" s="109"/>
      <c r="D37" s="81"/>
      <c r="E37" s="81"/>
      <c r="F37" s="186"/>
      <c r="G37" s="76">
        <f t="shared" ref="G37:G38" si="16">SUM(F37-E37)</f>
        <v>0</v>
      </c>
      <c r="H37" s="77" t="e">
        <f t="shared" ref="H37" si="17">SUM(F37/E37)</f>
        <v>#DIV/0!</v>
      </c>
      <c r="I37" s="186"/>
      <c r="J37" s="78">
        <f t="shared" si="13"/>
        <v>0</v>
      </c>
      <c r="K37" s="95" t="e">
        <f t="shared" ref="K37" si="18">SUM(F37/I37)*100%</f>
        <v>#DIV/0!</v>
      </c>
    </row>
    <row r="38" spans="1:11" ht="29.45" customHeight="1" x14ac:dyDescent="0.3">
      <c r="A38" s="35"/>
      <c r="B38" s="23" t="s">
        <v>20</v>
      </c>
      <c r="C38" s="86">
        <f>SUM(C8,C20,C35)</f>
        <v>710609.4</v>
      </c>
      <c r="D38" s="86">
        <f>SUM(D8,D20,D35)</f>
        <v>710609.4</v>
      </c>
      <c r="E38" s="86">
        <f>SUM(E8,E20,E35)</f>
        <v>133122.6</v>
      </c>
      <c r="F38" s="187">
        <f>SUM(F8,F20,F35)</f>
        <v>140786.00000000003</v>
      </c>
      <c r="G38" s="86">
        <f t="shared" si="16"/>
        <v>7663.4000000000233</v>
      </c>
      <c r="H38" s="72">
        <f>SUM(F38/E38)</f>
        <v>1.0575664838276899</v>
      </c>
      <c r="I38" s="187">
        <f>SUM(I8,I20,I35)</f>
        <v>115934.1</v>
      </c>
      <c r="J38" s="86">
        <f t="shared" si="13"/>
        <v>24851.900000000023</v>
      </c>
      <c r="K38" s="93">
        <f t="shared" ref="K38:K68" si="19">SUM(F38/I38)*100%</f>
        <v>1.2143622972016002</v>
      </c>
    </row>
    <row r="39" spans="1:11" ht="20.25" x14ac:dyDescent="0.3">
      <c r="A39" s="36">
        <v>400000</v>
      </c>
      <c r="B39" s="62" t="s">
        <v>21</v>
      </c>
      <c r="C39" s="110">
        <f>SUM(C40,C49,C47)</f>
        <v>178860.79999999999</v>
      </c>
      <c r="D39" s="110">
        <f t="shared" ref="D39:F39" si="20">SUM(D40,D49,D47)</f>
        <v>178981.8</v>
      </c>
      <c r="E39" s="110">
        <f t="shared" si="20"/>
        <v>27563.199999999997</v>
      </c>
      <c r="F39" s="190">
        <f t="shared" si="20"/>
        <v>27563.199999999997</v>
      </c>
      <c r="G39" s="87">
        <f t="shared" ref="G39:G65" si="21">SUM(F39-E39)</f>
        <v>0</v>
      </c>
      <c r="H39" s="111">
        <f t="shared" ref="H39:H65" si="22">SUM(F39/E39)</f>
        <v>1</v>
      </c>
      <c r="I39" s="190">
        <f>SUM(I40,I49,I47)</f>
        <v>20638.8</v>
      </c>
      <c r="J39" s="110">
        <f>SUM(J40,J49,J47)</f>
        <v>6924.3999999999978</v>
      </c>
      <c r="K39" s="89">
        <f t="shared" si="19"/>
        <v>1.3355040021706688</v>
      </c>
    </row>
    <row r="40" spans="1:11" ht="20.25" x14ac:dyDescent="0.3">
      <c r="A40" s="36">
        <v>410300</v>
      </c>
      <c r="B40" s="62" t="s">
        <v>44</v>
      </c>
      <c r="C40" s="110">
        <f>SUM(C41:C46)</f>
        <v>177029.8</v>
      </c>
      <c r="D40" s="110">
        <f>SUM(D41:D46)</f>
        <v>177029.8</v>
      </c>
      <c r="E40" s="110">
        <f>SUM(E41:E46)</f>
        <v>27262.6</v>
      </c>
      <c r="F40" s="190">
        <f>SUM(F41:F46)</f>
        <v>27262.6</v>
      </c>
      <c r="G40" s="87">
        <f t="shared" si="21"/>
        <v>0</v>
      </c>
      <c r="H40" s="111">
        <f t="shared" si="22"/>
        <v>1</v>
      </c>
      <c r="I40" s="190">
        <f>SUM(I41:I46)</f>
        <v>19641.7</v>
      </c>
      <c r="J40" s="88">
        <f t="shared" ref="J40:J69" si="23">SUM(F40-I40)</f>
        <v>7620.8999999999978</v>
      </c>
      <c r="K40" s="89">
        <f t="shared" si="19"/>
        <v>1.3879959473976284</v>
      </c>
    </row>
    <row r="41" spans="1:11" ht="35.25" hidden="1" customHeight="1" x14ac:dyDescent="0.3">
      <c r="A41" s="29">
        <v>410304</v>
      </c>
      <c r="B41" s="159" t="s">
        <v>69</v>
      </c>
      <c r="C41" s="110"/>
      <c r="D41" s="81"/>
      <c r="E41" s="81"/>
      <c r="F41" s="185"/>
      <c r="G41" s="76"/>
      <c r="H41" s="77"/>
      <c r="I41" s="185"/>
      <c r="J41" s="78">
        <f t="shared" si="23"/>
        <v>0</v>
      </c>
      <c r="K41" s="89"/>
    </row>
    <row r="42" spans="1:11" ht="33" hidden="1" customHeight="1" x14ac:dyDescent="0.3">
      <c r="A42" s="29">
        <v>410332</v>
      </c>
      <c r="B42" s="155" t="s">
        <v>67</v>
      </c>
      <c r="C42" s="110"/>
      <c r="D42" s="81"/>
      <c r="E42" s="81"/>
      <c r="F42" s="185"/>
      <c r="G42" s="76"/>
      <c r="H42" s="77"/>
      <c r="I42" s="185"/>
      <c r="J42" s="78">
        <f t="shared" si="23"/>
        <v>0</v>
      </c>
      <c r="K42" s="89"/>
    </row>
    <row r="43" spans="1:11" ht="20.25" x14ac:dyDescent="0.3">
      <c r="A43" s="29">
        <v>410339</v>
      </c>
      <c r="B43" s="134" t="s">
        <v>22</v>
      </c>
      <c r="C43" s="118">
        <v>177029.8</v>
      </c>
      <c r="D43" s="118">
        <v>177029.8</v>
      </c>
      <c r="E43" s="81">
        <v>27262.6</v>
      </c>
      <c r="F43" s="191">
        <v>27262.6</v>
      </c>
      <c r="G43" s="76">
        <f t="shared" si="21"/>
        <v>0</v>
      </c>
      <c r="H43" s="77">
        <f t="shared" si="22"/>
        <v>1</v>
      </c>
      <c r="I43" s="199">
        <v>19641.7</v>
      </c>
      <c r="J43" s="78">
        <f t="shared" si="23"/>
        <v>7620.8999999999978</v>
      </c>
      <c r="K43" s="114">
        <f t="shared" si="19"/>
        <v>1.3879959473976284</v>
      </c>
    </row>
    <row r="44" spans="1:11" ht="20.25" hidden="1" x14ac:dyDescent="0.3">
      <c r="A44" s="29">
        <v>410342</v>
      </c>
      <c r="B44" s="134" t="s">
        <v>23</v>
      </c>
      <c r="C44" s="118"/>
      <c r="D44" s="118"/>
      <c r="E44" s="81"/>
      <c r="F44" s="191"/>
      <c r="G44" s="76">
        <f t="shared" si="21"/>
        <v>0</v>
      </c>
      <c r="H44" s="77" t="e">
        <f t="shared" si="22"/>
        <v>#DIV/0!</v>
      </c>
      <c r="I44" s="199"/>
      <c r="J44" s="78">
        <f t="shared" si="23"/>
        <v>0</v>
      </c>
      <c r="K44" s="114" t="e">
        <f t="shared" si="19"/>
        <v>#DIV/0!</v>
      </c>
    </row>
    <row r="45" spans="1:11" ht="37.5" hidden="1" x14ac:dyDescent="0.3">
      <c r="A45" s="29">
        <v>410345</v>
      </c>
      <c r="B45" s="152" t="s">
        <v>58</v>
      </c>
      <c r="C45" s="113"/>
      <c r="D45" s="118"/>
      <c r="E45" s="81"/>
      <c r="F45" s="191"/>
      <c r="G45" s="76"/>
      <c r="H45" s="77"/>
      <c r="I45" s="199"/>
      <c r="J45" s="78">
        <f t="shared" si="23"/>
        <v>0</v>
      </c>
      <c r="K45" s="114" t="e">
        <f t="shared" si="19"/>
        <v>#DIV/0!</v>
      </c>
    </row>
    <row r="46" spans="1:11" ht="43.5" hidden="1" customHeight="1" x14ac:dyDescent="0.3">
      <c r="A46" s="29">
        <v>410351</v>
      </c>
      <c r="B46" s="170" t="s">
        <v>52</v>
      </c>
      <c r="C46" s="118"/>
      <c r="D46" s="118"/>
      <c r="E46" s="81"/>
      <c r="F46" s="191"/>
      <c r="G46" s="76">
        <f t="shared" si="21"/>
        <v>0</v>
      </c>
      <c r="H46" s="77" t="e">
        <f t="shared" si="22"/>
        <v>#DIV/0!</v>
      </c>
      <c r="I46" s="191"/>
      <c r="J46" s="78">
        <f t="shared" si="23"/>
        <v>0</v>
      </c>
      <c r="K46" s="114" t="e">
        <f t="shared" si="19"/>
        <v>#DIV/0!</v>
      </c>
    </row>
    <row r="47" spans="1:11" ht="21" x14ac:dyDescent="0.3">
      <c r="A47" s="36">
        <v>410400</v>
      </c>
      <c r="B47" s="162" t="s">
        <v>73</v>
      </c>
      <c r="C47" s="160">
        <f>SUM(C48)</f>
        <v>0</v>
      </c>
      <c r="D47" s="160">
        <f>SUM(D48)</f>
        <v>0</v>
      </c>
      <c r="E47" s="160">
        <f t="shared" ref="E47:F47" si="24">SUM(E48)</f>
        <v>0</v>
      </c>
      <c r="F47" s="192">
        <f t="shared" si="24"/>
        <v>0</v>
      </c>
      <c r="G47" s="87">
        <f t="shared" ref="G47:G48" si="25">SUM(F47-E47)</f>
        <v>0</v>
      </c>
      <c r="H47" s="111" t="e">
        <f t="shared" ref="H47:H48" si="26">SUM(F47/E47)</f>
        <v>#DIV/0!</v>
      </c>
      <c r="I47" s="200">
        <f>SUM(I48)</f>
        <v>433.8</v>
      </c>
      <c r="J47" s="88">
        <f t="shared" ref="J47:J48" si="27">SUM(F47-I47)</f>
        <v>-433.8</v>
      </c>
      <c r="K47" s="89">
        <f t="shared" si="19"/>
        <v>0</v>
      </c>
    </row>
    <row r="48" spans="1:11" ht="59.25" customHeight="1" x14ac:dyDescent="0.3">
      <c r="A48" s="29">
        <v>410402</v>
      </c>
      <c r="B48" s="161" t="s">
        <v>72</v>
      </c>
      <c r="C48" s="118"/>
      <c r="D48" s="118"/>
      <c r="E48" s="118"/>
      <c r="F48" s="191"/>
      <c r="G48" s="76">
        <f t="shared" si="25"/>
        <v>0</v>
      </c>
      <c r="H48" s="77" t="e">
        <f t="shared" si="26"/>
        <v>#DIV/0!</v>
      </c>
      <c r="I48" s="191">
        <v>433.8</v>
      </c>
      <c r="J48" s="78">
        <f t="shared" si="27"/>
        <v>-433.8</v>
      </c>
      <c r="K48" s="114">
        <f t="shared" si="19"/>
        <v>0</v>
      </c>
    </row>
    <row r="49" spans="1:11" ht="25.9" customHeight="1" x14ac:dyDescent="0.3">
      <c r="A49" s="36">
        <v>410500</v>
      </c>
      <c r="B49" s="62" t="s">
        <v>45</v>
      </c>
      <c r="C49" s="110">
        <f>SUM(C50:C69)</f>
        <v>1831</v>
      </c>
      <c r="D49" s="110">
        <f t="shared" ref="D49:F49" si="28">SUM(D50:D69)</f>
        <v>1952</v>
      </c>
      <c r="E49" s="110">
        <f t="shared" si="28"/>
        <v>300.60000000000002</v>
      </c>
      <c r="F49" s="190">
        <f t="shared" si="28"/>
        <v>300.60000000000002</v>
      </c>
      <c r="G49" s="110">
        <f>SUM(G50:G69)</f>
        <v>0</v>
      </c>
      <c r="H49" s="77">
        <f t="shared" si="22"/>
        <v>1</v>
      </c>
      <c r="I49" s="190">
        <f>SUM(I50:I69)</f>
        <v>563.29999999999995</v>
      </c>
      <c r="J49" s="88">
        <f t="shared" si="23"/>
        <v>-262.69999999999993</v>
      </c>
      <c r="K49" s="115">
        <f t="shared" si="19"/>
        <v>0.53364104384874855</v>
      </c>
    </row>
    <row r="50" spans="1:11" ht="39" hidden="1" customHeight="1" x14ac:dyDescent="0.3">
      <c r="A50" s="29">
        <v>410501</v>
      </c>
      <c r="B50" s="168" t="s">
        <v>46</v>
      </c>
      <c r="C50" s="116"/>
      <c r="D50" s="117"/>
      <c r="E50" s="81"/>
      <c r="F50" s="191"/>
      <c r="G50" s="76"/>
      <c r="H50" s="77"/>
      <c r="I50" s="199"/>
      <c r="J50" s="78">
        <f t="shared" si="23"/>
        <v>0</v>
      </c>
      <c r="K50" s="114" t="e">
        <f t="shared" si="19"/>
        <v>#DIV/0!</v>
      </c>
    </row>
    <row r="51" spans="1:11" ht="39.75" hidden="1" customHeight="1" x14ac:dyDescent="0.3">
      <c r="A51" s="29">
        <v>410502</v>
      </c>
      <c r="B51" s="175" t="s">
        <v>47</v>
      </c>
      <c r="C51" s="118"/>
      <c r="D51" s="118"/>
      <c r="E51" s="81"/>
      <c r="F51" s="191"/>
      <c r="G51" s="76"/>
      <c r="H51" s="77"/>
      <c r="I51" s="199"/>
      <c r="J51" s="78">
        <f t="shared" si="23"/>
        <v>0</v>
      </c>
      <c r="K51" s="114" t="e">
        <f t="shared" si="19"/>
        <v>#DIV/0!</v>
      </c>
    </row>
    <row r="52" spans="1:11" ht="45" hidden="1" customHeight="1" x14ac:dyDescent="0.3">
      <c r="A52" s="29">
        <v>410503</v>
      </c>
      <c r="B52" s="169" t="s">
        <v>48</v>
      </c>
      <c r="C52" s="119"/>
      <c r="D52" s="119"/>
      <c r="E52" s="81"/>
      <c r="F52" s="191"/>
      <c r="G52" s="76"/>
      <c r="H52" s="77"/>
      <c r="I52" s="199"/>
      <c r="J52" s="78">
        <f t="shared" si="23"/>
        <v>0</v>
      </c>
      <c r="K52" s="114" t="e">
        <f t="shared" si="19"/>
        <v>#DIV/0!</v>
      </c>
    </row>
    <row r="53" spans="1:11" ht="36" hidden="1" customHeight="1" x14ac:dyDescent="0.3">
      <c r="A53" s="29">
        <v>410508</v>
      </c>
      <c r="B53" s="164" t="s">
        <v>54</v>
      </c>
      <c r="C53" s="98"/>
      <c r="D53" s="98"/>
      <c r="E53" s="81"/>
      <c r="F53" s="191"/>
      <c r="G53" s="76"/>
      <c r="H53" s="77"/>
      <c r="I53" s="199"/>
      <c r="J53" s="78">
        <f t="shared" si="23"/>
        <v>0</v>
      </c>
      <c r="K53" s="114"/>
    </row>
    <row r="54" spans="1:11" ht="41.25" hidden="1" customHeight="1" x14ac:dyDescent="0.3">
      <c r="A54" s="29">
        <v>410509</v>
      </c>
      <c r="B54" s="168" t="s">
        <v>71</v>
      </c>
      <c r="C54" s="98"/>
      <c r="D54" s="98"/>
      <c r="E54" s="81"/>
      <c r="F54" s="191"/>
      <c r="G54" s="76"/>
      <c r="H54" s="77"/>
      <c r="I54" s="199"/>
      <c r="J54" s="78">
        <f t="shared" si="23"/>
        <v>0</v>
      </c>
      <c r="K54" s="114"/>
    </row>
    <row r="55" spans="1:11" ht="39" customHeight="1" x14ac:dyDescent="0.3">
      <c r="A55" s="29">
        <v>410510</v>
      </c>
      <c r="B55" s="151" t="s">
        <v>66</v>
      </c>
      <c r="C55" s="98">
        <v>1831</v>
      </c>
      <c r="D55" s="259">
        <v>1952</v>
      </c>
      <c r="E55" s="81">
        <v>300.60000000000002</v>
      </c>
      <c r="F55" s="191">
        <v>300.60000000000002</v>
      </c>
      <c r="G55" s="76">
        <f t="shared" si="21"/>
        <v>0</v>
      </c>
      <c r="H55" s="77"/>
      <c r="I55" s="199">
        <v>145.30000000000001</v>
      </c>
      <c r="J55" s="78">
        <f t="shared" si="23"/>
        <v>155.30000000000001</v>
      </c>
      <c r="K55" s="114">
        <f t="shared" si="19"/>
        <v>2.0688231245698554</v>
      </c>
    </row>
    <row r="56" spans="1:11" ht="34.5" hidden="1" customHeight="1" x14ac:dyDescent="0.3">
      <c r="A56" s="29">
        <v>410511</v>
      </c>
      <c r="B56" s="139" t="s">
        <v>56</v>
      </c>
      <c r="C56" s="98"/>
      <c r="D56" s="98"/>
      <c r="E56" s="81"/>
      <c r="F56" s="191"/>
      <c r="G56" s="76">
        <f t="shared" ref="G56" si="29">SUM(F56-E56)</f>
        <v>0</v>
      </c>
      <c r="H56" s="77" t="e">
        <f t="shared" si="22"/>
        <v>#DIV/0!</v>
      </c>
      <c r="I56" s="199"/>
      <c r="J56" s="78">
        <f t="shared" si="23"/>
        <v>0</v>
      </c>
      <c r="K56" s="114" t="e">
        <f t="shared" si="19"/>
        <v>#DIV/0!</v>
      </c>
    </row>
    <row r="57" spans="1:11" ht="38.25" customHeight="1" x14ac:dyDescent="0.3">
      <c r="A57" s="29">
        <v>410512</v>
      </c>
      <c r="B57" s="141" t="s">
        <v>53</v>
      </c>
      <c r="C57" s="98"/>
      <c r="D57" s="98"/>
      <c r="E57" s="81"/>
      <c r="F57" s="191"/>
      <c r="G57" s="76">
        <f t="shared" si="21"/>
        <v>0</v>
      </c>
      <c r="H57" s="77" t="e">
        <f t="shared" si="22"/>
        <v>#DIV/0!</v>
      </c>
      <c r="I57" s="199">
        <v>139.80000000000001</v>
      </c>
      <c r="J57" s="78">
        <f t="shared" si="23"/>
        <v>-139.80000000000001</v>
      </c>
      <c r="K57" s="114">
        <f t="shared" si="19"/>
        <v>0</v>
      </c>
    </row>
    <row r="58" spans="1:11" ht="39" hidden="1" customHeight="1" x14ac:dyDescent="0.3">
      <c r="A58" s="29">
        <v>410514</v>
      </c>
      <c r="B58" s="171" t="s">
        <v>57</v>
      </c>
      <c r="C58" s="98"/>
      <c r="D58" s="98"/>
      <c r="E58" s="81"/>
      <c r="F58" s="191"/>
      <c r="G58" s="76">
        <f t="shared" ref="G58" si="30">SUM(F58-E58)</f>
        <v>0</v>
      </c>
      <c r="H58" s="77" t="e">
        <f t="shared" si="22"/>
        <v>#DIV/0!</v>
      </c>
      <c r="I58" s="191"/>
      <c r="J58" s="78">
        <f t="shared" si="23"/>
        <v>0</v>
      </c>
      <c r="K58" s="114" t="e">
        <f t="shared" si="19"/>
        <v>#DIV/0!</v>
      </c>
    </row>
    <row r="59" spans="1:11" ht="36" hidden="1" customHeight="1" x14ac:dyDescent="0.3">
      <c r="A59" s="29">
        <v>410515</v>
      </c>
      <c r="B59" s="172" t="s">
        <v>51</v>
      </c>
      <c r="C59" s="98"/>
      <c r="D59" s="98"/>
      <c r="E59" s="81"/>
      <c r="F59" s="191"/>
      <c r="G59" s="76">
        <f t="shared" si="21"/>
        <v>0</v>
      </c>
      <c r="H59" s="77" t="e">
        <f t="shared" si="22"/>
        <v>#DIV/0!</v>
      </c>
      <c r="I59" s="191"/>
      <c r="J59" s="78">
        <f t="shared" si="23"/>
        <v>0</v>
      </c>
      <c r="K59" s="114" t="e">
        <f t="shared" si="19"/>
        <v>#DIV/0!</v>
      </c>
    </row>
    <row r="60" spans="1:11" ht="43.5" hidden="1" customHeight="1" x14ac:dyDescent="0.3">
      <c r="A60" s="33">
        <v>410517</v>
      </c>
      <c r="B60" s="173" t="s">
        <v>75</v>
      </c>
      <c r="C60" s="98"/>
      <c r="D60" s="98"/>
      <c r="E60" s="81"/>
      <c r="F60" s="191"/>
      <c r="G60" s="76">
        <f t="shared" si="21"/>
        <v>0</v>
      </c>
      <c r="H60" s="77" t="e">
        <f t="shared" si="22"/>
        <v>#DIV/0!</v>
      </c>
      <c r="I60" s="191"/>
      <c r="J60" s="78">
        <f t="shared" si="23"/>
        <v>0</v>
      </c>
      <c r="K60" s="114" t="e">
        <f t="shared" si="19"/>
        <v>#DIV/0!</v>
      </c>
    </row>
    <row r="61" spans="1:11" ht="33.75" hidden="1" customHeight="1" x14ac:dyDescent="0.3">
      <c r="A61" s="33">
        <v>410518</v>
      </c>
      <c r="B61" s="164" t="s">
        <v>77</v>
      </c>
      <c r="C61" s="98"/>
      <c r="D61" s="119"/>
      <c r="E61" s="81"/>
      <c r="F61" s="191"/>
      <c r="G61" s="76">
        <f t="shared" si="21"/>
        <v>0</v>
      </c>
      <c r="H61" s="77" t="e">
        <f t="shared" si="22"/>
        <v>#DIV/0!</v>
      </c>
      <c r="I61" s="191"/>
      <c r="J61" s="78">
        <f t="shared" si="23"/>
        <v>0</v>
      </c>
      <c r="K61" s="114"/>
    </row>
    <row r="62" spans="1:11" ht="40.5" hidden="1" customHeight="1" x14ac:dyDescent="0.3">
      <c r="A62" s="29">
        <v>410520</v>
      </c>
      <c r="B62" s="140" t="s">
        <v>50</v>
      </c>
      <c r="C62" s="97"/>
      <c r="D62" s="97"/>
      <c r="E62" s="81"/>
      <c r="F62" s="191"/>
      <c r="G62" s="76"/>
      <c r="H62" s="77"/>
      <c r="I62" s="191"/>
      <c r="J62" s="78">
        <f t="shared" si="23"/>
        <v>0</v>
      </c>
      <c r="K62" s="114" t="e">
        <f t="shared" si="19"/>
        <v>#DIV/0!</v>
      </c>
    </row>
    <row r="63" spans="1:11" ht="33.75" hidden="1" customHeight="1" x14ac:dyDescent="0.3">
      <c r="A63" s="138">
        <v>410523</v>
      </c>
      <c r="B63" s="148" t="s">
        <v>55</v>
      </c>
      <c r="C63" s="97"/>
      <c r="D63" s="97"/>
      <c r="E63" s="81"/>
      <c r="F63" s="191"/>
      <c r="G63" s="76"/>
      <c r="H63" s="77"/>
      <c r="I63" s="191"/>
      <c r="J63" s="78">
        <f t="shared" si="23"/>
        <v>0</v>
      </c>
      <c r="K63" s="114" t="e">
        <f t="shared" si="19"/>
        <v>#DIV/0!</v>
      </c>
    </row>
    <row r="64" spans="1:11" ht="30.75" hidden="1" customHeight="1" x14ac:dyDescent="0.3">
      <c r="A64" s="29">
        <v>410530</v>
      </c>
      <c r="B64" s="168" t="s">
        <v>76</v>
      </c>
      <c r="C64" s="97"/>
      <c r="D64" s="117"/>
      <c r="E64" s="81"/>
      <c r="F64" s="191"/>
      <c r="G64" s="76"/>
      <c r="H64" s="77"/>
      <c r="I64" s="191"/>
      <c r="J64" s="78"/>
      <c r="K64" s="114"/>
    </row>
    <row r="65" spans="1:11" ht="26.25" hidden="1" customHeight="1" x14ac:dyDescent="0.3">
      <c r="A65" s="29">
        <v>410539</v>
      </c>
      <c r="B65" s="139" t="s">
        <v>49</v>
      </c>
      <c r="C65" s="97"/>
      <c r="D65" s="97"/>
      <c r="E65" s="81"/>
      <c r="F65" s="191"/>
      <c r="G65" s="76">
        <f t="shared" si="21"/>
        <v>0</v>
      </c>
      <c r="H65" s="77" t="e">
        <f t="shared" si="22"/>
        <v>#DIV/0!</v>
      </c>
      <c r="I65" s="191"/>
      <c r="J65" s="78">
        <f t="shared" si="23"/>
        <v>0</v>
      </c>
      <c r="K65" s="95" t="e">
        <f t="shared" si="19"/>
        <v>#DIV/0!</v>
      </c>
    </row>
    <row r="66" spans="1:11" ht="41.25" hidden="1" customHeight="1" x14ac:dyDescent="0.3">
      <c r="A66" s="29">
        <v>410541</v>
      </c>
      <c r="B66" s="167" t="s">
        <v>64</v>
      </c>
      <c r="C66" s="150"/>
      <c r="D66" s="97"/>
      <c r="E66" s="81"/>
      <c r="F66" s="191"/>
      <c r="G66" s="76"/>
      <c r="H66" s="77"/>
      <c r="I66" s="191"/>
      <c r="J66" s="78">
        <f t="shared" si="23"/>
        <v>0</v>
      </c>
      <c r="K66" s="95" t="e">
        <f t="shared" si="19"/>
        <v>#DIV/0!</v>
      </c>
    </row>
    <row r="67" spans="1:11" ht="30.75" hidden="1" customHeight="1" x14ac:dyDescent="0.3">
      <c r="A67" s="34">
        <v>410543</v>
      </c>
      <c r="B67" s="149" t="s">
        <v>68</v>
      </c>
      <c r="C67" s="150"/>
      <c r="D67" s="150"/>
      <c r="E67" s="156"/>
      <c r="F67" s="193"/>
      <c r="G67" s="76"/>
      <c r="H67" s="77"/>
      <c r="I67" s="193"/>
      <c r="J67" s="157">
        <f t="shared" si="23"/>
        <v>0</v>
      </c>
      <c r="K67" s="158" t="e">
        <f t="shared" si="19"/>
        <v>#DIV/0!</v>
      </c>
    </row>
    <row r="68" spans="1:11" ht="36.75" hidden="1" customHeight="1" x14ac:dyDescent="0.3">
      <c r="A68" s="34">
        <v>410545</v>
      </c>
      <c r="B68" s="149" t="s">
        <v>70</v>
      </c>
      <c r="C68" s="150"/>
      <c r="D68" s="150"/>
      <c r="E68" s="156"/>
      <c r="F68" s="193"/>
      <c r="G68" s="76"/>
      <c r="H68" s="77"/>
      <c r="I68" s="193"/>
      <c r="J68" s="157">
        <f t="shared" si="23"/>
        <v>0</v>
      </c>
      <c r="K68" s="158" t="e">
        <f t="shared" si="19"/>
        <v>#DIV/0!</v>
      </c>
    </row>
    <row r="69" spans="1:11" ht="36.75" customHeight="1" x14ac:dyDescent="0.3">
      <c r="A69" s="34">
        <v>410550</v>
      </c>
      <c r="B69" s="149" t="s">
        <v>74</v>
      </c>
      <c r="C69" s="150"/>
      <c r="D69" s="150"/>
      <c r="E69" s="156"/>
      <c r="F69" s="193"/>
      <c r="G69" s="76">
        <f t="shared" ref="G69" si="31">SUM(F69-E69)</f>
        <v>0</v>
      </c>
      <c r="H69" s="163"/>
      <c r="I69" s="193">
        <v>278.2</v>
      </c>
      <c r="J69" s="78">
        <f t="shared" si="23"/>
        <v>-278.2</v>
      </c>
      <c r="K69" s="158"/>
    </row>
    <row r="70" spans="1:11" ht="20.25" x14ac:dyDescent="0.3">
      <c r="A70" s="64"/>
      <c r="B70" s="23" t="s">
        <v>38</v>
      </c>
      <c r="C70" s="120">
        <f>SUM(C38:C39)</f>
        <v>889470.2</v>
      </c>
      <c r="D70" s="120">
        <f>SUM(D38:D39)</f>
        <v>889591.2</v>
      </c>
      <c r="E70" s="120">
        <f>SUM(E38:E39)</f>
        <v>160685.79999999999</v>
      </c>
      <c r="F70" s="194">
        <f>SUM(F38:F39)</f>
        <v>168349.2</v>
      </c>
      <c r="G70" s="120">
        <f>SUM(G38:G39)</f>
        <v>7663.4000000000233</v>
      </c>
      <c r="H70" s="135">
        <f>SUM(F70/E70)</f>
        <v>1.0476918308898486</v>
      </c>
      <c r="I70" s="194">
        <f>SUM(I38:I39)</f>
        <v>136572.9</v>
      </c>
      <c r="J70" s="120">
        <f>SUM(J38:J39)</f>
        <v>31776.300000000021</v>
      </c>
      <c r="K70" s="121">
        <f>SUM(F70/I70)*100%</f>
        <v>1.2326691459286581</v>
      </c>
    </row>
    <row r="71" spans="1:11" ht="17.25" x14ac:dyDescent="0.25">
      <c r="A71" s="385" t="s">
        <v>29</v>
      </c>
      <c r="B71" s="386"/>
      <c r="C71" s="386"/>
      <c r="D71" s="386"/>
      <c r="E71" s="386"/>
      <c r="F71" s="386"/>
      <c r="G71" s="386"/>
      <c r="H71" s="386"/>
      <c r="I71" s="386"/>
      <c r="J71" s="386"/>
      <c r="K71" s="387"/>
    </row>
    <row r="72" spans="1:11" ht="20.25" x14ac:dyDescent="0.3">
      <c r="A72" s="30">
        <v>190100</v>
      </c>
      <c r="B72" s="65" t="s">
        <v>13</v>
      </c>
      <c r="C72" s="122">
        <v>373</v>
      </c>
      <c r="D72" s="122">
        <v>373</v>
      </c>
      <c r="E72" s="83">
        <v>93.8</v>
      </c>
      <c r="F72" s="186">
        <v>57.3</v>
      </c>
      <c r="G72" s="76">
        <f t="shared" ref="G72:G76" si="32">SUM(F72-E72)</f>
        <v>-36.5</v>
      </c>
      <c r="H72" s="77">
        <f t="shared" ref="H72:H76" si="33">SUM(F72/E72)</f>
        <v>0.61087420042643925</v>
      </c>
      <c r="I72" s="196">
        <v>48.7</v>
      </c>
      <c r="J72" s="78">
        <f t="shared" ref="J72:J80" si="34">SUM(F72-I72)</f>
        <v>8.5999999999999943</v>
      </c>
      <c r="K72" s="79">
        <f>SUM(F72/I72)*100%</f>
        <v>1.1765913757700204</v>
      </c>
    </row>
    <row r="73" spans="1:11" ht="39" customHeight="1" x14ac:dyDescent="0.3">
      <c r="A73" s="37">
        <v>211100</v>
      </c>
      <c r="B73" s="65" t="s">
        <v>84</v>
      </c>
      <c r="C73" s="122"/>
      <c r="D73" s="122"/>
      <c r="E73" s="83"/>
      <c r="F73" s="186">
        <v>0.3</v>
      </c>
      <c r="G73" s="76">
        <f t="shared" si="32"/>
        <v>0.3</v>
      </c>
      <c r="H73" s="77" t="e">
        <f t="shared" si="33"/>
        <v>#DIV/0!</v>
      </c>
      <c r="I73" s="196"/>
      <c r="J73" s="78">
        <f t="shared" ref="J73" si="35">SUM(F73-I73)</f>
        <v>0.3</v>
      </c>
      <c r="K73" s="79" t="e">
        <f>SUM(F73/I73)*100%</f>
        <v>#DIV/0!</v>
      </c>
    </row>
    <row r="74" spans="1:11" ht="62.45" customHeight="1" x14ac:dyDescent="0.3">
      <c r="A74" s="37">
        <v>240621</v>
      </c>
      <c r="B74" s="165" t="s">
        <v>30</v>
      </c>
      <c r="C74" s="123">
        <v>70</v>
      </c>
      <c r="D74" s="123">
        <v>70</v>
      </c>
      <c r="E74" s="124"/>
      <c r="F74" s="205">
        <v>64.900000000000006</v>
      </c>
      <c r="G74" s="76">
        <f t="shared" si="32"/>
        <v>64.900000000000006</v>
      </c>
      <c r="H74" s="124"/>
      <c r="I74" s="372">
        <v>4</v>
      </c>
      <c r="J74" s="78">
        <f t="shared" si="34"/>
        <v>60.900000000000006</v>
      </c>
      <c r="K74" s="79">
        <f>SUM(F74/I74)*100%</f>
        <v>16.225000000000001</v>
      </c>
    </row>
    <row r="75" spans="1:11" ht="22.5" customHeight="1" x14ac:dyDescent="0.3">
      <c r="A75" s="37">
        <v>250000</v>
      </c>
      <c r="B75" s="66" t="s">
        <v>25</v>
      </c>
      <c r="C75" s="144">
        <v>9268.5</v>
      </c>
      <c r="D75" s="144">
        <v>9268.5</v>
      </c>
      <c r="E75" s="145">
        <v>1027.5</v>
      </c>
      <c r="F75" s="202">
        <v>1078.7</v>
      </c>
      <c r="G75" s="76">
        <f t="shared" si="32"/>
        <v>51.200000000000045</v>
      </c>
      <c r="H75" s="77">
        <f t="shared" si="33"/>
        <v>1.049829683698297</v>
      </c>
      <c r="I75" s="204">
        <v>3514</v>
      </c>
      <c r="J75" s="78">
        <f t="shared" si="34"/>
        <v>-2435.3000000000002</v>
      </c>
      <c r="K75" s="79">
        <f>SUM(F75/I75)*100%</f>
        <v>0.3069721115537849</v>
      </c>
    </row>
    <row r="76" spans="1:11" ht="40.5" hidden="1" x14ac:dyDescent="0.3">
      <c r="A76" s="29">
        <v>410366</v>
      </c>
      <c r="B76" s="63" t="s">
        <v>24</v>
      </c>
      <c r="C76" s="126"/>
      <c r="D76" s="125"/>
      <c r="E76" s="125"/>
      <c r="F76" s="202"/>
      <c r="G76" s="76">
        <f t="shared" si="32"/>
        <v>0</v>
      </c>
      <c r="H76" s="77" t="e">
        <f t="shared" si="33"/>
        <v>#DIV/0!</v>
      </c>
      <c r="I76" s="202"/>
      <c r="J76" s="78">
        <f t="shared" si="34"/>
        <v>0</v>
      </c>
      <c r="K76" s="79"/>
    </row>
    <row r="77" spans="1:11" ht="20.25" x14ac:dyDescent="0.3">
      <c r="A77" s="35"/>
      <c r="B77" s="67" t="s">
        <v>26</v>
      </c>
      <c r="C77" s="86">
        <f>SUM(C79:C82)</f>
        <v>600</v>
      </c>
      <c r="D77" s="86">
        <f>SUM(D79:D83)</f>
        <v>1350</v>
      </c>
      <c r="E77" s="86">
        <f>SUM(E79:E83)</f>
        <v>0</v>
      </c>
      <c r="F77" s="187">
        <f>SUM(F78:F83)</f>
        <v>0.5</v>
      </c>
      <c r="G77" s="86">
        <f>SUM(G78:G83)</f>
        <v>0.5</v>
      </c>
      <c r="H77" s="72" t="e">
        <f>SUM(F77/E77)</f>
        <v>#DIV/0!</v>
      </c>
      <c r="I77" s="187">
        <f>SUM(I78:I83)</f>
        <v>354.3</v>
      </c>
      <c r="J77" s="86">
        <f t="shared" si="34"/>
        <v>-353.8</v>
      </c>
      <c r="K77" s="93">
        <f>SUM(F77/I77)*100%</f>
        <v>1.4112334180073384E-3</v>
      </c>
    </row>
    <row r="78" spans="1:11" ht="42" customHeight="1" x14ac:dyDescent="0.3">
      <c r="A78" s="38">
        <v>241109</v>
      </c>
      <c r="B78" s="176" t="s">
        <v>62</v>
      </c>
      <c r="C78" s="127"/>
      <c r="D78" s="127"/>
      <c r="E78" s="127"/>
      <c r="F78" s="193">
        <v>0.5</v>
      </c>
      <c r="G78" s="180">
        <f t="shared" ref="G78:G83" si="36">SUM(F78-E78)</f>
        <v>0.5</v>
      </c>
      <c r="H78" s="181"/>
      <c r="I78" s="191"/>
      <c r="J78" s="128">
        <f t="shared" si="34"/>
        <v>0.5</v>
      </c>
      <c r="K78" s="114" t="e">
        <f t="shared" ref="K78:K79" si="37">SUM(F78/I78)*100%</f>
        <v>#DIV/0!</v>
      </c>
    </row>
    <row r="79" spans="1:11" ht="23.25" hidden="1" customHeight="1" x14ac:dyDescent="0.3">
      <c r="A79" s="38">
        <v>241700</v>
      </c>
      <c r="B79" s="166" t="s">
        <v>32</v>
      </c>
      <c r="C79" s="146"/>
      <c r="D79" s="128"/>
      <c r="E79" s="128"/>
      <c r="F79" s="186"/>
      <c r="G79" s="76">
        <f t="shared" si="36"/>
        <v>0</v>
      </c>
      <c r="H79" s="77"/>
      <c r="I79" s="196"/>
      <c r="J79" s="128">
        <f t="shared" si="34"/>
        <v>0</v>
      </c>
      <c r="K79" s="114" t="e">
        <f t="shared" si="37"/>
        <v>#DIV/0!</v>
      </c>
    </row>
    <row r="80" spans="1:11" ht="20.25" hidden="1" customHeight="1" x14ac:dyDescent="0.3">
      <c r="A80" s="39">
        <v>310300</v>
      </c>
      <c r="B80" s="68" t="s">
        <v>43</v>
      </c>
      <c r="C80" s="129"/>
      <c r="D80" s="85"/>
      <c r="E80" s="85"/>
      <c r="F80" s="186"/>
      <c r="G80" s="76">
        <f t="shared" si="36"/>
        <v>0</v>
      </c>
      <c r="H80" s="77"/>
      <c r="I80" s="196"/>
      <c r="J80" s="78">
        <f t="shared" si="34"/>
        <v>0</v>
      </c>
      <c r="K80" s="95"/>
    </row>
    <row r="81" spans="1:11" ht="21.75" customHeight="1" x14ac:dyDescent="0.3">
      <c r="A81" s="30">
        <v>330100</v>
      </c>
      <c r="B81" s="69" t="s">
        <v>27</v>
      </c>
      <c r="C81" s="130">
        <v>500</v>
      </c>
      <c r="D81" s="130">
        <v>500</v>
      </c>
      <c r="E81" s="131"/>
      <c r="F81" s="186"/>
      <c r="G81" s="76">
        <f t="shared" si="36"/>
        <v>0</v>
      </c>
      <c r="H81" s="77"/>
      <c r="I81" s="186">
        <v>354.3</v>
      </c>
      <c r="J81" s="78">
        <f>SUM(F81-I81)</f>
        <v>-354.3</v>
      </c>
      <c r="K81" s="114">
        <f t="shared" ref="K81:K83" si="38">SUM(F81/I81)*100%</f>
        <v>0</v>
      </c>
    </row>
    <row r="82" spans="1:11" ht="81" customHeight="1" x14ac:dyDescent="0.3">
      <c r="A82" s="29">
        <v>330102</v>
      </c>
      <c r="B82" s="136" t="s">
        <v>92</v>
      </c>
      <c r="C82" s="129">
        <v>100</v>
      </c>
      <c r="D82" s="129">
        <v>100</v>
      </c>
      <c r="E82" s="131"/>
      <c r="F82" s="186"/>
      <c r="G82" s="76"/>
      <c r="H82" s="77"/>
      <c r="I82" s="186"/>
      <c r="J82" s="78">
        <f>SUM(F82-I82)</f>
        <v>0</v>
      </c>
      <c r="K82" s="79"/>
    </row>
    <row r="83" spans="1:11" ht="20.25" x14ac:dyDescent="0.3">
      <c r="A83" s="29">
        <v>410539</v>
      </c>
      <c r="B83" s="57" t="s">
        <v>49</v>
      </c>
      <c r="C83" s="129"/>
      <c r="D83" s="131">
        <v>750</v>
      </c>
      <c r="E83" s="131"/>
      <c r="F83" s="186"/>
      <c r="G83" s="76">
        <f t="shared" si="36"/>
        <v>0</v>
      </c>
      <c r="H83" s="77" t="e">
        <f t="shared" ref="H83:H85" si="39">SUM(F83/E83)</f>
        <v>#DIV/0!</v>
      </c>
      <c r="I83" s="186"/>
      <c r="J83" s="78">
        <f>SUM(F83-I83)</f>
        <v>0</v>
      </c>
      <c r="K83" s="114" t="e">
        <f t="shared" si="38"/>
        <v>#DIV/0!</v>
      </c>
    </row>
    <row r="84" spans="1:11" ht="20.25" x14ac:dyDescent="0.3">
      <c r="A84" s="35"/>
      <c r="B84" s="67" t="s">
        <v>39</v>
      </c>
      <c r="C84" s="112">
        <f>SUM(C72:C77)</f>
        <v>10311.5</v>
      </c>
      <c r="D84" s="112">
        <f>SUM(D72:D77)</f>
        <v>11061.5</v>
      </c>
      <c r="E84" s="112">
        <f>SUM(E72:E77)</f>
        <v>1121.3</v>
      </c>
      <c r="F84" s="190">
        <f>SUM(F72:F77)</f>
        <v>1201.7</v>
      </c>
      <c r="G84" s="112">
        <f>SUM(G72:G77)</f>
        <v>80.400000000000048</v>
      </c>
      <c r="H84" s="72">
        <f t="shared" si="39"/>
        <v>1.0717024881833588</v>
      </c>
      <c r="I84" s="190">
        <f>SUM(I72:I77)</f>
        <v>3921</v>
      </c>
      <c r="J84" s="112">
        <f>SUM(J72:J77)</f>
        <v>-2719.3</v>
      </c>
      <c r="K84" s="93">
        <f>SUM(F84/I84)*100%</f>
        <v>0.30647793930119871</v>
      </c>
    </row>
    <row r="85" spans="1:11" ht="21" thickBot="1" x14ac:dyDescent="0.35">
      <c r="A85" s="40"/>
      <c r="B85" s="24" t="s">
        <v>28</v>
      </c>
      <c r="C85" s="132">
        <f>SUM(C70,C84)</f>
        <v>899781.7</v>
      </c>
      <c r="D85" s="132">
        <f>SUM(D70,D84)</f>
        <v>900652.7</v>
      </c>
      <c r="E85" s="132">
        <f>SUM(E70,E84)</f>
        <v>161807.09999999998</v>
      </c>
      <c r="F85" s="203">
        <f>SUM(F70,F84)</f>
        <v>169550.90000000002</v>
      </c>
      <c r="G85" s="132">
        <f>SUM(G70,G84)</f>
        <v>7743.8000000000229</v>
      </c>
      <c r="H85" s="137">
        <f t="shared" si="39"/>
        <v>1.0478582213017849</v>
      </c>
      <c r="I85" s="203">
        <f>SUM(I70,I84)</f>
        <v>140493.9</v>
      </c>
      <c r="J85" s="132">
        <f>SUM(J70,J84)</f>
        <v>29057.000000000022</v>
      </c>
      <c r="K85" s="133">
        <f>SUM(F85/I85)*100%</f>
        <v>1.206820367289968</v>
      </c>
    </row>
    <row r="86" spans="1:11" ht="54" customHeight="1" x14ac:dyDescent="0.3">
      <c r="A86" s="15"/>
      <c r="B86" s="396" t="s">
        <v>83</v>
      </c>
      <c r="C86" s="397"/>
      <c r="D86" s="397"/>
      <c r="E86" s="397"/>
      <c r="F86" s="397"/>
      <c r="G86" s="397"/>
      <c r="H86" s="397"/>
      <c r="I86" s="397"/>
      <c r="J86" s="397"/>
      <c r="K86" s="397"/>
    </row>
    <row r="87" spans="1:11" ht="18.75" x14ac:dyDescent="0.3">
      <c r="A87" s="1"/>
      <c r="B87" s="1"/>
      <c r="C87" s="1"/>
      <c r="D87" s="10"/>
      <c r="E87" s="10"/>
      <c r="F87" s="11"/>
      <c r="G87" s="12"/>
      <c r="H87" s="13"/>
      <c r="I87" s="8"/>
      <c r="J87" s="7"/>
      <c r="K87" s="7"/>
    </row>
    <row r="88" spans="1:11" ht="18.75" x14ac:dyDescent="0.3">
      <c r="A88" s="1"/>
      <c r="B88" s="1"/>
      <c r="C88" s="1"/>
      <c r="D88" s="10"/>
      <c r="E88" s="10"/>
      <c r="F88" s="14"/>
      <c r="G88" s="12"/>
      <c r="H88" s="13"/>
      <c r="I88" s="8"/>
      <c r="J88" s="7"/>
      <c r="K88" s="7"/>
    </row>
    <row r="89" spans="1:11" ht="20.25" x14ac:dyDescent="0.3">
      <c r="A89" s="1"/>
      <c r="B89" s="1"/>
      <c r="C89" s="1"/>
      <c r="D89" s="6"/>
      <c r="E89" s="6"/>
      <c r="F89" s="3"/>
      <c r="G89" s="3"/>
      <c r="H89" s="4"/>
      <c r="I89" s="5"/>
      <c r="J89" s="1"/>
      <c r="K89" s="1"/>
    </row>
    <row r="92" spans="1:11" x14ac:dyDescent="0.25">
      <c r="B92" t="s">
        <v>36</v>
      </c>
    </row>
    <row r="93" spans="1:11" x14ac:dyDescent="0.25">
      <c r="B93" t="s">
        <v>36</v>
      </c>
      <c r="G93" t="s">
        <v>36</v>
      </c>
    </row>
    <row r="95" spans="1:11" x14ac:dyDescent="0.25">
      <c r="B95" t="s">
        <v>36</v>
      </c>
    </row>
  </sheetData>
  <mergeCells count="14">
    <mergeCell ref="B86:K86"/>
    <mergeCell ref="I5:I6"/>
    <mergeCell ref="J5:K5"/>
    <mergeCell ref="A71:K71"/>
    <mergeCell ref="A1:K1"/>
    <mergeCell ref="A2:K2"/>
    <mergeCell ref="A3:K3"/>
    <mergeCell ref="A5:A6"/>
    <mergeCell ref="B5:B6"/>
    <mergeCell ref="C5:C6"/>
    <mergeCell ref="D5:D6"/>
    <mergeCell ref="E5:E6"/>
    <mergeCell ref="F5:F6"/>
    <mergeCell ref="G5:H5"/>
  </mergeCells>
  <conditionalFormatting sqref="A87:XFD1048576 A86:B86 L86:XFD86 A1:XFD8 A13:C14 A9:B12 A15:B19 E9:XFD19 A20:XFD54 A55:C55 E55:XFD55 A56:XFD85">
    <cfRule type="containsErrors" dxfId="39" priority="13">
      <formula>ISERROR(A1)</formula>
    </cfRule>
    <cfRule type="cellIs" dxfId="38" priority="14" operator="equal">
      <formula>0</formula>
    </cfRule>
  </conditionalFormatting>
  <conditionalFormatting sqref="C9:C12">
    <cfRule type="containsErrors" dxfId="37" priority="11">
      <formula>ISERROR(C9)</formula>
    </cfRule>
    <cfRule type="cellIs" dxfId="36" priority="12" operator="equal">
      <formula>0</formula>
    </cfRule>
  </conditionalFormatting>
  <conditionalFormatting sqref="C15:C19">
    <cfRule type="containsErrors" dxfId="35" priority="9">
      <formula>ISERROR(C15)</formula>
    </cfRule>
    <cfRule type="cellIs" dxfId="34" priority="10" operator="equal">
      <formula>0</formula>
    </cfRule>
  </conditionalFormatting>
  <conditionalFormatting sqref="D13:D14">
    <cfRule type="containsErrors" dxfId="33" priority="7">
      <formula>ISERROR(D13)</formula>
    </cfRule>
    <cfRule type="cellIs" dxfId="32" priority="8" operator="equal">
      <formula>0</formula>
    </cfRule>
  </conditionalFormatting>
  <conditionalFormatting sqref="D9:D12">
    <cfRule type="containsErrors" dxfId="31" priority="5">
      <formula>ISERROR(D9)</formula>
    </cfRule>
    <cfRule type="cellIs" dxfId="30" priority="6" operator="equal">
      <formula>0</formula>
    </cfRule>
  </conditionalFormatting>
  <conditionalFormatting sqref="D15:D19">
    <cfRule type="containsErrors" dxfId="29" priority="3">
      <formula>ISERROR(D15)</formula>
    </cfRule>
    <cfRule type="cellIs" dxfId="28" priority="4" operator="equal">
      <formula>0</formula>
    </cfRule>
  </conditionalFormatting>
  <conditionalFormatting sqref="D55">
    <cfRule type="containsErrors" dxfId="27" priority="1">
      <formula>ISERROR(D55)</formula>
    </cfRule>
    <cfRule type="cellIs" dxfId="26" priority="2" operator="equal">
      <formula>0</formula>
    </cfRule>
  </conditionalFormatting>
  <pageMargins left="0.31496062992125984" right="0.11811023622047245" top="0.59055118110236227" bottom="0" header="0.31496062992125984" footer="0.31496062992125984"/>
  <pageSetup paperSize="9" scale="56" orientation="landscape" horizontalDpi="4294967295" verticalDpi="4294967295" r:id="rId1"/>
  <rowBreaks count="1" manualBreakCount="1">
    <brk id="3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K95"/>
  <sheetViews>
    <sheetView view="pageBreakPreview" topLeftCell="B10" zoomScale="58" zoomScaleNormal="100" zoomScaleSheetLayoutView="58" workbookViewId="0">
      <selection activeCell="B26" sqref="B26"/>
    </sheetView>
  </sheetViews>
  <sheetFormatPr defaultRowHeight="15" x14ac:dyDescent="0.25"/>
  <cols>
    <col min="1" max="1" width="15.7109375" customWidth="1"/>
    <col min="2" max="2" width="96" customWidth="1"/>
    <col min="3" max="4" width="16.42578125" customWidth="1"/>
    <col min="5" max="5" width="15.7109375" customWidth="1"/>
    <col min="6" max="6" width="16.5703125" customWidth="1"/>
    <col min="7" max="7" width="14.85546875" customWidth="1"/>
    <col min="8" max="8" width="14.7109375" customWidth="1"/>
    <col min="9" max="9" width="15.28515625" customWidth="1"/>
    <col min="10" max="10" width="14" customWidth="1"/>
    <col min="11" max="11" width="14.140625" customWidth="1"/>
    <col min="14" max="14" width="9.140625" customWidth="1"/>
  </cols>
  <sheetData>
    <row r="1" spans="1:11" ht="20.25" x14ac:dyDescent="0.3">
      <c r="A1" s="379" t="s">
        <v>81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</row>
    <row r="2" spans="1:11" ht="20.25" x14ac:dyDescent="0.3">
      <c r="A2" s="379" t="s">
        <v>80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</row>
    <row r="3" spans="1:11" ht="20.25" x14ac:dyDescent="0.3">
      <c r="A3" s="380" t="s">
        <v>102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</row>
    <row r="4" spans="1:11" ht="5.45" customHeight="1" thickBot="1" x14ac:dyDescent="0.3">
      <c r="A4" s="2"/>
      <c r="B4" s="2"/>
      <c r="C4" s="2"/>
      <c r="D4" s="2"/>
      <c r="E4" s="2"/>
      <c r="F4" s="2"/>
      <c r="G4" s="2"/>
      <c r="H4" s="2"/>
      <c r="I4" s="2"/>
      <c r="J4" s="9"/>
      <c r="K4" s="2"/>
    </row>
    <row r="5" spans="1:11" ht="58.15" customHeight="1" x14ac:dyDescent="0.25">
      <c r="A5" s="388" t="s">
        <v>40</v>
      </c>
      <c r="B5" s="390" t="s">
        <v>41</v>
      </c>
      <c r="C5" s="392" t="s">
        <v>95</v>
      </c>
      <c r="D5" s="392" t="s">
        <v>99</v>
      </c>
      <c r="E5" s="394" t="s">
        <v>100</v>
      </c>
      <c r="F5" s="381" t="s">
        <v>103</v>
      </c>
      <c r="G5" s="383" t="s">
        <v>0</v>
      </c>
      <c r="H5" s="383"/>
      <c r="I5" s="381" t="s">
        <v>101</v>
      </c>
      <c r="J5" s="383" t="s">
        <v>88</v>
      </c>
      <c r="K5" s="384"/>
    </row>
    <row r="6" spans="1:11" ht="14.45" customHeight="1" x14ac:dyDescent="0.25">
      <c r="A6" s="389"/>
      <c r="B6" s="391"/>
      <c r="C6" s="393"/>
      <c r="D6" s="393"/>
      <c r="E6" s="395"/>
      <c r="F6" s="382"/>
      <c r="G6" s="207" t="s">
        <v>1</v>
      </c>
      <c r="H6" s="26" t="s">
        <v>2</v>
      </c>
      <c r="I6" s="382"/>
      <c r="J6" s="25" t="s">
        <v>1</v>
      </c>
      <c r="K6" s="208" t="s">
        <v>2</v>
      </c>
    </row>
    <row r="7" spans="1:11" ht="11.45" customHeight="1" x14ac:dyDescent="0.25">
      <c r="A7" s="41">
        <v>1</v>
      </c>
      <c r="B7" s="42">
        <v>2</v>
      </c>
      <c r="C7" s="43">
        <v>3</v>
      </c>
      <c r="D7" s="44">
        <v>4</v>
      </c>
      <c r="E7" s="44">
        <v>5</v>
      </c>
      <c r="F7" s="183">
        <v>6</v>
      </c>
      <c r="G7" s="45">
        <v>7</v>
      </c>
      <c r="H7" s="46">
        <v>8</v>
      </c>
      <c r="I7" s="183">
        <v>9</v>
      </c>
      <c r="J7" s="47">
        <v>10</v>
      </c>
      <c r="K7" s="48">
        <v>11</v>
      </c>
    </row>
    <row r="8" spans="1:11" ht="22.5" x14ac:dyDescent="0.3">
      <c r="A8" s="209">
        <v>100000</v>
      </c>
      <c r="B8" s="210" t="s">
        <v>3</v>
      </c>
      <c r="C8" s="211">
        <f>SUM(C9:C12,C13)</f>
        <v>708489.4</v>
      </c>
      <c r="D8" s="211">
        <f>SUM(D9:D12,D13)</f>
        <v>708489.4</v>
      </c>
      <c r="E8" s="212">
        <f>SUM(E9:E12,E13)</f>
        <v>195411.4</v>
      </c>
      <c r="F8" s="213">
        <f>SUM(F9:F12,F13)</f>
        <v>187890.50000000003</v>
      </c>
      <c r="G8" s="212">
        <f>SUM(G9:G12,G13)</f>
        <v>-7520.8999999999878</v>
      </c>
      <c r="H8" s="214">
        <f>SUM(F8/E8)</f>
        <v>0.96151248084809804</v>
      </c>
      <c r="I8" s="213">
        <f>SUM(I9:I12,I13)</f>
        <v>169172.59999999998</v>
      </c>
      <c r="J8" s="212">
        <f>SUM(J9:J13)</f>
        <v>18717.900000000016</v>
      </c>
      <c r="K8" s="215">
        <f>SUM(F8/I8)*100%</f>
        <v>1.1106438040202731</v>
      </c>
    </row>
    <row r="9" spans="1:11" ht="20.25" x14ac:dyDescent="0.3">
      <c r="A9" s="216">
        <v>110100</v>
      </c>
      <c r="B9" s="217" t="s">
        <v>4</v>
      </c>
      <c r="C9" s="218">
        <v>619775.4</v>
      </c>
      <c r="D9" s="218">
        <v>619775.4</v>
      </c>
      <c r="E9" s="219">
        <v>173362</v>
      </c>
      <c r="F9" s="220">
        <v>168634.7</v>
      </c>
      <c r="G9" s="221">
        <f>SUM(F9-E9)</f>
        <v>-4727.2999999999884</v>
      </c>
      <c r="H9" s="222">
        <f>SUM(F9/E9)</f>
        <v>0.97273162515430145</v>
      </c>
      <c r="I9" s="220">
        <v>146288.9</v>
      </c>
      <c r="J9" s="223">
        <f>SUM(F9-I9)</f>
        <v>22345.800000000017</v>
      </c>
      <c r="K9" s="224">
        <f>SUM(F9/I9)*100%</f>
        <v>1.1527511656728571</v>
      </c>
    </row>
    <row r="10" spans="1:11" ht="20.25" x14ac:dyDescent="0.3">
      <c r="A10" s="225">
        <v>110200</v>
      </c>
      <c r="B10" s="226" t="s">
        <v>5</v>
      </c>
      <c r="C10" s="227">
        <v>312.5</v>
      </c>
      <c r="D10" s="227">
        <v>312.5</v>
      </c>
      <c r="E10" s="228">
        <v>72.5</v>
      </c>
      <c r="F10" s="229">
        <v>182.6</v>
      </c>
      <c r="G10" s="221">
        <f t="shared" ref="G10:G12" si="0">SUM(F10-E10)</f>
        <v>110.1</v>
      </c>
      <c r="H10" s="230">
        <f t="shared" ref="H10:H12" si="1">SUM(F10/E10)</f>
        <v>2.5186206896551724</v>
      </c>
      <c r="I10" s="229">
        <v>28.9</v>
      </c>
      <c r="J10" s="223">
        <f t="shared" ref="J10:J19" si="2">SUM(F10-I10)</f>
        <v>153.69999999999999</v>
      </c>
      <c r="K10" s="224">
        <f t="shared" ref="K10:K34" si="3">SUM(F10/I10)*100%</f>
        <v>6.3183391003460212</v>
      </c>
    </row>
    <row r="11" spans="1:11" ht="20.25" x14ac:dyDescent="0.3">
      <c r="A11" s="225">
        <v>130000</v>
      </c>
      <c r="B11" s="226" t="s">
        <v>82</v>
      </c>
      <c r="C11" s="227">
        <v>2313</v>
      </c>
      <c r="D11" s="227">
        <v>2313</v>
      </c>
      <c r="E11" s="228">
        <v>830</v>
      </c>
      <c r="F11" s="229">
        <v>875.6</v>
      </c>
      <c r="G11" s="221">
        <f t="shared" si="0"/>
        <v>45.600000000000023</v>
      </c>
      <c r="H11" s="222">
        <f t="shared" si="1"/>
        <v>1.0549397590361447</v>
      </c>
      <c r="I11" s="229">
        <v>844.3</v>
      </c>
      <c r="J11" s="223">
        <f t="shared" si="2"/>
        <v>31.300000000000068</v>
      </c>
      <c r="K11" s="224">
        <f t="shared" si="3"/>
        <v>1.0370721307592088</v>
      </c>
    </row>
    <row r="12" spans="1:11" ht="20.25" x14ac:dyDescent="0.3">
      <c r="A12" s="225">
        <v>140400</v>
      </c>
      <c r="B12" s="232" t="s">
        <v>65</v>
      </c>
      <c r="C12" s="233">
        <v>16200</v>
      </c>
      <c r="D12" s="233">
        <v>16200</v>
      </c>
      <c r="E12" s="234">
        <v>4054</v>
      </c>
      <c r="F12" s="229">
        <v>3003.7</v>
      </c>
      <c r="G12" s="221">
        <f t="shared" si="0"/>
        <v>-1050.3000000000002</v>
      </c>
      <c r="H12" s="222">
        <f t="shared" si="1"/>
        <v>0.74092254563394178</v>
      </c>
      <c r="I12" s="229">
        <v>3888.1</v>
      </c>
      <c r="J12" s="223">
        <f t="shared" si="2"/>
        <v>-884.40000000000009</v>
      </c>
      <c r="K12" s="224">
        <f t="shared" si="3"/>
        <v>0.77253671459067408</v>
      </c>
    </row>
    <row r="13" spans="1:11" ht="20.25" x14ac:dyDescent="0.3">
      <c r="A13" s="235">
        <v>180000</v>
      </c>
      <c r="B13" s="236" t="s">
        <v>6</v>
      </c>
      <c r="C13" s="237">
        <f>SUM(C18:C19,C14)</f>
        <v>69888.5</v>
      </c>
      <c r="D13" s="237">
        <f>SUM(D18:D19,D14)</f>
        <v>69888.5</v>
      </c>
      <c r="E13" s="238">
        <f>SUM(E18:E19,E14)</f>
        <v>17092.900000000001</v>
      </c>
      <c r="F13" s="239">
        <f t="shared" ref="F13" si="4">SUM(F18:F19,F14)</f>
        <v>15193.9</v>
      </c>
      <c r="G13" s="240">
        <f>SUM(G18:G19,G14)</f>
        <v>-1898.9999999999998</v>
      </c>
      <c r="H13" s="241">
        <f t="shared" ref="H13:H19" si="5">SUM(F13/E13)</f>
        <v>0.88890123969601409</v>
      </c>
      <c r="I13" s="239">
        <f t="shared" ref="I13" si="6">SUM(I18:I19,I14)</f>
        <v>18122.400000000001</v>
      </c>
      <c r="J13" s="242">
        <f t="shared" si="2"/>
        <v>-2928.5000000000018</v>
      </c>
      <c r="K13" s="243">
        <f t="shared" si="3"/>
        <v>0.83840440559749252</v>
      </c>
    </row>
    <row r="14" spans="1:11" ht="20.25" x14ac:dyDescent="0.3">
      <c r="A14" s="235">
        <v>180100</v>
      </c>
      <c r="B14" s="232" t="s">
        <v>7</v>
      </c>
      <c r="C14" s="237">
        <f t="shared" ref="C14:F14" si="7">SUM(C15:C17)</f>
        <v>45440</v>
      </c>
      <c r="D14" s="237">
        <f t="shared" ref="D14" si="8">SUM(D15:D17)</f>
        <v>45440</v>
      </c>
      <c r="E14" s="238">
        <f t="shared" si="7"/>
        <v>11002.4</v>
      </c>
      <c r="F14" s="239">
        <f t="shared" si="7"/>
        <v>7415.5</v>
      </c>
      <c r="G14" s="240">
        <f>SUM(G15:G17)</f>
        <v>-3586.8999999999996</v>
      </c>
      <c r="H14" s="241">
        <f t="shared" si="5"/>
        <v>0.67398931142296226</v>
      </c>
      <c r="I14" s="239">
        <f t="shared" ref="I14" si="9">SUM(I15:I17)</f>
        <v>12072.5</v>
      </c>
      <c r="J14" s="242">
        <f t="shared" si="2"/>
        <v>-4657</v>
      </c>
      <c r="K14" s="243">
        <f t="shared" si="3"/>
        <v>0.61424725616069575</v>
      </c>
    </row>
    <row r="15" spans="1:11" ht="20.25" x14ac:dyDescent="0.3">
      <c r="A15" s="225"/>
      <c r="B15" s="244" t="s">
        <v>8</v>
      </c>
      <c r="C15" s="233">
        <v>4355</v>
      </c>
      <c r="D15" s="233">
        <v>4355</v>
      </c>
      <c r="E15" s="234">
        <v>737</v>
      </c>
      <c r="F15" s="229">
        <v>763</v>
      </c>
      <c r="G15" s="221">
        <f t="shared" ref="G15:G19" si="10">SUM(F15-E15)</f>
        <v>26</v>
      </c>
      <c r="H15" s="222">
        <f t="shared" si="5"/>
        <v>1.0352781546811398</v>
      </c>
      <c r="I15" s="229">
        <v>1936.6</v>
      </c>
      <c r="J15" s="223">
        <f t="shared" si="2"/>
        <v>-1173.5999999999999</v>
      </c>
      <c r="K15" s="224">
        <f t="shared" si="3"/>
        <v>0.3939894660745637</v>
      </c>
    </row>
    <row r="16" spans="1:11" ht="20.25" x14ac:dyDescent="0.3">
      <c r="A16" s="225"/>
      <c r="B16" s="244" t="s">
        <v>9</v>
      </c>
      <c r="C16" s="233">
        <v>41060</v>
      </c>
      <c r="D16" s="233">
        <v>41060</v>
      </c>
      <c r="E16" s="234">
        <v>10265.4</v>
      </c>
      <c r="F16" s="229">
        <v>6652.5</v>
      </c>
      <c r="G16" s="221">
        <f t="shared" si="10"/>
        <v>-3612.8999999999996</v>
      </c>
      <c r="H16" s="222">
        <f t="shared" si="5"/>
        <v>0.64805073353205922</v>
      </c>
      <c r="I16" s="229">
        <v>10135.9</v>
      </c>
      <c r="J16" s="223">
        <f t="shared" si="2"/>
        <v>-3483.3999999999996</v>
      </c>
      <c r="K16" s="224">
        <f t="shared" si="3"/>
        <v>0.65633046892727831</v>
      </c>
    </row>
    <row r="17" spans="1:11" ht="20.25" x14ac:dyDescent="0.3">
      <c r="A17" s="225"/>
      <c r="B17" s="244" t="s">
        <v>10</v>
      </c>
      <c r="C17" s="233">
        <v>25</v>
      </c>
      <c r="D17" s="233">
        <v>25</v>
      </c>
      <c r="E17" s="234"/>
      <c r="F17" s="229"/>
      <c r="G17" s="221">
        <f t="shared" si="10"/>
        <v>0</v>
      </c>
      <c r="H17" s="222" t="e">
        <f t="shared" si="5"/>
        <v>#DIV/0!</v>
      </c>
      <c r="I17" s="229"/>
      <c r="J17" s="223">
        <f t="shared" si="2"/>
        <v>0</v>
      </c>
      <c r="K17" s="224" t="e">
        <f t="shared" si="3"/>
        <v>#DIV/0!</v>
      </c>
    </row>
    <row r="18" spans="1:11" ht="20.25" x14ac:dyDescent="0.3">
      <c r="A18" s="225">
        <v>180300</v>
      </c>
      <c r="B18" s="244" t="s">
        <v>11</v>
      </c>
      <c r="C18" s="233">
        <v>182</v>
      </c>
      <c r="D18" s="233">
        <v>182</v>
      </c>
      <c r="E18" s="234">
        <v>15</v>
      </c>
      <c r="F18" s="229">
        <v>12.7</v>
      </c>
      <c r="G18" s="221">
        <f t="shared" si="10"/>
        <v>-2.3000000000000007</v>
      </c>
      <c r="H18" s="222">
        <f t="shared" si="5"/>
        <v>0.84666666666666657</v>
      </c>
      <c r="I18" s="229">
        <v>16.8</v>
      </c>
      <c r="J18" s="223">
        <f t="shared" si="2"/>
        <v>-4.1000000000000014</v>
      </c>
      <c r="K18" s="224">
        <f t="shared" si="3"/>
        <v>0.75595238095238093</v>
      </c>
    </row>
    <row r="19" spans="1:11" ht="20.25" x14ac:dyDescent="0.3">
      <c r="A19" s="225">
        <v>180500</v>
      </c>
      <c r="B19" s="244" t="s">
        <v>12</v>
      </c>
      <c r="C19" s="233">
        <v>24266.5</v>
      </c>
      <c r="D19" s="233">
        <v>24266.5</v>
      </c>
      <c r="E19" s="234">
        <v>6075.5</v>
      </c>
      <c r="F19" s="229">
        <v>7765.7</v>
      </c>
      <c r="G19" s="221">
        <f t="shared" si="10"/>
        <v>1690.1999999999998</v>
      </c>
      <c r="H19" s="222">
        <f t="shared" si="5"/>
        <v>1.2781993251584232</v>
      </c>
      <c r="I19" s="229">
        <v>6033.1</v>
      </c>
      <c r="J19" s="223">
        <f t="shared" si="2"/>
        <v>1732.5999999999995</v>
      </c>
      <c r="K19" s="224">
        <f t="shared" si="3"/>
        <v>1.2871823772190083</v>
      </c>
    </row>
    <row r="20" spans="1:11" ht="20.25" x14ac:dyDescent="0.3">
      <c r="A20" s="245">
        <v>200000</v>
      </c>
      <c r="B20" s="246" t="s">
        <v>14</v>
      </c>
      <c r="C20" s="247">
        <f>SUM(C21:C34)</f>
        <v>2120</v>
      </c>
      <c r="D20" s="247">
        <f>SUM(D21:D34)</f>
        <v>2120</v>
      </c>
      <c r="E20" s="248">
        <f>SUM(E21:E34)</f>
        <v>497.1</v>
      </c>
      <c r="F20" s="249">
        <f>SUM(F21:F34)</f>
        <v>952.49999999999989</v>
      </c>
      <c r="G20" s="248">
        <f>SUM(G21:G34)</f>
        <v>455.40000000000003</v>
      </c>
      <c r="H20" s="250">
        <f>SUM(F20/E20)</f>
        <v>1.9161134580567287</v>
      </c>
      <c r="I20" s="249">
        <f>SUM(I21:I34)</f>
        <v>859.1</v>
      </c>
      <c r="J20" s="248">
        <f>SUM(J21:J34)</f>
        <v>93.399999999999977</v>
      </c>
      <c r="K20" s="251">
        <f>SUM(F20/I20)*100%</f>
        <v>1.1087184262600394</v>
      </c>
    </row>
    <row r="21" spans="1:11" ht="44.45" customHeight="1" x14ac:dyDescent="0.3">
      <c r="A21" s="225">
        <v>210103</v>
      </c>
      <c r="B21" s="252" t="s">
        <v>59</v>
      </c>
      <c r="C21" s="253">
        <v>63</v>
      </c>
      <c r="D21" s="253">
        <v>63</v>
      </c>
      <c r="E21" s="234">
        <v>15</v>
      </c>
      <c r="F21" s="229">
        <v>10</v>
      </c>
      <c r="G21" s="221">
        <f t="shared" ref="G21:G34" si="11">SUM(F21-E21)</f>
        <v>-5</v>
      </c>
      <c r="H21" s="222">
        <f t="shared" ref="H21:H33" si="12">SUM(F21/E21)</f>
        <v>0.66666666666666663</v>
      </c>
      <c r="I21" s="231">
        <v>2.8</v>
      </c>
      <c r="J21" s="223">
        <f t="shared" ref="J21:J38" si="13">SUM(F21-I21)</f>
        <v>7.2</v>
      </c>
      <c r="K21" s="254">
        <f t="shared" si="3"/>
        <v>3.5714285714285716</v>
      </c>
    </row>
    <row r="22" spans="1:11" ht="20.25" x14ac:dyDescent="0.3">
      <c r="A22" s="225">
        <v>210500</v>
      </c>
      <c r="B22" s="255" t="s">
        <v>35</v>
      </c>
      <c r="C22" s="256"/>
      <c r="D22" s="256"/>
      <c r="E22" s="234"/>
      <c r="F22" s="229"/>
      <c r="G22" s="221">
        <f t="shared" si="11"/>
        <v>0</v>
      </c>
      <c r="H22" s="222" t="e">
        <f t="shared" si="12"/>
        <v>#DIV/0!</v>
      </c>
      <c r="I22" s="231">
        <v>37.200000000000003</v>
      </c>
      <c r="J22" s="223">
        <f t="shared" si="13"/>
        <v>-37.200000000000003</v>
      </c>
      <c r="K22" s="254"/>
    </row>
    <row r="23" spans="1:11" ht="21" hidden="1" customHeight="1" x14ac:dyDescent="0.3">
      <c r="A23" s="225">
        <v>210805</v>
      </c>
      <c r="B23" s="257" t="s">
        <v>15</v>
      </c>
      <c r="C23" s="256"/>
      <c r="D23" s="256"/>
      <c r="E23" s="234"/>
      <c r="F23" s="229"/>
      <c r="G23" s="221">
        <f t="shared" si="11"/>
        <v>0</v>
      </c>
      <c r="H23" s="222"/>
      <c r="I23" s="231"/>
      <c r="J23" s="223">
        <f t="shared" si="13"/>
        <v>0</v>
      </c>
      <c r="K23" s="254"/>
    </row>
    <row r="24" spans="1:11" ht="20.25" x14ac:dyDescent="0.3">
      <c r="A24" s="216">
        <v>210811</v>
      </c>
      <c r="B24" s="258" t="s">
        <v>16</v>
      </c>
      <c r="C24" s="259">
        <v>220</v>
      </c>
      <c r="D24" s="259">
        <v>220</v>
      </c>
      <c r="E24" s="234">
        <v>26</v>
      </c>
      <c r="F24" s="229">
        <v>261.5</v>
      </c>
      <c r="G24" s="221">
        <f t="shared" si="11"/>
        <v>235.5</v>
      </c>
      <c r="H24" s="222">
        <f t="shared" si="12"/>
        <v>10.057692307692308</v>
      </c>
      <c r="I24" s="231">
        <v>100.3</v>
      </c>
      <c r="J24" s="223">
        <f t="shared" si="13"/>
        <v>161.19999999999999</v>
      </c>
      <c r="K24" s="254">
        <f>SUM(F24/I24)*100%</f>
        <v>2.6071784646061817</v>
      </c>
    </row>
    <row r="25" spans="1:11" ht="39" customHeight="1" x14ac:dyDescent="0.3">
      <c r="A25" s="216">
        <v>210815</v>
      </c>
      <c r="B25" s="260" t="s">
        <v>33</v>
      </c>
      <c r="C25" s="261"/>
      <c r="D25" s="261"/>
      <c r="E25" s="234"/>
      <c r="F25" s="229">
        <v>17</v>
      </c>
      <c r="G25" s="221">
        <f t="shared" si="11"/>
        <v>17</v>
      </c>
      <c r="H25" s="222" t="e">
        <f t="shared" si="12"/>
        <v>#DIV/0!</v>
      </c>
      <c r="I25" s="231"/>
      <c r="J25" s="223">
        <f t="shared" si="13"/>
        <v>17</v>
      </c>
      <c r="K25" s="254" t="e">
        <f>SUM(F25/I25)*100%</f>
        <v>#DIV/0!</v>
      </c>
    </row>
    <row r="26" spans="1:11" ht="39" customHeight="1" x14ac:dyDescent="0.3">
      <c r="A26" s="373">
        <v>210824</v>
      </c>
      <c r="B26" s="60" t="s">
        <v>87</v>
      </c>
      <c r="C26" s="261"/>
      <c r="D26" s="261"/>
      <c r="E26" s="234"/>
      <c r="F26" s="229">
        <v>0.7</v>
      </c>
      <c r="G26" s="221">
        <f t="shared" si="11"/>
        <v>0.7</v>
      </c>
      <c r="H26" s="222" t="e">
        <f t="shared" si="12"/>
        <v>#DIV/0!</v>
      </c>
      <c r="I26" s="231"/>
      <c r="J26" s="223">
        <f t="shared" si="13"/>
        <v>0.7</v>
      </c>
      <c r="K26" s="254"/>
    </row>
    <row r="27" spans="1:11" ht="40.15" customHeight="1" x14ac:dyDescent="0.3">
      <c r="A27" s="216">
        <v>220103</v>
      </c>
      <c r="B27" s="260" t="s">
        <v>34</v>
      </c>
      <c r="C27" s="261">
        <v>20</v>
      </c>
      <c r="D27" s="261">
        <v>20</v>
      </c>
      <c r="E27" s="234">
        <v>5</v>
      </c>
      <c r="F27" s="229">
        <v>4.7</v>
      </c>
      <c r="G27" s="221">
        <f t="shared" si="11"/>
        <v>-0.29999999999999982</v>
      </c>
      <c r="H27" s="222">
        <f t="shared" si="12"/>
        <v>0.94000000000000006</v>
      </c>
      <c r="I27" s="231">
        <v>13</v>
      </c>
      <c r="J27" s="223">
        <f t="shared" si="13"/>
        <v>-8.3000000000000007</v>
      </c>
      <c r="K27" s="254">
        <f>SUM(F27/I27)*100%</f>
        <v>0.36153846153846153</v>
      </c>
    </row>
    <row r="28" spans="1:11" ht="18" customHeight="1" x14ac:dyDescent="0.3">
      <c r="A28" s="216">
        <v>220125</v>
      </c>
      <c r="B28" s="262" t="s">
        <v>60</v>
      </c>
      <c r="C28" s="263">
        <v>1030</v>
      </c>
      <c r="D28" s="263">
        <v>1030</v>
      </c>
      <c r="E28" s="234">
        <v>253.5</v>
      </c>
      <c r="F28" s="229">
        <v>309.7</v>
      </c>
      <c r="G28" s="221">
        <f t="shared" si="11"/>
        <v>56.199999999999989</v>
      </c>
      <c r="H28" s="222">
        <f t="shared" si="12"/>
        <v>1.2216962524654831</v>
      </c>
      <c r="I28" s="231">
        <v>263.7</v>
      </c>
      <c r="J28" s="223">
        <f t="shared" si="13"/>
        <v>46</v>
      </c>
      <c r="K28" s="254">
        <f t="shared" si="3"/>
        <v>1.174440652256352</v>
      </c>
    </row>
    <row r="29" spans="1:11" ht="38.450000000000003" customHeight="1" x14ac:dyDescent="0.3">
      <c r="A29" s="216">
        <v>220126</v>
      </c>
      <c r="B29" s="264" t="s">
        <v>31</v>
      </c>
      <c r="C29" s="265">
        <v>200</v>
      </c>
      <c r="D29" s="265">
        <v>200</v>
      </c>
      <c r="E29" s="234">
        <v>51</v>
      </c>
      <c r="F29" s="229">
        <v>36.799999999999997</v>
      </c>
      <c r="G29" s="221">
        <f t="shared" si="11"/>
        <v>-14.200000000000003</v>
      </c>
      <c r="H29" s="222">
        <f t="shared" si="12"/>
        <v>0.72156862745098038</v>
      </c>
      <c r="I29" s="231">
        <v>61.9</v>
      </c>
      <c r="J29" s="223">
        <f t="shared" si="13"/>
        <v>-25.1</v>
      </c>
      <c r="K29" s="254">
        <f t="shared" si="3"/>
        <v>0.59450726978998381</v>
      </c>
    </row>
    <row r="30" spans="1:11" ht="40.9" customHeight="1" x14ac:dyDescent="0.3">
      <c r="A30" s="216">
        <v>220804</v>
      </c>
      <c r="B30" s="266" t="s">
        <v>63</v>
      </c>
      <c r="C30" s="265">
        <v>410</v>
      </c>
      <c r="D30" s="265">
        <v>410</v>
      </c>
      <c r="E30" s="234">
        <v>102.5</v>
      </c>
      <c r="F30" s="229">
        <v>123.3</v>
      </c>
      <c r="G30" s="221">
        <f t="shared" si="11"/>
        <v>20.799999999999997</v>
      </c>
      <c r="H30" s="222">
        <f t="shared" si="12"/>
        <v>1.2029268292682926</v>
      </c>
      <c r="I30" s="231">
        <v>5.7</v>
      </c>
      <c r="J30" s="223">
        <f t="shared" si="13"/>
        <v>117.6</v>
      </c>
      <c r="K30" s="254">
        <f t="shared" si="3"/>
        <v>21.631578947368421</v>
      </c>
    </row>
    <row r="31" spans="1:11" ht="17.45" customHeight="1" x14ac:dyDescent="0.3">
      <c r="A31" s="216">
        <v>220900</v>
      </c>
      <c r="B31" s="217" t="s">
        <v>17</v>
      </c>
      <c r="C31" s="267">
        <v>27</v>
      </c>
      <c r="D31" s="267">
        <v>27</v>
      </c>
      <c r="E31" s="234">
        <v>6.6</v>
      </c>
      <c r="F31" s="229">
        <v>4.7</v>
      </c>
      <c r="G31" s="221">
        <f t="shared" si="11"/>
        <v>-1.8999999999999995</v>
      </c>
      <c r="H31" s="222">
        <f t="shared" si="12"/>
        <v>0.71212121212121215</v>
      </c>
      <c r="I31" s="231">
        <v>7</v>
      </c>
      <c r="J31" s="223">
        <f t="shared" si="13"/>
        <v>-2.2999999999999998</v>
      </c>
      <c r="K31" s="254">
        <f t="shared" si="3"/>
        <v>0.67142857142857149</v>
      </c>
    </row>
    <row r="32" spans="1:11" ht="20.25" x14ac:dyDescent="0.3">
      <c r="A32" s="216">
        <v>240603</v>
      </c>
      <c r="B32" s="257" t="s">
        <v>15</v>
      </c>
      <c r="C32" s="268">
        <v>150</v>
      </c>
      <c r="D32" s="268">
        <v>150</v>
      </c>
      <c r="E32" s="234">
        <v>37.5</v>
      </c>
      <c r="F32" s="269">
        <v>182.9</v>
      </c>
      <c r="G32" s="221">
        <f t="shared" si="11"/>
        <v>145.4</v>
      </c>
      <c r="H32" s="222">
        <f t="shared" si="12"/>
        <v>4.8773333333333335</v>
      </c>
      <c r="I32" s="231">
        <v>365.4</v>
      </c>
      <c r="J32" s="223">
        <f t="shared" si="13"/>
        <v>-182.49999999999997</v>
      </c>
      <c r="K32" s="254">
        <f t="shared" si="3"/>
        <v>0.50054734537493162</v>
      </c>
    </row>
    <row r="33" spans="1:11" ht="20.25" hidden="1" x14ac:dyDescent="0.3">
      <c r="A33" s="216">
        <v>240606</v>
      </c>
      <c r="B33" s="257" t="s">
        <v>78</v>
      </c>
      <c r="C33" s="268"/>
      <c r="D33" s="268"/>
      <c r="E33" s="234"/>
      <c r="F33" s="229"/>
      <c r="G33" s="221">
        <f t="shared" ref="G33" si="14">SUM(F33-E33)</f>
        <v>0</v>
      </c>
      <c r="H33" s="222" t="e">
        <f t="shared" si="12"/>
        <v>#DIV/0!</v>
      </c>
      <c r="I33" s="231"/>
      <c r="J33" s="223">
        <f t="shared" si="13"/>
        <v>0</v>
      </c>
      <c r="K33" s="254" t="e">
        <f t="shared" si="3"/>
        <v>#DIV/0!</v>
      </c>
    </row>
    <row r="34" spans="1:11" ht="90.6" customHeight="1" x14ac:dyDescent="0.3">
      <c r="A34" s="216">
        <v>240622</v>
      </c>
      <c r="B34" s="270" t="s">
        <v>42</v>
      </c>
      <c r="C34" s="271"/>
      <c r="D34" s="271"/>
      <c r="E34" s="234"/>
      <c r="F34" s="229">
        <v>1.2</v>
      </c>
      <c r="G34" s="221">
        <f t="shared" si="11"/>
        <v>1.2</v>
      </c>
      <c r="H34" s="222"/>
      <c r="I34" s="231">
        <v>2.1</v>
      </c>
      <c r="J34" s="223">
        <f t="shared" si="13"/>
        <v>-0.90000000000000013</v>
      </c>
      <c r="K34" s="254">
        <f t="shared" si="3"/>
        <v>0.5714285714285714</v>
      </c>
    </row>
    <row r="35" spans="1:11" ht="20.25" hidden="1" x14ac:dyDescent="0.3">
      <c r="A35" s="245">
        <v>300000</v>
      </c>
      <c r="B35" s="246" t="s">
        <v>18</v>
      </c>
      <c r="C35" s="272"/>
      <c r="D35" s="272"/>
      <c r="E35" s="248">
        <f>SUM(E37)</f>
        <v>0</v>
      </c>
      <c r="F35" s="249">
        <f>SUM(F37,F36)</f>
        <v>0</v>
      </c>
      <c r="G35" s="248">
        <f>SUM(F35-E35)</f>
        <v>0</v>
      </c>
      <c r="H35" s="250" t="e">
        <f>SUM(F35/E35)</f>
        <v>#DIV/0!</v>
      </c>
      <c r="I35" s="273">
        <f>SUM(I37,I36)</f>
        <v>0</v>
      </c>
      <c r="J35" s="248">
        <f>SUM(F35-I35)</f>
        <v>0</v>
      </c>
      <c r="K35" s="251" t="e">
        <f>SUM(F35/I35)*100%</f>
        <v>#DIV/0!</v>
      </c>
    </row>
    <row r="36" spans="1:11" ht="1.9" hidden="1" customHeight="1" x14ac:dyDescent="0.3">
      <c r="A36" s="216">
        <v>310102</v>
      </c>
      <c r="B36" s="274" t="s">
        <v>19</v>
      </c>
      <c r="C36" s="275"/>
      <c r="D36" s="275"/>
      <c r="E36" s="228"/>
      <c r="F36" s="229"/>
      <c r="G36" s="221">
        <v>0</v>
      </c>
      <c r="H36" s="222"/>
      <c r="I36" s="229"/>
      <c r="J36" s="223">
        <f t="shared" si="13"/>
        <v>0</v>
      </c>
      <c r="K36" s="254"/>
    </row>
    <row r="37" spans="1:11" ht="39.75" hidden="1" customHeight="1" x14ac:dyDescent="0.3">
      <c r="A37" s="216">
        <v>310200</v>
      </c>
      <c r="B37" s="266" t="s">
        <v>61</v>
      </c>
      <c r="C37" s="275"/>
      <c r="D37" s="275"/>
      <c r="E37" s="228"/>
      <c r="F37" s="229"/>
      <c r="G37" s="221">
        <f t="shared" ref="G37:G38" si="15">SUM(F37-E37)</f>
        <v>0</v>
      </c>
      <c r="H37" s="222" t="e">
        <f t="shared" ref="H37" si="16">SUM(F37/E37)</f>
        <v>#DIV/0!</v>
      </c>
      <c r="I37" s="229"/>
      <c r="J37" s="223">
        <f t="shared" si="13"/>
        <v>0</v>
      </c>
      <c r="K37" s="254" t="e">
        <f t="shared" ref="K37" si="17">SUM(F37/I37)*100%</f>
        <v>#DIV/0!</v>
      </c>
    </row>
    <row r="38" spans="1:11" ht="25.9" customHeight="1" x14ac:dyDescent="0.3">
      <c r="A38" s="245"/>
      <c r="B38" s="246" t="s">
        <v>20</v>
      </c>
      <c r="C38" s="276">
        <f>SUM(C8,C20,C35)</f>
        <v>710609.4</v>
      </c>
      <c r="D38" s="276">
        <f>SUM(D8,D20,D35)</f>
        <v>710609.4</v>
      </c>
      <c r="E38" s="276">
        <f>SUM(E8,E20,E35)</f>
        <v>195908.5</v>
      </c>
      <c r="F38" s="239">
        <f>SUM(F8,F20,F35)</f>
        <v>188843.00000000003</v>
      </c>
      <c r="G38" s="276">
        <f t="shared" si="15"/>
        <v>-7065.4999999999709</v>
      </c>
      <c r="H38" s="250">
        <f>SUM(F38/E38)</f>
        <v>0.96393469400255749</v>
      </c>
      <c r="I38" s="239">
        <f>SUM(I8,I20,I35)</f>
        <v>170031.69999999998</v>
      </c>
      <c r="J38" s="276">
        <f t="shared" si="13"/>
        <v>18811.300000000047</v>
      </c>
      <c r="K38" s="251">
        <f t="shared" ref="K38:K68" si="18">SUM(F38/I38)*100%</f>
        <v>1.1106340758811448</v>
      </c>
    </row>
    <row r="39" spans="1:11" ht="20.25" x14ac:dyDescent="0.3">
      <c r="A39" s="277">
        <v>400000</v>
      </c>
      <c r="B39" s="278" t="s">
        <v>21</v>
      </c>
      <c r="C39" s="279">
        <f>SUM(C40,C49,C47)</f>
        <v>178860.79999999999</v>
      </c>
      <c r="D39" s="279">
        <f>SUM(D40,D49,D47)</f>
        <v>178981.8</v>
      </c>
      <c r="E39" s="279">
        <f t="shared" ref="E39:F39" si="19">SUM(E40,E49,E47)</f>
        <v>41344.800000000003</v>
      </c>
      <c r="F39" s="280">
        <f t="shared" si="19"/>
        <v>41344.800000000003</v>
      </c>
      <c r="G39" s="240">
        <f t="shared" ref="G39:G65" si="20">SUM(F39-E39)</f>
        <v>0</v>
      </c>
      <c r="H39" s="241">
        <f t="shared" ref="H39:H65" si="21">SUM(F39/E39)</f>
        <v>1</v>
      </c>
      <c r="I39" s="280">
        <f>SUM(I40,I49,I47)</f>
        <v>32155.9</v>
      </c>
      <c r="J39" s="279">
        <f>SUM(J40,J49,J47)</f>
        <v>9188.9000000000015</v>
      </c>
      <c r="K39" s="243">
        <f t="shared" si="18"/>
        <v>1.285760933452337</v>
      </c>
    </row>
    <row r="40" spans="1:11" ht="20.25" x14ac:dyDescent="0.3">
      <c r="A40" s="277">
        <v>410300</v>
      </c>
      <c r="B40" s="278" t="s">
        <v>44</v>
      </c>
      <c r="C40" s="279">
        <f>SUM(C41:C46)</f>
        <v>177029.8</v>
      </c>
      <c r="D40" s="279">
        <f>SUM(D41:D46)</f>
        <v>177029.8</v>
      </c>
      <c r="E40" s="279">
        <f>SUM(E41:E46)</f>
        <v>40893.9</v>
      </c>
      <c r="F40" s="280">
        <f>SUM(F41:F46)</f>
        <v>40893.9</v>
      </c>
      <c r="G40" s="240">
        <f t="shared" si="20"/>
        <v>0</v>
      </c>
      <c r="H40" s="241">
        <f t="shared" si="21"/>
        <v>1</v>
      </c>
      <c r="I40" s="280">
        <f>SUM(I41:I46)</f>
        <v>30660.3</v>
      </c>
      <c r="J40" s="242">
        <f t="shared" ref="J40:J69" si="22">SUM(F40-I40)</f>
        <v>10233.600000000002</v>
      </c>
      <c r="K40" s="243">
        <f t="shared" si="18"/>
        <v>1.333773642136574</v>
      </c>
    </row>
    <row r="41" spans="1:11" ht="35.25" hidden="1" customHeight="1" x14ac:dyDescent="0.3">
      <c r="A41" s="216">
        <v>410304</v>
      </c>
      <c r="B41" s="281" t="s">
        <v>69</v>
      </c>
      <c r="C41" s="279"/>
      <c r="D41" s="279"/>
      <c r="E41" s="228"/>
      <c r="F41" s="220"/>
      <c r="G41" s="221"/>
      <c r="H41" s="222"/>
      <c r="I41" s="220"/>
      <c r="J41" s="223">
        <f t="shared" si="22"/>
        <v>0</v>
      </c>
      <c r="K41" s="243"/>
    </row>
    <row r="42" spans="1:11" ht="33" hidden="1" customHeight="1" x14ac:dyDescent="0.3">
      <c r="A42" s="216">
        <v>410332</v>
      </c>
      <c r="B42" s="281" t="s">
        <v>67</v>
      </c>
      <c r="C42" s="279"/>
      <c r="D42" s="279"/>
      <c r="E42" s="228"/>
      <c r="F42" s="220"/>
      <c r="G42" s="221"/>
      <c r="H42" s="222"/>
      <c r="I42" s="220"/>
      <c r="J42" s="223">
        <f t="shared" si="22"/>
        <v>0</v>
      </c>
      <c r="K42" s="243"/>
    </row>
    <row r="43" spans="1:11" ht="20.25" x14ac:dyDescent="0.3">
      <c r="A43" s="216">
        <v>410339</v>
      </c>
      <c r="B43" s="282" t="s">
        <v>22</v>
      </c>
      <c r="C43" s="283">
        <v>177029.8</v>
      </c>
      <c r="D43" s="283">
        <v>177029.8</v>
      </c>
      <c r="E43" s="228">
        <v>40893.9</v>
      </c>
      <c r="F43" s="284">
        <v>40893.9</v>
      </c>
      <c r="G43" s="221">
        <f t="shared" si="20"/>
        <v>0</v>
      </c>
      <c r="H43" s="222">
        <f t="shared" si="21"/>
        <v>1</v>
      </c>
      <c r="I43" s="285">
        <v>30660.3</v>
      </c>
      <c r="J43" s="223">
        <f t="shared" si="22"/>
        <v>10233.600000000002</v>
      </c>
      <c r="K43" s="286">
        <f t="shared" si="18"/>
        <v>1.333773642136574</v>
      </c>
    </row>
    <row r="44" spans="1:11" ht="20.25" x14ac:dyDescent="0.3">
      <c r="A44" s="216">
        <v>410342</v>
      </c>
      <c r="B44" s="282" t="s">
        <v>23</v>
      </c>
      <c r="C44" s="283"/>
      <c r="D44" s="283"/>
      <c r="E44" s="228"/>
      <c r="F44" s="284"/>
      <c r="G44" s="221">
        <f t="shared" si="20"/>
        <v>0</v>
      </c>
      <c r="H44" s="222" t="e">
        <f t="shared" si="21"/>
        <v>#DIV/0!</v>
      </c>
      <c r="I44" s="285"/>
      <c r="J44" s="223">
        <f t="shared" si="22"/>
        <v>0</v>
      </c>
      <c r="K44" s="286" t="e">
        <f t="shared" si="18"/>
        <v>#DIV/0!</v>
      </c>
    </row>
    <row r="45" spans="1:11" ht="37.5" hidden="1" x14ac:dyDescent="0.3">
      <c r="A45" s="216">
        <v>410345</v>
      </c>
      <c r="B45" s="281" t="s">
        <v>58</v>
      </c>
      <c r="C45" s="287"/>
      <c r="D45" s="287"/>
      <c r="E45" s="228"/>
      <c r="F45" s="284"/>
      <c r="G45" s="221"/>
      <c r="H45" s="222"/>
      <c r="I45" s="285"/>
      <c r="J45" s="223">
        <f t="shared" si="22"/>
        <v>0</v>
      </c>
      <c r="K45" s="286" t="e">
        <f t="shared" si="18"/>
        <v>#DIV/0!</v>
      </c>
    </row>
    <row r="46" spans="1:11" ht="43.5" hidden="1" customHeight="1" x14ac:dyDescent="0.3">
      <c r="A46" s="216">
        <v>410351</v>
      </c>
      <c r="B46" s="288" t="s">
        <v>52</v>
      </c>
      <c r="C46" s="283"/>
      <c r="D46" s="283"/>
      <c r="E46" s="228"/>
      <c r="F46" s="284"/>
      <c r="G46" s="221">
        <f t="shared" si="20"/>
        <v>0</v>
      </c>
      <c r="H46" s="222" t="e">
        <f t="shared" si="21"/>
        <v>#DIV/0!</v>
      </c>
      <c r="I46" s="284"/>
      <c r="J46" s="223">
        <f t="shared" si="22"/>
        <v>0</v>
      </c>
      <c r="K46" s="286" t="e">
        <f t="shared" si="18"/>
        <v>#DIV/0!</v>
      </c>
    </row>
    <row r="47" spans="1:11" ht="21" x14ac:dyDescent="0.3">
      <c r="A47" s="277">
        <v>410400</v>
      </c>
      <c r="B47" s="289" t="s">
        <v>73</v>
      </c>
      <c r="C47" s="290">
        <f>SUM(C48)</f>
        <v>0</v>
      </c>
      <c r="D47" s="290">
        <f>SUM(D48)</f>
        <v>0</v>
      </c>
      <c r="E47" s="290">
        <f t="shared" ref="E47:F47" si="23">SUM(E48)</f>
        <v>0</v>
      </c>
      <c r="F47" s="291">
        <f t="shared" si="23"/>
        <v>0</v>
      </c>
      <c r="G47" s="240">
        <f t="shared" ref="G47:G48" si="24">SUM(F47-E47)</f>
        <v>0</v>
      </c>
      <c r="H47" s="241" t="e">
        <f t="shared" ref="H47:H48" si="25">SUM(F47/E47)</f>
        <v>#DIV/0!</v>
      </c>
      <c r="I47" s="292">
        <f>SUM(I48)</f>
        <v>650.70000000000005</v>
      </c>
      <c r="J47" s="242">
        <f t="shared" ref="J47:J48" si="26">SUM(F47-I47)</f>
        <v>-650.70000000000005</v>
      </c>
      <c r="K47" s="243">
        <f t="shared" si="18"/>
        <v>0</v>
      </c>
    </row>
    <row r="48" spans="1:11" ht="59.25" customHeight="1" x14ac:dyDescent="0.3">
      <c r="A48" s="216">
        <v>410402</v>
      </c>
      <c r="B48" s="293" t="s">
        <v>72</v>
      </c>
      <c r="C48" s="283"/>
      <c r="D48" s="283"/>
      <c r="E48" s="283"/>
      <c r="F48" s="284"/>
      <c r="G48" s="221">
        <f t="shared" si="24"/>
        <v>0</v>
      </c>
      <c r="H48" s="222" t="e">
        <f t="shared" si="25"/>
        <v>#DIV/0!</v>
      </c>
      <c r="I48" s="284">
        <v>650.70000000000005</v>
      </c>
      <c r="J48" s="223">
        <f t="shared" si="26"/>
        <v>-650.70000000000005</v>
      </c>
      <c r="K48" s="286">
        <f t="shared" si="18"/>
        <v>0</v>
      </c>
    </row>
    <row r="49" spans="1:11" ht="20.25" x14ac:dyDescent="0.3">
      <c r="A49" s="277">
        <v>410500</v>
      </c>
      <c r="B49" s="278" t="s">
        <v>45</v>
      </c>
      <c r="C49" s="279">
        <f>SUM(C50:C69)</f>
        <v>1831</v>
      </c>
      <c r="D49" s="279">
        <f>SUM(D50:D69)</f>
        <v>1952</v>
      </c>
      <c r="E49" s="279">
        <f t="shared" ref="E49:F49" si="27">SUM(E50:E69)</f>
        <v>450.9</v>
      </c>
      <c r="F49" s="280">
        <f t="shared" si="27"/>
        <v>450.9</v>
      </c>
      <c r="G49" s="279">
        <f>SUM(G50:G69)</f>
        <v>0</v>
      </c>
      <c r="H49" s="222">
        <f t="shared" si="21"/>
        <v>1</v>
      </c>
      <c r="I49" s="280">
        <f>SUM(I50:I69)</f>
        <v>844.90000000000009</v>
      </c>
      <c r="J49" s="242">
        <f t="shared" si="22"/>
        <v>-394.00000000000011</v>
      </c>
      <c r="K49" s="294">
        <f t="shared" si="18"/>
        <v>0.53367262397916904</v>
      </c>
    </row>
    <row r="50" spans="1:11" ht="39" hidden="1" customHeight="1" x14ac:dyDescent="0.3">
      <c r="A50" s="216">
        <v>410501</v>
      </c>
      <c r="B50" s="295" t="s">
        <v>46</v>
      </c>
      <c r="C50" s="296"/>
      <c r="D50" s="296"/>
      <c r="E50" s="228"/>
      <c r="F50" s="284"/>
      <c r="G50" s="221"/>
      <c r="H50" s="222"/>
      <c r="I50" s="285"/>
      <c r="J50" s="223">
        <f t="shared" si="22"/>
        <v>0</v>
      </c>
      <c r="K50" s="286" t="e">
        <f t="shared" si="18"/>
        <v>#DIV/0!</v>
      </c>
    </row>
    <row r="51" spans="1:11" ht="39.75" hidden="1" customHeight="1" x14ac:dyDescent="0.3">
      <c r="A51" s="216">
        <v>410502</v>
      </c>
      <c r="B51" s="288" t="s">
        <v>47</v>
      </c>
      <c r="C51" s="283"/>
      <c r="D51" s="283"/>
      <c r="E51" s="228"/>
      <c r="F51" s="284"/>
      <c r="G51" s="221"/>
      <c r="H51" s="222"/>
      <c r="I51" s="285"/>
      <c r="J51" s="223">
        <f t="shared" si="22"/>
        <v>0</v>
      </c>
      <c r="K51" s="286" t="e">
        <f t="shared" si="18"/>
        <v>#DIV/0!</v>
      </c>
    </row>
    <row r="52" spans="1:11" ht="45" hidden="1" customHeight="1" x14ac:dyDescent="0.3">
      <c r="A52" s="216">
        <v>410503</v>
      </c>
      <c r="B52" s="297" t="s">
        <v>48</v>
      </c>
      <c r="C52" s="298"/>
      <c r="D52" s="298"/>
      <c r="E52" s="228"/>
      <c r="F52" s="284"/>
      <c r="G52" s="221"/>
      <c r="H52" s="222"/>
      <c r="I52" s="285"/>
      <c r="J52" s="223">
        <f t="shared" si="22"/>
        <v>0</v>
      </c>
      <c r="K52" s="286" t="e">
        <f t="shared" si="18"/>
        <v>#DIV/0!</v>
      </c>
    </row>
    <row r="53" spans="1:11" ht="36" hidden="1" customHeight="1" x14ac:dyDescent="0.3">
      <c r="A53" s="216">
        <v>410508</v>
      </c>
      <c r="B53" s="295" t="s">
        <v>54</v>
      </c>
      <c r="C53" s="259"/>
      <c r="D53" s="259"/>
      <c r="E53" s="228"/>
      <c r="F53" s="284"/>
      <c r="G53" s="221"/>
      <c r="H53" s="222"/>
      <c r="I53" s="285"/>
      <c r="J53" s="223">
        <f t="shared" si="22"/>
        <v>0</v>
      </c>
      <c r="K53" s="286"/>
    </row>
    <row r="54" spans="1:11" ht="41.25" hidden="1" customHeight="1" x14ac:dyDescent="0.3">
      <c r="A54" s="216">
        <v>410509</v>
      </c>
      <c r="B54" s="295" t="s">
        <v>71</v>
      </c>
      <c r="C54" s="259"/>
      <c r="D54" s="259"/>
      <c r="E54" s="228"/>
      <c r="F54" s="284"/>
      <c r="G54" s="221"/>
      <c r="H54" s="222"/>
      <c r="I54" s="285"/>
      <c r="J54" s="223">
        <f t="shared" si="22"/>
        <v>0</v>
      </c>
      <c r="K54" s="286"/>
    </row>
    <row r="55" spans="1:11" ht="39" customHeight="1" x14ac:dyDescent="0.3">
      <c r="A55" s="216">
        <v>410510</v>
      </c>
      <c r="B55" s="299" t="s">
        <v>66</v>
      </c>
      <c r="C55" s="298">
        <v>1831</v>
      </c>
      <c r="D55" s="259">
        <v>1952</v>
      </c>
      <c r="E55" s="228">
        <v>450.9</v>
      </c>
      <c r="F55" s="284">
        <v>450.9</v>
      </c>
      <c r="G55" s="221">
        <f t="shared" si="20"/>
        <v>0</v>
      </c>
      <c r="H55" s="222">
        <f t="shared" si="21"/>
        <v>1</v>
      </c>
      <c r="I55" s="285">
        <v>218</v>
      </c>
      <c r="J55" s="223">
        <f t="shared" si="22"/>
        <v>232.89999999999998</v>
      </c>
      <c r="K55" s="286">
        <f t="shared" si="18"/>
        <v>2.0683486238532107</v>
      </c>
    </row>
    <row r="56" spans="1:11" ht="34.5" hidden="1" customHeight="1" x14ac:dyDescent="0.3">
      <c r="A56" s="216">
        <v>410511</v>
      </c>
      <c r="B56" s="300" t="s">
        <v>56</v>
      </c>
      <c r="C56" s="259"/>
      <c r="D56" s="259"/>
      <c r="E56" s="228"/>
      <c r="F56" s="284"/>
      <c r="G56" s="221">
        <f t="shared" ref="G56" si="28">SUM(F56-E56)</f>
        <v>0</v>
      </c>
      <c r="H56" s="222" t="e">
        <f t="shared" si="21"/>
        <v>#DIV/0!</v>
      </c>
      <c r="I56" s="285"/>
      <c r="J56" s="223">
        <f t="shared" si="22"/>
        <v>0</v>
      </c>
      <c r="K56" s="286" t="e">
        <f t="shared" si="18"/>
        <v>#DIV/0!</v>
      </c>
    </row>
    <row r="57" spans="1:11" ht="38.25" customHeight="1" x14ac:dyDescent="0.3">
      <c r="A57" s="216">
        <v>410512</v>
      </c>
      <c r="B57" s="301" t="s">
        <v>53</v>
      </c>
      <c r="C57" s="259"/>
      <c r="D57" s="259"/>
      <c r="E57" s="228"/>
      <c r="F57" s="284"/>
      <c r="G57" s="221">
        <f t="shared" si="20"/>
        <v>0</v>
      </c>
      <c r="H57" s="222" t="e">
        <f t="shared" si="21"/>
        <v>#DIV/0!</v>
      </c>
      <c r="I57" s="285">
        <v>209.6</v>
      </c>
      <c r="J57" s="223">
        <f t="shared" si="22"/>
        <v>-209.6</v>
      </c>
      <c r="K57" s="286">
        <f t="shared" si="18"/>
        <v>0</v>
      </c>
    </row>
    <row r="58" spans="1:11" ht="39" hidden="1" customHeight="1" x14ac:dyDescent="0.3">
      <c r="A58" s="216">
        <v>410514</v>
      </c>
      <c r="B58" s="302" t="s">
        <v>57</v>
      </c>
      <c r="C58" s="259"/>
      <c r="D58" s="259"/>
      <c r="E58" s="228"/>
      <c r="F58" s="284"/>
      <c r="G58" s="221">
        <f t="shared" ref="G58" si="29">SUM(F58-E58)</f>
        <v>0</v>
      </c>
      <c r="H58" s="222" t="e">
        <f t="shared" si="21"/>
        <v>#DIV/0!</v>
      </c>
      <c r="I58" s="284"/>
      <c r="J58" s="223">
        <f t="shared" si="22"/>
        <v>0</v>
      </c>
      <c r="K58" s="286" t="e">
        <f t="shared" si="18"/>
        <v>#DIV/0!</v>
      </c>
    </row>
    <row r="59" spans="1:11" ht="36" hidden="1" customHeight="1" x14ac:dyDescent="0.3">
      <c r="A59" s="216">
        <v>410515</v>
      </c>
      <c r="B59" s="297" t="s">
        <v>51</v>
      </c>
      <c r="C59" s="259"/>
      <c r="D59" s="259"/>
      <c r="E59" s="228"/>
      <c r="F59" s="284"/>
      <c r="G59" s="221">
        <f t="shared" si="20"/>
        <v>0</v>
      </c>
      <c r="H59" s="222" t="e">
        <f t="shared" si="21"/>
        <v>#DIV/0!</v>
      </c>
      <c r="I59" s="284"/>
      <c r="J59" s="223">
        <f t="shared" si="22"/>
        <v>0</v>
      </c>
      <c r="K59" s="286" t="e">
        <f t="shared" si="18"/>
        <v>#DIV/0!</v>
      </c>
    </row>
    <row r="60" spans="1:11" ht="43.5" hidden="1" customHeight="1" x14ac:dyDescent="0.3">
      <c r="A60" s="216">
        <v>410517</v>
      </c>
      <c r="B60" s="295" t="s">
        <v>75</v>
      </c>
      <c r="C60" s="259"/>
      <c r="D60" s="259"/>
      <c r="E60" s="228"/>
      <c r="F60" s="284"/>
      <c r="G60" s="221">
        <f t="shared" si="20"/>
        <v>0</v>
      </c>
      <c r="H60" s="222" t="e">
        <f t="shared" si="21"/>
        <v>#DIV/0!</v>
      </c>
      <c r="I60" s="284"/>
      <c r="J60" s="223">
        <f t="shared" si="22"/>
        <v>0</v>
      </c>
      <c r="K60" s="286" t="e">
        <f t="shared" si="18"/>
        <v>#DIV/0!</v>
      </c>
    </row>
    <row r="61" spans="1:11" ht="33.75" hidden="1" customHeight="1" x14ac:dyDescent="0.3">
      <c r="A61" s="216">
        <v>410518</v>
      </c>
      <c r="B61" s="295" t="s">
        <v>77</v>
      </c>
      <c r="C61" s="259"/>
      <c r="D61" s="259"/>
      <c r="E61" s="228"/>
      <c r="F61" s="284"/>
      <c r="G61" s="221">
        <f t="shared" si="20"/>
        <v>0</v>
      </c>
      <c r="H61" s="222" t="e">
        <f t="shared" si="21"/>
        <v>#DIV/0!</v>
      </c>
      <c r="I61" s="284"/>
      <c r="J61" s="223">
        <f t="shared" si="22"/>
        <v>0</v>
      </c>
      <c r="K61" s="286"/>
    </row>
    <row r="62" spans="1:11" ht="40.5" hidden="1" customHeight="1" x14ac:dyDescent="0.3">
      <c r="A62" s="216">
        <v>410520</v>
      </c>
      <c r="B62" s="300" t="s">
        <v>50</v>
      </c>
      <c r="C62" s="256"/>
      <c r="D62" s="256"/>
      <c r="E62" s="228"/>
      <c r="F62" s="284"/>
      <c r="G62" s="221"/>
      <c r="H62" s="222"/>
      <c r="I62" s="284"/>
      <c r="J62" s="223">
        <f t="shared" si="22"/>
        <v>0</v>
      </c>
      <c r="K62" s="286" t="e">
        <f t="shared" si="18"/>
        <v>#DIV/0!</v>
      </c>
    </row>
    <row r="63" spans="1:11" ht="33.75" hidden="1" customHeight="1" x14ac:dyDescent="0.3">
      <c r="A63" s="216">
        <v>410523</v>
      </c>
      <c r="B63" s="300" t="s">
        <v>55</v>
      </c>
      <c r="C63" s="256"/>
      <c r="D63" s="256"/>
      <c r="E63" s="228"/>
      <c r="F63" s="284"/>
      <c r="G63" s="221"/>
      <c r="H63" s="222"/>
      <c r="I63" s="284"/>
      <c r="J63" s="223">
        <f t="shared" si="22"/>
        <v>0</v>
      </c>
      <c r="K63" s="286" t="e">
        <f t="shared" si="18"/>
        <v>#DIV/0!</v>
      </c>
    </row>
    <row r="64" spans="1:11" ht="30.75" hidden="1" customHeight="1" x14ac:dyDescent="0.3">
      <c r="A64" s="216">
        <v>410530</v>
      </c>
      <c r="B64" s="295" t="s">
        <v>76</v>
      </c>
      <c r="C64" s="256"/>
      <c r="D64" s="256"/>
      <c r="E64" s="228"/>
      <c r="F64" s="284"/>
      <c r="G64" s="221"/>
      <c r="H64" s="222"/>
      <c r="I64" s="284"/>
      <c r="J64" s="223"/>
      <c r="K64" s="286"/>
    </row>
    <row r="65" spans="1:11" ht="26.25" hidden="1" customHeight="1" x14ac:dyDescent="0.3">
      <c r="A65" s="216">
        <v>410539</v>
      </c>
      <c r="B65" s="300" t="s">
        <v>49</v>
      </c>
      <c r="C65" s="256"/>
      <c r="D65" s="256"/>
      <c r="E65" s="228"/>
      <c r="F65" s="284"/>
      <c r="G65" s="221">
        <f t="shared" si="20"/>
        <v>0</v>
      </c>
      <c r="H65" s="222" t="e">
        <f t="shared" si="21"/>
        <v>#DIV/0!</v>
      </c>
      <c r="I65" s="284"/>
      <c r="J65" s="223">
        <f t="shared" si="22"/>
        <v>0</v>
      </c>
      <c r="K65" s="254" t="e">
        <f t="shared" si="18"/>
        <v>#DIV/0!</v>
      </c>
    </row>
    <row r="66" spans="1:11" ht="41.25" hidden="1" customHeight="1" x14ac:dyDescent="0.3">
      <c r="A66" s="216">
        <v>410541</v>
      </c>
      <c r="B66" s="295" t="s">
        <v>64</v>
      </c>
      <c r="C66" s="256"/>
      <c r="D66" s="256"/>
      <c r="E66" s="228"/>
      <c r="F66" s="284"/>
      <c r="G66" s="221"/>
      <c r="H66" s="222"/>
      <c r="I66" s="284"/>
      <c r="J66" s="223">
        <f t="shared" si="22"/>
        <v>0</v>
      </c>
      <c r="K66" s="254" t="e">
        <f t="shared" si="18"/>
        <v>#DIV/0!</v>
      </c>
    </row>
    <row r="67" spans="1:11" ht="30.75" hidden="1" customHeight="1" x14ac:dyDescent="0.3">
      <c r="A67" s="216">
        <v>410543</v>
      </c>
      <c r="B67" s="300" t="s">
        <v>68</v>
      </c>
      <c r="C67" s="256"/>
      <c r="D67" s="256"/>
      <c r="E67" s="228"/>
      <c r="F67" s="284"/>
      <c r="G67" s="221"/>
      <c r="H67" s="222"/>
      <c r="I67" s="284"/>
      <c r="J67" s="223">
        <f t="shared" si="22"/>
        <v>0</v>
      </c>
      <c r="K67" s="254" t="e">
        <f t="shared" si="18"/>
        <v>#DIV/0!</v>
      </c>
    </row>
    <row r="68" spans="1:11" ht="36.75" hidden="1" customHeight="1" x14ac:dyDescent="0.3">
      <c r="A68" s="216">
        <v>410545</v>
      </c>
      <c r="B68" s="300" t="s">
        <v>70</v>
      </c>
      <c r="C68" s="256"/>
      <c r="D68" s="256"/>
      <c r="E68" s="228"/>
      <c r="F68" s="284"/>
      <c r="G68" s="221"/>
      <c r="H68" s="222"/>
      <c r="I68" s="284"/>
      <c r="J68" s="223">
        <f t="shared" si="22"/>
        <v>0</v>
      </c>
      <c r="K68" s="254" t="e">
        <f t="shared" si="18"/>
        <v>#DIV/0!</v>
      </c>
    </row>
    <row r="69" spans="1:11" ht="36.75" customHeight="1" x14ac:dyDescent="0.3">
      <c r="A69" s="216">
        <v>410550</v>
      </c>
      <c r="B69" s="300" t="s">
        <v>74</v>
      </c>
      <c r="C69" s="256"/>
      <c r="D69" s="256"/>
      <c r="E69" s="228"/>
      <c r="F69" s="284"/>
      <c r="G69" s="221">
        <f t="shared" ref="G69" si="30">SUM(F69-E69)</f>
        <v>0</v>
      </c>
      <c r="H69" s="222" t="e">
        <f t="shared" ref="H69" si="31">SUM(F69/E69)</f>
        <v>#DIV/0!</v>
      </c>
      <c r="I69" s="284">
        <v>417.3</v>
      </c>
      <c r="J69" s="223">
        <f t="shared" si="22"/>
        <v>-417.3</v>
      </c>
      <c r="K69" s="254"/>
    </row>
    <row r="70" spans="1:11" ht="20.25" x14ac:dyDescent="0.3">
      <c r="A70" s="303"/>
      <c r="B70" s="246" t="s">
        <v>38</v>
      </c>
      <c r="C70" s="276">
        <f>SUM(C38:C39)</f>
        <v>889470.2</v>
      </c>
      <c r="D70" s="276">
        <f>SUM(D38:D39)</f>
        <v>889591.2</v>
      </c>
      <c r="E70" s="276">
        <f>SUM(E38:E39)</f>
        <v>237253.3</v>
      </c>
      <c r="F70" s="239">
        <f>SUM(F38:F39)</f>
        <v>230187.80000000005</v>
      </c>
      <c r="G70" s="276">
        <f>SUM(G38:G39)</f>
        <v>-7065.4999999999709</v>
      </c>
      <c r="H70" s="250">
        <f>SUM(F70/E70)</f>
        <v>0.97021959230914834</v>
      </c>
      <c r="I70" s="239">
        <f>SUM(I38:I39)</f>
        <v>202187.59999999998</v>
      </c>
      <c r="J70" s="276">
        <f>SUM(J38:J39)</f>
        <v>28000.200000000048</v>
      </c>
      <c r="K70" s="251">
        <f>SUM(F70/I70)*100%</f>
        <v>1.1384862375338551</v>
      </c>
    </row>
    <row r="71" spans="1:11" ht="17.25" x14ac:dyDescent="0.25">
      <c r="A71" s="398" t="s">
        <v>29</v>
      </c>
      <c r="B71" s="399"/>
      <c r="C71" s="399"/>
      <c r="D71" s="399"/>
      <c r="E71" s="399"/>
      <c r="F71" s="399"/>
      <c r="G71" s="399"/>
      <c r="H71" s="399"/>
      <c r="I71" s="399"/>
      <c r="J71" s="399"/>
      <c r="K71" s="400"/>
    </row>
    <row r="72" spans="1:11" ht="20.25" x14ac:dyDescent="0.3">
      <c r="A72" s="225">
        <v>190100</v>
      </c>
      <c r="B72" s="244" t="s">
        <v>13</v>
      </c>
      <c r="C72" s="271">
        <v>373</v>
      </c>
      <c r="D72" s="271">
        <v>373</v>
      </c>
      <c r="E72" s="234">
        <v>93.8</v>
      </c>
      <c r="F72" s="229">
        <v>57.4</v>
      </c>
      <c r="G72" s="221">
        <f t="shared" ref="G72:G76" si="32">SUM(F72-E72)</f>
        <v>-36.4</v>
      </c>
      <c r="H72" s="222">
        <f t="shared" ref="H72:H76" si="33">SUM(F72/E72)</f>
        <v>0.61194029850746268</v>
      </c>
      <c r="I72" s="231">
        <v>48.7</v>
      </c>
      <c r="J72" s="223">
        <f t="shared" ref="J72:J80" si="34">SUM(F72-I72)</f>
        <v>8.6999999999999957</v>
      </c>
      <c r="K72" s="224">
        <f>SUM(F72/I72)*100%</f>
        <v>1.1786447638603694</v>
      </c>
    </row>
    <row r="73" spans="1:11" ht="39" customHeight="1" x14ac:dyDescent="0.3">
      <c r="A73" s="225">
        <v>211100</v>
      </c>
      <c r="B73" s="244" t="s">
        <v>84</v>
      </c>
      <c r="C73" s="271"/>
      <c r="D73" s="271"/>
      <c r="E73" s="234"/>
      <c r="F73" s="229">
        <v>0.3</v>
      </c>
      <c r="G73" s="221">
        <f t="shared" si="32"/>
        <v>0.3</v>
      </c>
      <c r="H73" s="222" t="e">
        <f t="shared" si="33"/>
        <v>#DIV/0!</v>
      </c>
      <c r="I73" s="231"/>
      <c r="J73" s="223">
        <f t="shared" si="34"/>
        <v>0.3</v>
      </c>
      <c r="K73" s="224" t="e">
        <f>SUM(F73/I73)*100%</f>
        <v>#DIV/0!</v>
      </c>
    </row>
    <row r="74" spans="1:11" ht="62.45" customHeight="1" x14ac:dyDescent="0.3">
      <c r="A74" s="225">
        <v>240621</v>
      </c>
      <c r="B74" s="304" t="s">
        <v>30</v>
      </c>
      <c r="C74" s="374">
        <v>70</v>
      </c>
      <c r="D74" s="374">
        <v>70</v>
      </c>
      <c r="E74" s="376">
        <v>7</v>
      </c>
      <c r="F74" s="305">
        <v>64.900000000000006</v>
      </c>
      <c r="G74" s="221">
        <f t="shared" si="32"/>
        <v>57.900000000000006</v>
      </c>
      <c r="H74" s="222">
        <f t="shared" si="33"/>
        <v>9.2714285714285722</v>
      </c>
      <c r="I74" s="306">
        <v>24.4</v>
      </c>
      <c r="J74" s="223">
        <f t="shared" si="34"/>
        <v>40.500000000000007</v>
      </c>
      <c r="K74" s="224">
        <f>SUM(F74/I74)*100%</f>
        <v>2.6598360655737707</v>
      </c>
    </row>
    <row r="75" spans="1:11" ht="22.5" customHeight="1" x14ac:dyDescent="0.3">
      <c r="A75" s="225">
        <v>250000</v>
      </c>
      <c r="B75" s="307" t="s">
        <v>25</v>
      </c>
      <c r="C75" s="308">
        <v>9268.5</v>
      </c>
      <c r="D75" s="308">
        <v>9268.5</v>
      </c>
      <c r="E75" s="309">
        <v>1139.5999999999999</v>
      </c>
      <c r="F75" s="310">
        <v>2083.4</v>
      </c>
      <c r="G75" s="221">
        <f t="shared" si="32"/>
        <v>943.80000000000018</v>
      </c>
      <c r="H75" s="222">
        <f t="shared" si="33"/>
        <v>1.8281853281853284</v>
      </c>
      <c r="I75" s="311">
        <v>6822.4</v>
      </c>
      <c r="J75" s="223">
        <f t="shared" si="34"/>
        <v>-4739</v>
      </c>
      <c r="K75" s="224">
        <f>SUM(F75/I75)*100%</f>
        <v>0.30537640712945596</v>
      </c>
    </row>
    <row r="76" spans="1:11" ht="40.5" hidden="1" x14ac:dyDescent="0.3">
      <c r="A76" s="216">
        <v>410366</v>
      </c>
      <c r="B76" s="312" t="s">
        <v>24</v>
      </c>
      <c r="C76" s="313"/>
      <c r="D76" s="313"/>
      <c r="E76" s="314"/>
      <c r="F76" s="310"/>
      <c r="G76" s="221">
        <f t="shared" si="32"/>
        <v>0</v>
      </c>
      <c r="H76" s="222" t="e">
        <f t="shared" si="33"/>
        <v>#DIV/0!</v>
      </c>
      <c r="I76" s="310"/>
      <c r="J76" s="223">
        <f t="shared" si="34"/>
        <v>0</v>
      </c>
      <c r="K76" s="224"/>
    </row>
    <row r="77" spans="1:11" ht="20.25" x14ac:dyDescent="0.3">
      <c r="A77" s="245"/>
      <c r="B77" s="246" t="s">
        <v>26</v>
      </c>
      <c r="C77" s="276">
        <f>SUM(C79:C83)</f>
        <v>600</v>
      </c>
      <c r="D77" s="276">
        <f>SUM(D79:D83)</f>
        <v>1350</v>
      </c>
      <c r="E77" s="276">
        <f>SUM(E79:E83)</f>
        <v>0</v>
      </c>
      <c r="F77" s="239">
        <f>SUM(F78:F83)</f>
        <v>0.5</v>
      </c>
      <c r="G77" s="276">
        <f>SUM(G78:G83)</f>
        <v>0.5</v>
      </c>
      <c r="H77" s="250" t="e">
        <f>SUM(F77/E77)</f>
        <v>#DIV/0!</v>
      </c>
      <c r="I77" s="239">
        <f>SUM(I78:I83)</f>
        <v>354.3</v>
      </c>
      <c r="J77" s="276">
        <f t="shared" si="34"/>
        <v>-353.8</v>
      </c>
      <c r="K77" s="251">
        <f>SUM(F77/I77)*100%</f>
        <v>1.4112334180073384E-3</v>
      </c>
    </row>
    <row r="78" spans="1:11" ht="42" customHeight="1" x14ac:dyDescent="0.3">
      <c r="A78" s="315">
        <v>241109</v>
      </c>
      <c r="B78" s="316" t="s">
        <v>62</v>
      </c>
      <c r="C78" s="317"/>
      <c r="D78" s="317"/>
      <c r="E78" s="317"/>
      <c r="F78" s="284">
        <v>0.5</v>
      </c>
      <c r="G78" s="318">
        <f t="shared" ref="G78:G83" si="35">SUM(F78-E78)</f>
        <v>0.5</v>
      </c>
      <c r="H78" s="319"/>
      <c r="I78" s="284"/>
      <c r="J78" s="320">
        <f t="shared" si="34"/>
        <v>0.5</v>
      </c>
      <c r="K78" s="286" t="e">
        <f t="shared" ref="K78:K79" si="36">SUM(F78/I78)*100%</f>
        <v>#DIV/0!</v>
      </c>
    </row>
    <row r="79" spans="1:11" ht="23.25" customHeight="1" x14ac:dyDescent="0.3">
      <c r="A79" s="315">
        <v>241700</v>
      </c>
      <c r="B79" s="321" t="s">
        <v>32</v>
      </c>
      <c r="C79" s="322"/>
      <c r="D79" s="322"/>
      <c r="E79" s="320"/>
      <c r="F79" s="229"/>
      <c r="G79" s="221">
        <f t="shared" si="35"/>
        <v>0</v>
      </c>
      <c r="H79" s="222"/>
      <c r="I79" s="231"/>
      <c r="J79" s="320">
        <f t="shared" si="34"/>
        <v>0</v>
      </c>
      <c r="K79" s="286" t="e">
        <f t="shared" si="36"/>
        <v>#DIV/0!</v>
      </c>
    </row>
    <row r="80" spans="1:11" ht="20.25" customHeight="1" x14ac:dyDescent="0.3">
      <c r="A80" s="225">
        <v>310300</v>
      </c>
      <c r="B80" s="323" t="s">
        <v>43</v>
      </c>
      <c r="C80" s="324"/>
      <c r="D80" s="324"/>
      <c r="E80" s="238"/>
      <c r="F80" s="229"/>
      <c r="G80" s="221">
        <f t="shared" si="35"/>
        <v>0</v>
      </c>
      <c r="H80" s="222"/>
      <c r="I80" s="231"/>
      <c r="J80" s="223">
        <f t="shared" si="34"/>
        <v>0</v>
      </c>
      <c r="K80" s="254"/>
    </row>
    <row r="81" spans="1:11" ht="21.75" customHeight="1" x14ac:dyDescent="0.3">
      <c r="A81" s="225">
        <v>330100</v>
      </c>
      <c r="B81" s="325" t="s">
        <v>27</v>
      </c>
      <c r="C81" s="326">
        <v>500</v>
      </c>
      <c r="D81" s="326">
        <v>500</v>
      </c>
      <c r="E81" s="327"/>
      <c r="F81" s="229"/>
      <c r="G81" s="221">
        <f t="shared" si="35"/>
        <v>0</v>
      </c>
      <c r="H81" s="222"/>
      <c r="I81" s="229">
        <v>354.3</v>
      </c>
      <c r="J81" s="223">
        <f>SUM(F81-I81)</f>
        <v>-354.3</v>
      </c>
      <c r="K81" s="286">
        <f t="shared" ref="K81:K83" si="37">SUM(F81/I81)*100%</f>
        <v>0</v>
      </c>
    </row>
    <row r="82" spans="1:11" ht="101.25" x14ac:dyDescent="0.3">
      <c r="A82" s="29">
        <v>330102</v>
      </c>
      <c r="B82" s="136" t="s">
        <v>92</v>
      </c>
      <c r="C82" s="375">
        <v>100</v>
      </c>
      <c r="D82" s="375">
        <v>100</v>
      </c>
      <c r="E82" s="327"/>
      <c r="F82" s="229"/>
      <c r="G82" s="221"/>
      <c r="H82" s="222"/>
      <c r="I82" s="229"/>
      <c r="J82" s="223">
        <f>SUM(F82-I82)</f>
        <v>0</v>
      </c>
      <c r="K82" s="224"/>
    </row>
    <row r="83" spans="1:11" ht="20.25" x14ac:dyDescent="0.3">
      <c r="A83" s="216">
        <v>410539</v>
      </c>
      <c r="B83" s="255" t="s">
        <v>49</v>
      </c>
      <c r="C83" s="324"/>
      <c r="D83" s="375">
        <v>750</v>
      </c>
      <c r="E83" s="327"/>
      <c r="F83" s="229"/>
      <c r="G83" s="221">
        <f t="shared" si="35"/>
        <v>0</v>
      </c>
      <c r="H83" s="222" t="e">
        <f t="shared" ref="H83:H85" si="38">SUM(F83/E83)</f>
        <v>#DIV/0!</v>
      </c>
      <c r="I83" s="229"/>
      <c r="J83" s="223">
        <f>SUM(F83-I83)</f>
        <v>0</v>
      </c>
      <c r="K83" s="286" t="e">
        <f t="shared" si="37"/>
        <v>#DIV/0!</v>
      </c>
    </row>
    <row r="84" spans="1:11" ht="20.25" x14ac:dyDescent="0.3">
      <c r="A84" s="245"/>
      <c r="B84" s="246" t="s">
        <v>39</v>
      </c>
      <c r="C84" s="328">
        <f>SUM(C72:C77)</f>
        <v>10311.5</v>
      </c>
      <c r="D84" s="328">
        <f>SUM(D72:D77)</f>
        <v>11061.5</v>
      </c>
      <c r="E84" s="328">
        <f>SUM(E72:E77)</f>
        <v>1240.3999999999999</v>
      </c>
      <c r="F84" s="280">
        <f>SUM(F72:F77)</f>
        <v>2206.5</v>
      </c>
      <c r="G84" s="328">
        <f>SUM(G72:G77)</f>
        <v>966.10000000000014</v>
      </c>
      <c r="H84" s="250">
        <f t="shared" si="38"/>
        <v>1.7788616575298293</v>
      </c>
      <c r="I84" s="280">
        <f>SUM(I72:I77)</f>
        <v>7249.8</v>
      </c>
      <c r="J84" s="328">
        <f>SUM(J72:J77)</f>
        <v>-5043.3</v>
      </c>
      <c r="K84" s="251">
        <f>SUM(F84/I84)*100%</f>
        <v>0.30435322353720101</v>
      </c>
    </row>
    <row r="85" spans="1:11" ht="21" thickBot="1" x14ac:dyDescent="0.35">
      <c r="A85" s="329"/>
      <c r="B85" s="330" t="s">
        <v>28</v>
      </c>
      <c r="C85" s="331">
        <f>SUM(C70,C84)</f>
        <v>899781.7</v>
      </c>
      <c r="D85" s="331">
        <f>SUM(D70,D84)</f>
        <v>900652.7</v>
      </c>
      <c r="E85" s="331">
        <f>SUM(E70,E84)</f>
        <v>238493.69999999998</v>
      </c>
      <c r="F85" s="332">
        <f>SUM(F70,F84)</f>
        <v>232394.30000000005</v>
      </c>
      <c r="G85" s="331">
        <f>SUM(G70,G84)</f>
        <v>-6099.3999999999705</v>
      </c>
      <c r="H85" s="333">
        <f t="shared" si="38"/>
        <v>0.97442532024954986</v>
      </c>
      <c r="I85" s="332">
        <f>SUM(I70,I84)</f>
        <v>209437.39999999997</v>
      </c>
      <c r="J85" s="331">
        <f>SUM(J70,J84)</f>
        <v>22956.900000000049</v>
      </c>
      <c r="K85" s="334">
        <f>SUM(F85/I85)*100%</f>
        <v>1.1096122278064953</v>
      </c>
    </row>
    <row r="86" spans="1:11" ht="54" customHeight="1" x14ac:dyDescent="0.3">
      <c r="A86" s="15"/>
      <c r="B86" s="396" t="s">
        <v>83</v>
      </c>
      <c r="C86" s="397"/>
      <c r="D86" s="397"/>
      <c r="E86" s="397"/>
      <c r="F86" s="397"/>
      <c r="G86" s="397"/>
      <c r="H86" s="397"/>
      <c r="I86" s="397"/>
      <c r="J86" s="397"/>
      <c r="K86" s="397"/>
    </row>
    <row r="87" spans="1:11" ht="18.75" x14ac:dyDescent="0.3">
      <c r="A87" s="1"/>
      <c r="B87" s="1"/>
      <c r="C87" s="1"/>
      <c r="D87" s="10"/>
      <c r="E87" s="10"/>
      <c r="F87" s="11"/>
      <c r="G87" s="12"/>
      <c r="H87" s="13"/>
      <c r="I87" s="8"/>
      <c r="J87" s="7"/>
      <c r="K87" s="7"/>
    </row>
    <row r="88" spans="1:11" ht="18.75" x14ac:dyDescent="0.3">
      <c r="A88" s="1"/>
      <c r="B88" s="1"/>
      <c r="C88" s="1"/>
      <c r="D88" s="10"/>
      <c r="E88" s="10"/>
      <c r="F88" s="14"/>
      <c r="G88" s="12"/>
      <c r="H88" s="13"/>
      <c r="I88" s="8"/>
      <c r="J88" s="7"/>
      <c r="K88" s="7"/>
    </row>
    <row r="89" spans="1:11" ht="20.25" x14ac:dyDescent="0.3">
      <c r="A89" s="1"/>
      <c r="B89" s="1"/>
      <c r="C89" s="1"/>
      <c r="D89" s="6"/>
      <c r="E89" s="6"/>
      <c r="F89" s="3"/>
      <c r="G89" s="3"/>
      <c r="H89" s="4"/>
      <c r="I89" s="5"/>
      <c r="J89" s="1"/>
      <c r="K89" s="1"/>
    </row>
    <row r="92" spans="1:11" x14ac:dyDescent="0.25">
      <c r="B92" t="s">
        <v>36</v>
      </c>
    </row>
    <row r="93" spans="1:11" x14ac:dyDescent="0.25">
      <c r="B93" t="s">
        <v>36</v>
      </c>
      <c r="G93" t="s">
        <v>36</v>
      </c>
    </row>
    <row r="95" spans="1:11" x14ac:dyDescent="0.25">
      <c r="B95" t="s">
        <v>36</v>
      </c>
    </row>
  </sheetData>
  <mergeCells count="14">
    <mergeCell ref="I5:I6"/>
    <mergeCell ref="J5:K5"/>
    <mergeCell ref="A71:K71"/>
    <mergeCell ref="B86:K86"/>
    <mergeCell ref="A1:K1"/>
    <mergeCell ref="A2:K2"/>
    <mergeCell ref="A3:K3"/>
    <mergeCell ref="A5:A6"/>
    <mergeCell ref="B5:B6"/>
    <mergeCell ref="C5:C6"/>
    <mergeCell ref="D5:D6"/>
    <mergeCell ref="E5:E6"/>
    <mergeCell ref="F5:F6"/>
    <mergeCell ref="G5:H5"/>
  </mergeCells>
  <conditionalFormatting sqref="A87:XFD1048576 A86:B86 L86:XFD86 C26 A83:XFD85 C82:XFD82 A1:XFD8 A21:C25 A27:C34 A35:XFD81 A13:XFD14 A9:H12 J9:XFD12 A20:XFD20 A15:H19 J15:XFD19 E21:XFD34">
    <cfRule type="containsErrors" dxfId="25" priority="15">
      <formula>ISERROR(A1)</formula>
    </cfRule>
    <cfRule type="cellIs" dxfId="24" priority="16" operator="equal">
      <formula>0</formula>
    </cfRule>
  </conditionalFormatting>
  <conditionalFormatting sqref="A26">
    <cfRule type="containsErrors" dxfId="23" priority="13">
      <formula>ISERROR(A26)</formula>
    </cfRule>
    <cfRule type="cellIs" dxfId="22" priority="14" operator="equal">
      <formula>0</formula>
    </cfRule>
  </conditionalFormatting>
  <conditionalFormatting sqref="B26">
    <cfRule type="containsErrors" dxfId="21" priority="11">
      <formula>ISERROR(B26)</formula>
    </cfRule>
    <cfRule type="cellIs" dxfId="20" priority="12" operator="equal">
      <formula>0</formula>
    </cfRule>
  </conditionalFormatting>
  <conditionalFormatting sqref="A82">
    <cfRule type="containsErrors" dxfId="19" priority="9">
      <formula>ISERROR(A82)</formula>
    </cfRule>
    <cfRule type="cellIs" dxfId="18" priority="10" operator="equal">
      <formula>0</formula>
    </cfRule>
  </conditionalFormatting>
  <conditionalFormatting sqref="B82">
    <cfRule type="containsErrors" dxfId="17" priority="7">
      <formula>ISERROR(B82)</formula>
    </cfRule>
    <cfRule type="cellIs" dxfId="16" priority="8" operator="equal">
      <formula>0</formula>
    </cfRule>
  </conditionalFormatting>
  <conditionalFormatting sqref="D21:D34">
    <cfRule type="containsErrors" dxfId="15" priority="5">
      <formula>ISERROR(D21)</formula>
    </cfRule>
    <cfRule type="cellIs" dxfId="14" priority="6" operator="equal">
      <formula>0</formula>
    </cfRule>
  </conditionalFormatting>
  <conditionalFormatting sqref="I9:I12">
    <cfRule type="containsErrors" dxfId="13" priority="3">
      <formula>ISERROR(I9)</formula>
    </cfRule>
    <cfRule type="cellIs" dxfId="12" priority="4" operator="equal">
      <formula>0</formula>
    </cfRule>
  </conditionalFormatting>
  <conditionalFormatting sqref="I15:I19">
    <cfRule type="containsErrors" dxfId="11" priority="1">
      <formula>ISERROR(I15)</formula>
    </cfRule>
    <cfRule type="cellIs" dxfId="10" priority="2" operator="equal">
      <formula>0</formula>
    </cfRule>
  </conditionalFormatting>
  <pageMargins left="0.31496062992125984" right="0.11811023622047245" top="0.59055118110236227" bottom="0" header="0.31496062992125984" footer="0.31496062992125984"/>
  <pageSetup paperSize="9" scale="57" orientation="landscape" verticalDpi="4294967295" r:id="rId1"/>
  <rowBreaks count="1" manualBreakCount="1">
    <brk id="3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K95"/>
  <sheetViews>
    <sheetView tabSelected="1" view="pageBreakPreview" zoomScale="47" zoomScaleNormal="100" zoomScaleSheetLayoutView="47" workbookViewId="0">
      <selection activeCell="E29" sqref="E29"/>
    </sheetView>
  </sheetViews>
  <sheetFormatPr defaultRowHeight="15" x14ac:dyDescent="0.25"/>
  <cols>
    <col min="1" max="1" width="15.7109375" customWidth="1"/>
    <col min="2" max="2" width="99.42578125" customWidth="1"/>
    <col min="3" max="3" width="15.85546875" customWidth="1"/>
    <col min="4" max="4" width="15.7109375" customWidth="1"/>
    <col min="5" max="5" width="17.28515625" customWidth="1"/>
    <col min="6" max="6" width="16.5703125" customWidth="1"/>
    <col min="7" max="7" width="15.140625" customWidth="1"/>
    <col min="8" max="8" width="15.28515625" customWidth="1"/>
    <col min="9" max="9" width="16.5703125" customWidth="1"/>
    <col min="10" max="10" width="15" customWidth="1"/>
    <col min="11" max="11" width="14.140625" customWidth="1"/>
    <col min="14" max="14" width="9.140625" customWidth="1"/>
  </cols>
  <sheetData>
    <row r="1" spans="1:11" ht="20.25" x14ac:dyDescent="0.3">
      <c r="A1" s="379" t="s">
        <v>81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</row>
    <row r="2" spans="1:11" ht="20.25" x14ac:dyDescent="0.3">
      <c r="A2" s="379" t="s">
        <v>80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</row>
    <row r="3" spans="1:11" ht="20.25" x14ac:dyDescent="0.3">
      <c r="A3" s="380" t="s">
        <v>107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</row>
    <row r="4" spans="1:11" ht="5.45" customHeight="1" thickBot="1" x14ac:dyDescent="0.3">
      <c r="A4" s="2"/>
      <c r="B4" s="2"/>
      <c r="C4" s="2"/>
      <c r="D4" s="2"/>
      <c r="E4" s="2"/>
      <c r="F4" s="2"/>
      <c r="G4" s="2"/>
      <c r="H4" s="2"/>
      <c r="I4" s="2"/>
      <c r="J4" s="9"/>
      <c r="K4" s="2"/>
    </row>
    <row r="5" spans="1:11" ht="58.15" customHeight="1" x14ac:dyDescent="0.25">
      <c r="A5" s="388" t="s">
        <v>40</v>
      </c>
      <c r="B5" s="390" t="s">
        <v>41</v>
      </c>
      <c r="C5" s="392" t="s">
        <v>95</v>
      </c>
      <c r="D5" s="392" t="s">
        <v>99</v>
      </c>
      <c r="E5" s="394" t="s">
        <v>104</v>
      </c>
      <c r="F5" s="381" t="s">
        <v>108</v>
      </c>
      <c r="G5" s="383" t="s">
        <v>0</v>
      </c>
      <c r="H5" s="383"/>
      <c r="I5" s="381" t="s">
        <v>86</v>
      </c>
      <c r="J5" s="383" t="s">
        <v>106</v>
      </c>
      <c r="K5" s="384"/>
    </row>
    <row r="6" spans="1:11" ht="14.45" customHeight="1" x14ac:dyDescent="0.25">
      <c r="A6" s="389"/>
      <c r="B6" s="391"/>
      <c r="C6" s="393"/>
      <c r="D6" s="393"/>
      <c r="E6" s="395"/>
      <c r="F6" s="382"/>
      <c r="G6" s="207" t="s">
        <v>1</v>
      </c>
      <c r="H6" s="26" t="s">
        <v>2</v>
      </c>
      <c r="I6" s="382"/>
      <c r="J6" s="25" t="s">
        <v>1</v>
      </c>
      <c r="K6" s="208" t="s">
        <v>2</v>
      </c>
    </row>
    <row r="7" spans="1:11" ht="11.45" customHeight="1" x14ac:dyDescent="0.25">
      <c r="A7" s="41">
        <v>1</v>
      </c>
      <c r="B7" s="42">
        <v>2</v>
      </c>
      <c r="C7" s="43">
        <v>3</v>
      </c>
      <c r="D7" s="44">
        <v>4</v>
      </c>
      <c r="E7" s="44">
        <v>5</v>
      </c>
      <c r="F7" s="183">
        <v>6</v>
      </c>
      <c r="G7" s="45">
        <v>7</v>
      </c>
      <c r="H7" s="46">
        <v>8</v>
      </c>
      <c r="I7" s="183">
        <v>9</v>
      </c>
      <c r="J7" s="47">
        <v>10</v>
      </c>
      <c r="K7" s="48">
        <v>11</v>
      </c>
    </row>
    <row r="8" spans="1:11" ht="22.5" x14ac:dyDescent="0.3">
      <c r="A8" s="28">
        <v>100000</v>
      </c>
      <c r="B8" s="50" t="s">
        <v>3</v>
      </c>
      <c r="C8" s="70">
        <f>SUM(C9:C12,C13)</f>
        <v>708489.4</v>
      </c>
      <c r="D8" s="70">
        <f>SUM(D9:D12,D13)</f>
        <v>708489.4</v>
      </c>
      <c r="E8" s="71">
        <f>SUM(E9:E12,E13)</f>
        <v>264947.20000000001</v>
      </c>
      <c r="F8" s="184">
        <f>SUM(F9:F12,F13)</f>
        <v>244105.2</v>
      </c>
      <c r="G8" s="71">
        <f>SUM(G9:G12,G13)</f>
        <v>-20841.999999999996</v>
      </c>
      <c r="H8" s="335">
        <f>SUM(F8/E8)</f>
        <v>0.92133526981979808</v>
      </c>
      <c r="I8" s="184">
        <f>SUM(I9:I12,I13)</f>
        <v>229161.3</v>
      </c>
      <c r="J8" s="71">
        <f>SUM(J9:J13)</f>
        <v>14943.900000000009</v>
      </c>
      <c r="K8" s="73">
        <f>SUM(F8/I8)*100%</f>
        <v>1.0652112725839835</v>
      </c>
    </row>
    <row r="9" spans="1:11" ht="20.25" x14ac:dyDescent="0.3">
      <c r="A9" s="29">
        <v>110100</v>
      </c>
      <c r="B9" s="51" t="s">
        <v>4</v>
      </c>
      <c r="C9" s="74">
        <v>619775.4</v>
      </c>
      <c r="D9" s="74">
        <v>619775.4</v>
      </c>
      <c r="E9" s="75">
        <v>235140</v>
      </c>
      <c r="F9" s="185">
        <v>216030.6</v>
      </c>
      <c r="G9" s="76">
        <f>SUM(F9-E9)</f>
        <v>-19109.399999999994</v>
      </c>
      <c r="H9" s="77">
        <f>SUM(F9/E9)</f>
        <v>0.91873181934166881</v>
      </c>
      <c r="I9" s="185">
        <v>198520.9</v>
      </c>
      <c r="J9" s="78">
        <f>SUM(F9-I9)</f>
        <v>17509.700000000012</v>
      </c>
      <c r="K9" s="79">
        <f>SUM(F9/I9)*100%</f>
        <v>1.0882007889345657</v>
      </c>
    </row>
    <row r="10" spans="1:11" ht="20.25" x14ac:dyDescent="0.3">
      <c r="A10" s="30">
        <v>110200</v>
      </c>
      <c r="B10" s="52" t="s">
        <v>5</v>
      </c>
      <c r="C10" s="80">
        <v>312.5</v>
      </c>
      <c r="D10" s="80">
        <v>312.5</v>
      </c>
      <c r="E10" s="81">
        <v>72.5</v>
      </c>
      <c r="F10" s="186">
        <v>207.1</v>
      </c>
      <c r="G10" s="76">
        <f t="shared" ref="G10:G12" si="0">SUM(F10-E10)</f>
        <v>134.6</v>
      </c>
      <c r="H10" s="182">
        <f t="shared" ref="H10:H12" si="1">SUM(F10/E10)</f>
        <v>2.856551724137931</v>
      </c>
      <c r="I10" s="186">
        <v>30</v>
      </c>
      <c r="J10" s="78">
        <f t="shared" ref="J10:J19" si="2">SUM(F10-I10)</f>
        <v>177.1</v>
      </c>
      <c r="K10" s="79">
        <f t="shared" ref="K10:K34" si="3">SUM(F10/I10)*100%</f>
        <v>6.9033333333333333</v>
      </c>
    </row>
    <row r="11" spans="1:11" ht="20.25" x14ac:dyDescent="0.3">
      <c r="A11" s="30">
        <v>130000</v>
      </c>
      <c r="B11" s="52" t="s">
        <v>82</v>
      </c>
      <c r="C11" s="80">
        <v>2313</v>
      </c>
      <c r="D11" s="80">
        <v>2313</v>
      </c>
      <c r="E11" s="81">
        <v>874</v>
      </c>
      <c r="F11" s="186">
        <v>916.5</v>
      </c>
      <c r="G11" s="76">
        <f t="shared" si="0"/>
        <v>42.5</v>
      </c>
      <c r="H11" s="77">
        <f t="shared" si="1"/>
        <v>1.0486270022883295</v>
      </c>
      <c r="I11" s="186">
        <v>888.4</v>
      </c>
      <c r="J11" s="78">
        <f t="shared" si="2"/>
        <v>28.100000000000023</v>
      </c>
      <c r="K11" s="79">
        <f t="shared" si="3"/>
        <v>1.0316298964430437</v>
      </c>
    </row>
    <row r="12" spans="1:11" ht="20.25" x14ac:dyDescent="0.3">
      <c r="A12" s="30">
        <v>140400</v>
      </c>
      <c r="B12" s="336" t="s">
        <v>65</v>
      </c>
      <c r="C12" s="337">
        <v>16200</v>
      </c>
      <c r="D12" s="337">
        <v>16200</v>
      </c>
      <c r="E12" s="83">
        <v>5385</v>
      </c>
      <c r="F12" s="186">
        <v>3627.5</v>
      </c>
      <c r="G12" s="76">
        <f t="shared" si="0"/>
        <v>-1757.5</v>
      </c>
      <c r="H12" s="77">
        <f t="shared" si="1"/>
        <v>0.67363045496750229</v>
      </c>
      <c r="I12" s="186">
        <v>5212.8</v>
      </c>
      <c r="J12" s="78">
        <f t="shared" si="2"/>
        <v>-1585.3000000000002</v>
      </c>
      <c r="K12" s="79">
        <f t="shared" si="3"/>
        <v>0.6958832105586249</v>
      </c>
    </row>
    <row r="13" spans="1:11" ht="20.25" x14ac:dyDescent="0.3">
      <c r="A13" s="31">
        <v>180000</v>
      </c>
      <c r="B13" s="338" t="s">
        <v>6</v>
      </c>
      <c r="C13" s="84">
        <f>SUM(C18:C19,C14)</f>
        <v>69888.5</v>
      </c>
      <c r="D13" s="84">
        <f>SUM(D18:D19,D14)</f>
        <v>69888.5</v>
      </c>
      <c r="E13" s="85">
        <f>SUM(E18:E19,E14)</f>
        <v>23475.7</v>
      </c>
      <c r="F13" s="187">
        <f t="shared" ref="F13" si="4">SUM(F18:F19,F14)</f>
        <v>23323.5</v>
      </c>
      <c r="G13" s="87">
        <f>SUM(G18:G19,G14)</f>
        <v>-152.19999999999982</v>
      </c>
      <c r="H13" s="111">
        <f t="shared" ref="H13:H19" si="5">SUM(F13/E13)</f>
        <v>0.99351670024748995</v>
      </c>
      <c r="I13" s="187">
        <f t="shared" ref="I13" si="6">SUM(I18:I19,I14)</f>
        <v>24509.200000000001</v>
      </c>
      <c r="J13" s="88">
        <f t="shared" si="2"/>
        <v>-1185.7000000000007</v>
      </c>
      <c r="K13" s="89">
        <f t="shared" si="3"/>
        <v>0.95162224797218997</v>
      </c>
    </row>
    <row r="14" spans="1:11" ht="20.25" x14ac:dyDescent="0.3">
      <c r="A14" s="31">
        <v>180100</v>
      </c>
      <c r="B14" s="336" t="s">
        <v>7</v>
      </c>
      <c r="C14" s="84">
        <f t="shared" ref="C14:F14" si="7">SUM(C15:C17)</f>
        <v>45440</v>
      </c>
      <c r="D14" s="84">
        <f t="shared" ref="D14" si="8">SUM(D15:D17)</f>
        <v>45440</v>
      </c>
      <c r="E14" s="85">
        <f t="shared" si="7"/>
        <v>15404.2</v>
      </c>
      <c r="F14" s="187">
        <f t="shared" si="7"/>
        <v>13168.7</v>
      </c>
      <c r="G14" s="87">
        <f>SUM(G15:G17)</f>
        <v>-2235.5</v>
      </c>
      <c r="H14" s="111">
        <f t="shared" si="5"/>
        <v>0.85487724127186093</v>
      </c>
      <c r="I14" s="187">
        <f t="shared" ref="I14" si="9">SUM(I15:I17)</f>
        <v>16456.900000000001</v>
      </c>
      <c r="J14" s="88">
        <f t="shared" si="2"/>
        <v>-3288.2000000000007</v>
      </c>
      <c r="K14" s="89">
        <f t="shared" si="3"/>
        <v>0.80019323201818082</v>
      </c>
    </row>
    <row r="15" spans="1:11" ht="20.25" x14ac:dyDescent="0.3">
      <c r="A15" s="30"/>
      <c r="B15" s="339" t="s">
        <v>8</v>
      </c>
      <c r="C15" s="337">
        <v>4355</v>
      </c>
      <c r="D15" s="337">
        <v>4355</v>
      </c>
      <c r="E15" s="83">
        <v>1717</v>
      </c>
      <c r="F15" s="186">
        <v>1253.5</v>
      </c>
      <c r="G15" s="76">
        <f t="shared" ref="G15:G19" si="10">SUM(F15-E15)</f>
        <v>-463.5</v>
      </c>
      <c r="H15" s="77">
        <f t="shared" si="5"/>
        <v>0.73005241700640655</v>
      </c>
      <c r="I15" s="186">
        <v>2890.3</v>
      </c>
      <c r="J15" s="78">
        <f t="shared" si="2"/>
        <v>-1636.8000000000002</v>
      </c>
      <c r="K15" s="79">
        <f t="shared" si="3"/>
        <v>0.43369200429021204</v>
      </c>
    </row>
    <row r="16" spans="1:11" ht="20.25" x14ac:dyDescent="0.3">
      <c r="A16" s="30"/>
      <c r="B16" s="339" t="s">
        <v>9</v>
      </c>
      <c r="C16" s="337">
        <v>41060</v>
      </c>
      <c r="D16" s="337">
        <v>41060</v>
      </c>
      <c r="E16" s="83">
        <v>13687.2</v>
      </c>
      <c r="F16" s="186">
        <v>11915.2</v>
      </c>
      <c r="G16" s="76">
        <f t="shared" si="10"/>
        <v>-1772</v>
      </c>
      <c r="H16" s="77">
        <f t="shared" si="5"/>
        <v>0.87053597521772164</v>
      </c>
      <c r="I16" s="186">
        <v>13566.6</v>
      </c>
      <c r="J16" s="78">
        <f t="shared" si="2"/>
        <v>-1651.3999999999996</v>
      </c>
      <c r="K16" s="79">
        <f t="shared" si="3"/>
        <v>0.87827458611590237</v>
      </c>
    </row>
    <row r="17" spans="1:11" ht="20.25" x14ac:dyDescent="0.3">
      <c r="A17" s="30"/>
      <c r="B17" s="339" t="s">
        <v>10</v>
      </c>
      <c r="C17" s="337">
        <v>25</v>
      </c>
      <c r="D17" s="337">
        <v>25</v>
      </c>
      <c r="E17" s="83"/>
      <c r="F17" s="186"/>
      <c r="G17" s="76">
        <f t="shared" si="10"/>
        <v>0</v>
      </c>
      <c r="H17" s="77" t="e">
        <f t="shared" si="5"/>
        <v>#DIV/0!</v>
      </c>
      <c r="I17" s="186"/>
      <c r="J17" s="78">
        <f t="shared" si="2"/>
        <v>0</v>
      </c>
      <c r="K17" s="79" t="e">
        <f t="shared" si="3"/>
        <v>#DIV/0!</v>
      </c>
    </row>
    <row r="18" spans="1:11" ht="20.25" x14ac:dyDescent="0.3">
      <c r="A18" s="30">
        <v>180300</v>
      </c>
      <c r="B18" s="339" t="s">
        <v>11</v>
      </c>
      <c r="C18" s="337">
        <v>182</v>
      </c>
      <c r="D18" s="337">
        <v>182</v>
      </c>
      <c r="E18" s="83">
        <v>15</v>
      </c>
      <c r="F18" s="186">
        <v>12.7</v>
      </c>
      <c r="G18" s="76">
        <f t="shared" si="10"/>
        <v>-2.3000000000000007</v>
      </c>
      <c r="H18" s="77">
        <f t="shared" si="5"/>
        <v>0.84666666666666657</v>
      </c>
      <c r="I18" s="186">
        <v>22.2</v>
      </c>
      <c r="J18" s="78">
        <f t="shared" si="2"/>
        <v>-9.5</v>
      </c>
      <c r="K18" s="79">
        <f t="shared" si="3"/>
        <v>0.57207207207207211</v>
      </c>
    </row>
    <row r="19" spans="1:11" ht="20.25" x14ac:dyDescent="0.3">
      <c r="A19" s="30">
        <v>180500</v>
      </c>
      <c r="B19" s="339" t="s">
        <v>12</v>
      </c>
      <c r="C19" s="378">
        <v>24266.5</v>
      </c>
      <c r="D19" s="378">
        <v>24266.5</v>
      </c>
      <c r="E19" s="83">
        <v>8056.5</v>
      </c>
      <c r="F19" s="186">
        <v>10142.1</v>
      </c>
      <c r="G19" s="76">
        <f t="shared" si="10"/>
        <v>2085.6000000000004</v>
      </c>
      <c r="H19" s="77">
        <f t="shared" si="5"/>
        <v>1.2588717184881772</v>
      </c>
      <c r="I19" s="186">
        <v>8030.1</v>
      </c>
      <c r="J19" s="78">
        <f t="shared" si="2"/>
        <v>2112</v>
      </c>
      <c r="K19" s="79">
        <f t="shared" si="3"/>
        <v>1.2630104232824</v>
      </c>
    </row>
    <row r="20" spans="1:11" ht="20.25" x14ac:dyDescent="0.3">
      <c r="A20" s="35">
        <v>200000</v>
      </c>
      <c r="B20" s="67" t="s">
        <v>14</v>
      </c>
      <c r="C20" s="340">
        <f>SUM(C21:C34)</f>
        <v>2120</v>
      </c>
      <c r="D20" s="340">
        <f>SUM(D21:D34)</f>
        <v>2120</v>
      </c>
      <c r="E20" s="341">
        <f>SUM(E21:E34)</f>
        <v>672.19999999999993</v>
      </c>
      <c r="F20" s="342">
        <f>SUM(F21:F34)</f>
        <v>1196.8</v>
      </c>
      <c r="G20" s="341">
        <f>SUM(G21:G34)</f>
        <v>524.59999999999991</v>
      </c>
      <c r="H20" s="72">
        <f>SUM(F20/E20)</f>
        <v>1.7804224933055639</v>
      </c>
      <c r="I20" s="342">
        <f>SUM(I21:I34)</f>
        <v>1221.7</v>
      </c>
      <c r="J20" s="341">
        <f>SUM(J21:J34)</f>
        <v>-24.900000000000055</v>
      </c>
      <c r="K20" s="93">
        <f>SUM(F20/I20)*100%</f>
        <v>0.97961856429565353</v>
      </c>
    </row>
    <row r="21" spans="1:11" ht="44.45" customHeight="1" x14ac:dyDescent="0.3">
      <c r="A21" s="30">
        <v>210103</v>
      </c>
      <c r="B21" s="177" t="s">
        <v>59</v>
      </c>
      <c r="C21" s="94">
        <v>63</v>
      </c>
      <c r="D21" s="94">
        <v>63</v>
      </c>
      <c r="E21" s="83">
        <v>15</v>
      </c>
      <c r="F21" s="186">
        <v>10.9</v>
      </c>
      <c r="G21" s="76">
        <f t="shared" ref="G21:G34" si="11">SUM(F21-E21)</f>
        <v>-4.0999999999999996</v>
      </c>
      <c r="H21" s="77">
        <f t="shared" ref="H21:H33" si="12">SUM(F21/E21)</f>
        <v>0.72666666666666668</v>
      </c>
      <c r="I21" s="186">
        <v>4.5999999999999996</v>
      </c>
      <c r="J21" s="78">
        <f t="shared" ref="J21:J38" si="13">SUM(F21-I21)</f>
        <v>6.3000000000000007</v>
      </c>
      <c r="K21" s="95">
        <f t="shared" si="3"/>
        <v>2.3695652173913047</v>
      </c>
    </row>
    <row r="22" spans="1:11" ht="20.25" x14ac:dyDescent="0.3">
      <c r="A22" s="30">
        <v>210500</v>
      </c>
      <c r="B22" s="57" t="s">
        <v>35</v>
      </c>
      <c r="C22" s="97"/>
      <c r="D22" s="97"/>
      <c r="E22" s="83"/>
      <c r="F22" s="186"/>
      <c r="G22" s="76">
        <f t="shared" si="11"/>
        <v>0</v>
      </c>
      <c r="H22" s="77" t="e">
        <f t="shared" si="12"/>
        <v>#DIV/0!</v>
      </c>
      <c r="I22" s="186">
        <v>268.10000000000002</v>
      </c>
      <c r="J22" s="78">
        <f t="shared" si="13"/>
        <v>-268.10000000000002</v>
      </c>
      <c r="K22" s="95">
        <f t="shared" si="3"/>
        <v>0</v>
      </c>
    </row>
    <row r="23" spans="1:11" ht="21" hidden="1" customHeight="1" x14ac:dyDescent="0.3">
      <c r="A23" s="30">
        <v>210805</v>
      </c>
      <c r="B23" s="58" t="s">
        <v>15</v>
      </c>
      <c r="C23" s="97"/>
      <c r="D23" s="97"/>
      <c r="E23" s="83"/>
      <c r="F23" s="186"/>
      <c r="G23" s="76">
        <f t="shared" si="11"/>
        <v>0</v>
      </c>
      <c r="H23" s="77"/>
      <c r="I23" s="186"/>
      <c r="J23" s="78">
        <f t="shared" si="13"/>
        <v>0</v>
      </c>
      <c r="K23" s="95"/>
    </row>
    <row r="24" spans="1:11" ht="20.25" x14ac:dyDescent="0.3">
      <c r="A24" s="29">
        <v>210811</v>
      </c>
      <c r="B24" s="59" t="s">
        <v>16</v>
      </c>
      <c r="C24" s="98">
        <v>220</v>
      </c>
      <c r="D24" s="98">
        <v>220</v>
      </c>
      <c r="E24" s="83">
        <v>47</v>
      </c>
      <c r="F24" s="186">
        <v>298.5</v>
      </c>
      <c r="G24" s="76">
        <f t="shared" si="11"/>
        <v>251.5</v>
      </c>
      <c r="H24" s="77">
        <f t="shared" si="12"/>
        <v>6.3510638297872344</v>
      </c>
      <c r="I24" s="186">
        <v>119.8</v>
      </c>
      <c r="J24" s="78">
        <f t="shared" si="13"/>
        <v>178.7</v>
      </c>
      <c r="K24" s="95">
        <f>SUM(F24/I24)*100%</f>
        <v>2.491652754590985</v>
      </c>
    </row>
    <row r="25" spans="1:11" ht="39" customHeight="1" x14ac:dyDescent="0.3">
      <c r="A25" s="29">
        <v>210815</v>
      </c>
      <c r="B25" s="60" t="s">
        <v>33</v>
      </c>
      <c r="C25" s="99"/>
      <c r="D25" s="99"/>
      <c r="E25" s="83"/>
      <c r="F25" s="186">
        <v>27</v>
      </c>
      <c r="G25" s="76">
        <f t="shared" si="11"/>
        <v>27</v>
      </c>
      <c r="H25" s="77" t="e">
        <f t="shared" si="12"/>
        <v>#DIV/0!</v>
      </c>
      <c r="I25" s="186"/>
      <c r="J25" s="78">
        <f t="shared" si="13"/>
        <v>27</v>
      </c>
      <c r="K25" s="95" t="e">
        <f>SUM(F25/I25)*100%</f>
        <v>#DIV/0!</v>
      </c>
    </row>
    <row r="26" spans="1:11" ht="39" customHeight="1" x14ac:dyDescent="0.3">
      <c r="A26" s="29">
        <v>210824</v>
      </c>
      <c r="B26" s="60" t="s">
        <v>105</v>
      </c>
      <c r="C26" s="99"/>
      <c r="D26" s="99"/>
      <c r="E26" s="83"/>
      <c r="F26" s="186">
        <v>3.3</v>
      </c>
      <c r="G26" s="76">
        <f t="shared" si="11"/>
        <v>3.3</v>
      </c>
      <c r="H26" s="77" t="e">
        <f t="shared" si="12"/>
        <v>#DIV/0!</v>
      </c>
      <c r="I26" s="186"/>
      <c r="J26" s="78">
        <f t="shared" si="13"/>
        <v>3.3</v>
      </c>
      <c r="K26" s="95" t="e">
        <f>SUM(F26/I26)*100%</f>
        <v>#DIV/0!</v>
      </c>
    </row>
    <row r="27" spans="1:11" ht="40.15" customHeight="1" x14ac:dyDescent="0.3">
      <c r="A27" s="29">
        <v>220103</v>
      </c>
      <c r="B27" s="60" t="s">
        <v>34</v>
      </c>
      <c r="C27" s="99">
        <v>20</v>
      </c>
      <c r="D27" s="99">
        <v>20</v>
      </c>
      <c r="E27" s="83">
        <v>6.7</v>
      </c>
      <c r="F27" s="186">
        <v>4.7</v>
      </c>
      <c r="G27" s="76">
        <f t="shared" si="11"/>
        <v>-2</v>
      </c>
      <c r="H27" s="77">
        <f t="shared" si="12"/>
        <v>0.70149253731343286</v>
      </c>
      <c r="I27" s="186">
        <v>16.600000000000001</v>
      </c>
      <c r="J27" s="78">
        <f t="shared" si="13"/>
        <v>-11.900000000000002</v>
      </c>
      <c r="K27" s="95">
        <f>SUM(F27/I27)*100%</f>
        <v>0.2831325301204819</v>
      </c>
    </row>
    <row r="28" spans="1:11" ht="18" customHeight="1" x14ac:dyDescent="0.3">
      <c r="A28" s="29">
        <v>220125</v>
      </c>
      <c r="B28" s="61" t="s">
        <v>60</v>
      </c>
      <c r="C28" s="100">
        <v>1030</v>
      </c>
      <c r="D28" s="100">
        <v>1030</v>
      </c>
      <c r="E28" s="83">
        <v>340</v>
      </c>
      <c r="F28" s="186">
        <v>463.4</v>
      </c>
      <c r="G28" s="76">
        <f t="shared" si="11"/>
        <v>123.39999999999998</v>
      </c>
      <c r="H28" s="77">
        <f t="shared" si="12"/>
        <v>1.3629411764705881</v>
      </c>
      <c r="I28" s="186">
        <v>325.2</v>
      </c>
      <c r="J28" s="78">
        <f t="shared" si="13"/>
        <v>138.19999999999999</v>
      </c>
      <c r="K28" s="95">
        <f t="shared" si="3"/>
        <v>1.4249692496924968</v>
      </c>
    </row>
    <row r="29" spans="1:11" ht="38.450000000000003" customHeight="1" x14ac:dyDescent="0.3">
      <c r="A29" s="29">
        <v>220126</v>
      </c>
      <c r="B29" s="143" t="s">
        <v>31</v>
      </c>
      <c r="C29" s="102">
        <v>200</v>
      </c>
      <c r="D29" s="102">
        <v>200</v>
      </c>
      <c r="E29" s="83">
        <v>68</v>
      </c>
      <c r="F29" s="186">
        <v>36.799999999999997</v>
      </c>
      <c r="G29" s="76">
        <f t="shared" si="11"/>
        <v>-31.200000000000003</v>
      </c>
      <c r="H29" s="77">
        <f t="shared" si="12"/>
        <v>0.54117647058823526</v>
      </c>
      <c r="I29" s="186">
        <v>80.599999999999994</v>
      </c>
      <c r="J29" s="78">
        <f t="shared" si="13"/>
        <v>-43.8</v>
      </c>
      <c r="K29" s="95">
        <f t="shared" si="3"/>
        <v>0.45657568238213397</v>
      </c>
    </row>
    <row r="30" spans="1:11" ht="40.9" customHeight="1" x14ac:dyDescent="0.3">
      <c r="A30" s="29">
        <v>220804</v>
      </c>
      <c r="B30" s="147" t="s">
        <v>63</v>
      </c>
      <c r="C30" s="102">
        <v>410</v>
      </c>
      <c r="D30" s="102">
        <v>410</v>
      </c>
      <c r="E30" s="83">
        <v>136.69999999999999</v>
      </c>
      <c r="F30" s="186">
        <v>161.6</v>
      </c>
      <c r="G30" s="76">
        <f t="shared" si="11"/>
        <v>24.900000000000006</v>
      </c>
      <c r="H30" s="77">
        <f t="shared" si="12"/>
        <v>1.1821506949524507</v>
      </c>
      <c r="I30" s="186">
        <v>10.4</v>
      </c>
      <c r="J30" s="78">
        <f t="shared" si="13"/>
        <v>151.19999999999999</v>
      </c>
      <c r="K30" s="95">
        <f t="shared" si="3"/>
        <v>15.538461538461537</v>
      </c>
    </row>
    <row r="31" spans="1:11" ht="17.45" customHeight="1" x14ac:dyDescent="0.3">
      <c r="A31" s="29">
        <v>220900</v>
      </c>
      <c r="B31" s="51" t="s">
        <v>17</v>
      </c>
      <c r="C31" s="103">
        <v>27</v>
      </c>
      <c r="D31" s="103">
        <v>27</v>
      </c>
      <c r="E31" s="83">
        <v>8.8000000000000007</v>
      </c>
      <c r="F31" s="186">
        <v>5.7</v>
      </c>
      <c r="G31" s="76">
        <f t="shared" si="11"/>
        <v>-3.1000000000000005</v>
      </c>
      <c r="H31" s="77">
        <f t="shared" si="12"/>
        <v>0.64772727272727271</v>
      </c>
      <c r="I31" s="186">
        <v>13.1</v>
      </c>
      <c r="J31" s="78">
        <f t="shared" si="13"/>
        <v>-7.3999999999999995</v>
      </c>
      <c r="K31" s="95">
        <f t="shared" si="3"/>
        <v>0.4351145038167939</v>
      </c>
    </row>
    <row r="32" spans="1:11" ht="20.25" x14ac:dyDescent="0.3">
      <c r="A32" s="29">
        <v>240603</v>
      </c>
      <c r="B32" s="58" t="s">
        <v>15</v>
      </c>
      <c r="C32" s="104">
        <v>150</v>
      </c>
      <c r="D32" s="104">
        <v>150</v>
      </c>
      <c r="E32" s="83">
        <v>50</v>
      </c>
      <c r="F32" s="206">
        <v>183.7</v>
      </c>
      <c r="G32" s="76">
        <f t="shared" si="11"/>
        <v>133.69999999999999</v>
      </c>
      <c r="H32" s="77">
        <f t="shared" si="12"/>
        <v>3.6739999999999999</v>
      </c>
      <c r="I32" s="206">
        <v>381.2</v>
      </c>
      <c r="J32" s="78">
        <f t="shared" si="13"/>
        <v>-197.5</v>
      </c>
      <c r="K32" s="95">
        <f t="shared" si="3"/>
        <v>0.48189926547743966</v>
      </c>
    </row>
    <row r="33" spans="1:11" ht="20.25" hidden="1" x14ac:dyDescent="0.3">
      <c r="A33" s="29">
        <v>240606</v>
      </c>
      <c r="B33" s="58" t="s">
        <v>78</v>
      </c>
      <c r="C33" s="104"/>
      <c r="D33" s="104"/>
      <c r="E33" s="83"/>
      <c r="F33" s="186"/>
      <c r="G33" s="76">
        <f t="shared" ref="G33" si="14">SUM(F33-E33)</f>
        <v>0</v>
      </c>
      <c r="H33" s="77" t="e">
        <f t="shared" si="12"/>
        <v>#DIV/0!</v>
      </c>
      <c r="I33" s="186"/>
      <c r="J33" s="78">
        <f t="shared" si="13"/>
        <v>0</v>
      </c>
      <c r="K33" s="95" t="e">
        <f t="shared" si="3"/>
        <v>#DIV/0!</v>
      </c>
    </row>
    <row r="34" spans="1:11" ht="108" customHeight="1" x14ac:dyDescent="0.3">
      <c r="A34" s="29">
        <v>240622</v>
      </c>
      <c r="B34" s="343" t="s">
        <v>42</v>
      </c>
      <c r="C34" s="344"/>
      <c r="D34" s="344"/>
      <c r="E34" s="83"/>
      <c r="F34" s="186">
        <v>1.2</v>
      </c>
      <c r="G34" s="76">
        <f t="shared" si="11"/>
        <v>1.2</v>
      </c>
      <c r="H34" s="77"/>
      <c r="I34" s="186">
        <v>2.1</v>
      </c>
      <c r="J34" s="78">
        <f t="shared" si="13"/>
        <v>-0.90000000000000013</v>
      </c>
      <c r="K34" s="95">
        <f t="shared" si="3"/>
        <v>0.5714285714285714</v>
      </c>
    </row>
    <row r="35" spans="1:11" ht="20.25" hidden="1" x14ac:dyDescent="0.3">
      <c r="A35" s="35">
        <v>300000</v>
      </c>
      <c r="B35" s="67" t="s">
        <v>18</v>
      </c>
      <c r="C35" s="345"/>
      <c r="D35" s="345"/>
      <c r="E35" s="341">
        <f>SUM(E37)</f>
        <v>0</v>
      </c>
      <c r="F35" s="342">
        <f>SUM(F37,F36)</f>
        <v>0</v>
      </c>
      <c r="G35" s="341">
        <f>SUM(F35-E35)</f>
        <v>0</v>
      </c>
      <c r="H35" s="72" t="e">
        <f>SUM(F35/E35)</f>
        <v>#DIV/0!</v>
      </c>
      <c r="I35" s="346">
        <f>SUM(I37,I36)</f>
        <v>0</v>
      </c>
      <c r="J35" s="341">
        <f>SUM(F35-I35)</f>
        <v>0</v>
      </c>
      <c r="K35" s="93" t="e">
        <f>SUM(F35/I35)*100%</f>
        <v>#DIV/0!</v>
      </c>
    </row>
    <row r="36" spans="1:11" ht="1.9" hidden="1" customHeight="1" x14ac:dyDescent="0.3">
      <c r="A36" s="29">
        <v>310102</v>
      </c>
      <c r="B36" s="49" t="s">
        <v>19</v>
      </c>
      <c r="C36" s="108"/>
      <c r="D36" s="108"/>
      <c r="E36" s="81"/>
      <c r="F36" s="186"/>
      <c r="G36" s="76">
        <v>0</v>
      </c>
      <c r="H36" s="77"/>
      <c r="I36" s="186"/>
      <c r="J36" s="78">
        <f t="shared" si="13"/>
        <v>0</v>
      </c>
      <c r="K36" s="95"/>
    </row>
    <row r="37" spans="1:11" ht="39.75" hidden="1" customHeight="1" x14ac:dyDescent="0.3">
      <c r="A37" s="29">
        <v>310200</v>
      </c>
      <c r="B37" s="147" t="s">
        <v>61</v>
      </c>
      <c r="C37" s="108"/>
      <c r="D37" s="108"/>
      <c r="E37" s="81"/>
      <c r="F37" s="186"/>
      <c r="G37" s="76">
        <f t="shared" ref="G37:G38" si="15">SUM(F37-E37)</f>
        <v>0</v>
      </c>
      <c r="H37" s="77" t="e">
        <f t="shared" ref="H37" si="16">SUM(F37/E37)</f>
        <v>#DIV/0!</v>
      </c>
      <c r="I37" s="186"/>
      <c r="J37" s="78">
        <f t="shared" si="13"/>
        <v>0</v>
      </c>
      <c r="K37" s="95" t="e">
        <f t="shared" ref="K37" si="17">SUM(F37/I37)*100%</f>
        <v>#DIV/0!</v>
      </c>
    </row>
    <row r="38" spans="1:11" ht="25.9" customHeight="1" x14ac:dyDescent="0.3">
      <c r="A38" s="35"/>
      <c r="B38" s="67" t="s">
        <v>20</v>
      </c>
      <c r="C38" s="86">
        <f>SUM(C8,C20,C35)</f>
        <v>710609.4</v>
      </c>
      <c r="D38" s="86">
        <f>SUM(D8,D20,D35)</f>
        <v>710609.4</v>
      </c>
      <c r="E38" s="86">
        <f>SUM(E8,E20,E35)</f>
        <v>265619.40000000002</v>
      </c>
      <c r="F38" s="187">
        <f>SUM(F8,F20,F35)</f>
        <v>245302</v>
      </c>
      <c r="G38" s="86">
        <f t="shared" si="15"/>
        <v>-20317.400000000023</v>
      </c>
      <c r="H38" s="72">
        <f>SUM(F38/E38)</f>
        <v>0.92350935210304663</v>
      </c>
      <c r="I38" s="187">
        <f>SUM(I8,I20,I35)</f>
        <v>230383</v>
      </c>
      <c r="J38" s="86">
        <f t="shared" si="13"/>
        <v>14919</v>
      </c>
      <c r="K38" s="93">
        <f t="shared" ref="K38:K69" si="18">SUM(F38/I38)*100%</f>
        <v>1.0647573822721295</v>
      </c>
    </row>
    <row r="39" spans="1:11" ht="20.25" x14ac:dyDescent="0.3">
      <c r="A39" s="36">
        <v>400000</v>
      </c>
      <c r="B39" s="62" t="s">
        <v>21</v>
      </c>
      <c r="C39" s="110">
        <f>SUM(C40,C49,C47)</f>
        <v>178860.79999999999</v>
      </c>
      <c r="D39" s="110">
        <f>SUM(D40,D49,D47)</f>
        <v>179313.5</v>
      </c>
      <c r="E39" s="110">
        <f t="shared" ref="E39:F39" si="19">SUM(E40,E49,E47)</f>
        <v>55344</v>
      </c>
      <c r="F39" s="190">
        <f t="shared" si="19"/>
        <v>55344</v>
      </c>
      <c r="G39" s="87">
        <f t="shared" ref="G39:G65" si="20">SUM(F39-E39)</f>
        <v>0</v>
      </c>
      <c r="H39" s="111">
        <f t="shared" ref="H39:H65" si="21">SUM(F39/E39)</f>
        <v>1</v>
      </c>
      <c r="I39" s="190">
        <f>SUM(I40,I49,I47)</f>
        <v>43965.5</v>
      </c>
      <c r="J39" s="110">
        <f>SUM(J40,J49,J47)</f>
        <v>11378.499999999998</v>
      </c>
      <c r="K39" s="89">
        <f t="shared" si="18"/>
        <v>1.2588051995314509</v>
      </c>
    </row>
    <row r="40" spans="1:11" ht="20.25" x14ac:dyDescent="0.3">
      <c r="A40" s="36">
        <v>410300</v>
      </c>
      <c r="B40" s="62" t="s">
        <v>44</v>
      </c>
      <c r="C40" s="110">
        <f>SUM(C41:C46)</f>
        <v>177029.8</v>
      </c>
      <c r="D40" s="110">
        <f>SUM(D41:D46)</f>
        <v>177029.8</v>
      </c>
      <c r="E40" s="110">
        <f>SUM(E41:E46)</f>
        <v>54525.2</v>
      </c>
      <c r="F40" s="190">
        <f>SUM(F41:F46)</f>
        <v>54525.2</v>
      </c>
      <c r="G40" s="87">
        <f t="shared" si="20"/>
        <v>0</v>
      </c>
      <c r="H40" s="111">
        <f t="shared" si="21"/>
        <v>1</v>
      </c>
      <c r="I40" s="190">
        <f>SUM(I41:I46)</f>
        <v>41825.1</v>
      </c>
      <c r="J40" s="88">
        <f t="shared" ref="J40:J69" si="22">SUM(F40-I40)</f>
        <v>12700.099999999999</v>
      </c>
      <c r="K40" s="89">
        <f t="shared" si="18"/>
        <v>1.3036478095688953</v>
      </c>
    </row>
    <row r="41" spans="1:11" ht="35.25" hidden="1" customHeight="1" x14ac:dyDescent="0.3">
      <c r="A41" s="29">
        <v>410304</v>
      </c>
      <c r="B41" s="152" t="s">
        <v>69</v>
      </c>
      <c r="C41" s="110"/>
      <c r="D41" s="110"/>
      <c r="E41" s="81"/>
      <c r="F41" s="185"/>
      <c r="G41" s="76"/>
      <c r="H41" s="77"/>
      <c r="I41" s="185"/>
      <c r="J41" s="78">
        <f t="shared" si="22"/>
        <v>0</v>
      </c>
      <c r="K41" s="89"/>
    </row>
    <row r="42" spans="1:11" ht="33" hidden="1" customHeight="1" x14ac:dyDescent="0.3">
      <c r="A42" s="29">
        <v>410332</v>
      </c>
      <c r="B42" s="152" t="s">
        <v>67</v>
      </c>
      <c r="C42" s="110"/>
      <c r="D42" s="110"/>
      <c r="E42" s="81"/>
      <c r="F42" s="185"/>
      <c r="G42" s="76"/>
      <c r="H42" s="77"/>
      <c r="I42" s="185"/>
      <c r="J42" s="78">
        <f t="shared" si="22"/>
        <v>0</v>
      </c>
      <c r="K42" s="89"/>
    </row>
    <row r="43" spans="1:11" ht="20.25" x14ac:dyDescent="0.3">
      <c r="A43" s="29">
        <v>410339</v>
      </c>
      <c r="B43" s="134" t="s">
        <v>22</v>
      </c>
      <c r="C43" s="118">
        <v>177029.8</v>
      </c>
      <c r="D43" s="118">
        <v>177029.8</v>
      </c>
      <c r="E43" s="81">
        <v>54525.2</v>
      </c>
      <c r="F43" s="191">
        <v>54525.2</v>
      </c>
      <c r="G43" s="76">
        <f t="shared" si="20"/>
        <v>0</v>
      </c>
      <c r="H43" s="77">
        <f t="shared" si="21"/>
        <v>1</v>
      </c>
      <c r="I43" s="191">
        <v>41825.1</v>
      </c>
      <c r="J43" s="78">
        <f t="shared" si="22"/>
        <v>12700.099999999999</v>
      </c>
      <c r="K43" s="114">
        <f t="shared" si="18"/>
        <v>1.3036478095688953</v>
      </c>
    </row>
    <row r="44" spans="1:11" ht="20.25" hidden="1" x14ac:dyDescent="0.3">
      <c r="A44" s="29">
        <v>410342</v>
      </c>
      <c r="B44" s="134" t="s">
        <v>23</v>
      </c>
      <c r="C44" s="118"/>
      <c r="D44" s="118"/>
      <c r="E44" s="81"/>
      <c r="F44" s="191"/>
      <c r="G44" s="76">
        <f t="shared" si="20"/>
        <v>0</v>
      </c>
      <c r="H44" s="77" t="e">
        <f t="shared" si="21"/>
        <v>#DIV/0!</v>
      </c>
      <c r="I44" s="191"/>
      <c r="J44" s="78">
        <f t="shared" si="22"/>
        <v>0</v>
      </c>
      <c r="K44" s="114" t="e">
        <f t="shared" si="18"/>
        <v>#DIV/0!</v>
      </c>
    </row>
    <row r="45" spans="1:11" ht="37.5" hidden="1" x14ac:dyDescent="0.3">
      <c r="A45" s="29">
        <v>410345</v>
      </c>
      <c r="B45" s="152" t="s">
        <v>58</v>
      </c>
      <c r="C45" s="113"/>
      <c r="D45" s="113"/>
      <c r="E45" s="81"/>
      <c r="F45" s="191"/>
      <c r="G45" s="76"/>
      <c r="H45" s="77"/>
      <c r="I45" s="199"/>
      <c r="J45" s="78">
        <f t="shared" si="22"/>
        <v>0</v>
      </c>
      <c r="K45" s="114" t="e">
        <f t="shared" si="18"/>
        <v>#DIV/0!</v>
      </c>
    </row>
    <row r="46" spans="1:11" ht="43.5" hidden="1" customHeight="1" x14ac:dyDescent="0.3">
      <c r="A46" s="29">
        <v>410351</v>
      </c>
      <c r="B46" s="175" t="s">
        <v>52</v>
      </c>
      <c r="C46" s="118"/>
      <c r="D46" s="118"/>
      <c r="E46" s="81"/>
      <c r="F46" s="191"/>
      <c r="G46" s="76">
        <f t="shared" si="20"/>
        <v>0</v>
      </c>
      <c r="H46" s="77" t="e">
        <f t="shared" si="21"/>
        <v>#DIV/0!</v>
      </c>
      <c r="I46" s="191"/>
      <c r="J46" s="78">
        <f t="shared" si="22"/>
        <v>0</v>
      </c>
      <c r="K46" s="114" t="e">
        <f t="shared" si="18"/>
        <v>#DIV/0!</v>
      </c>
    </row>
    <row r="47" spans="1:11" ht="21" x14ac:dyDescent="0.3">
      <c r="A47" s="36">
        <v>410400</v>
      </c>
      <c r="B47" s="162" t="s">
        <v>73</v>
      </c>
      <c r="C47" s="160">
        <f>SUM(C48)</f>
        <v>0</v>
      </c>
      <c r="D47" s="160">
        <f>SUM(D48)</f>
        <v>0</v>
      </c>
      <c r="E47" s="160">
        <f t="shared" ref="E47:F47" si="23">SUM(E48)</f>
        <v>0</v>
      </c>
      <c r="F47" s="192">
        <f t="shared" si="23"/>
        <v>0</v>
      </c>
      <c r="G47" s="87">
        <f t="shared" ref="G47:G48" si="24">SUM(F47-E47)</f>
        <v>0</v>
      </c>
      <c r="H47" s="111" t="e">
        <f t="shared" ref="H47:H48" si="25">SUM(F47/E47)</f>
        <v>#DIV/0!</v>
      </c>
      <c r="I47" s="200">
        <f>SUM(I48)</f>
        <v>867.6</v>
      </c>
      <c r="J47" s="88">
        <f t="shared" ref="J47:J48" si="26">SUM(F47-I47)</f>
        <v>-867.6</v>
      </c>
      <c r="K47" s="89">
        <f t="shared" si="18"/>
        <v>0</v>
      </c>
    </row>
    <row r="48" spans="1:11" ht="59.25" customHeight="1" x14ac:dyDescent="0.3">
      <c r="A48" s="29">
        <v>410402</v>
      </c>
      <c r="B48" s="161" t="s">
        <v>72</v>
      </c>
      <c r="C48" s="118"/>
      <c r="D48" s="118"/>
      <c r="E48" s="118"/>
      <c r="F48" s="191"/>
      <c r="G48" s="76">
        <f t="shared" si="24"/>
        <v>0</v>
      </c>
      <c r="H48" s="77" t="e">
        <f t="shared" si="25"/>
        <v>#DIV/0!</v>
      </c>
      <c r="I48" s="191">
        <v>867.6</v>
      </c>
      <c r="J48" s="78">
        <f t="shared" si="26"/>
        <v>-867.6</v>
      </c>
      <c r="K48" s="114">
        <f t="shared" si="18"/>
        <v>0</v>
      </c>
    </row>
    <row r="49" spans="1:11" ht="20.25" x14ac:dyDescent="0.3">
      <c r="A49" s="36">
        <v>410500</v>
      </c>
      <c r="B49" s="62" t="s">
        <v>45</v>
      </c>
      <c r="C49" s="110">
        <f>SUM(C50:C69)</f>
        <v>1831</v>
      </c>
      <c r="D49" s="110">
        <f>SUM(D50:D69)</f>
        <v>2283.7000000000003</v>
      </c>
      <c r="E49" s="110">
        <f t="shared" ref="E49:F49" si="27">SUM(E50:E69)</f>
        <v>818.8</v>
      </c>
      <c r="F49" s="190">
        <f t="shared" si="27"/>
        <v>818.8</v>
      </c>
      <c r="G49" s="110">
        <f>SUM(G50:G69)</f>
        <v>0</v>
      </c>
      <c r="H49" s="77">
        <f t="shared" si="21"/>
        <v>1</v>
      </c>
      <c r="I49" s="190">
        <f>SUM(I50:I69)</f>
        <v>1272.8</v>
      </c>
      <c r="J49" s="88">
        <f t="shared" si="22"/>
        <v>-454</v>
      </c>
      <c r="K49" s="115">
        <f t="shared" si="18"/>
        <v>0.64330609679446893</v>
      </c>
    </row>
    <row r="50" spans="1:11" ht="39" hidden="1" customHeight="1" x14ac:dyDescent="0.3">
      <c r="A50" s="29">
        <v>410501</v>
      </c>
      <c r="B50" s="168" t="s">
        <v>46</v>
      </c>
      <c r="C50" s="117"/>
      <c r="D50" s="117"/>
      <c r="E50" s="81"/>
      <c r="F50" s="191"/>
      <c r="G50" s="76"/>
      <c r="H50" s="77"/>
      <c r="I50" s="199"/>
      <c r="J50" s="78">
        <f t="shared" si="22"/>
        <v>0</v>
      </c>
      <c r="K50" s="114" t="e">
        <f t="shared" si="18"/>
        <v>#DIV/0!</v>
      </c>
    </row>
    <row r="51" spans="1:11" ht="39.75" hidden="1" customHeight="1" x14ac:dyDescent="0.3">
      <c r="A51" s="29">
        <v>410502</v>
      </c>
      <c r="B51" s="175" t="s">
        <v>47</v>
      </c>
      <c r="C51" s="118"/>
      <c r="D51" s="118"/>
      <c r="E51" s="81"/>
      <c r="F51" s="191"/>
      <c r="G51" s="76"/>
      <c r="H51" s="77"/>
      <c r="I51" s="199"/>
      <c r="J51" s="78">
        <f t="shared" si="22"/>
        <v>0</v>
      </c>
      <c r="K51" s="114" t="e">
        <f t="shared" si="18"/>
        <v>#DIV/0!</v>
      </c>
    </row>
    <row r="52" spans="1:11" ht="45" hidden="1" customHeight="1" x14ac:dyDescent="0.3">
      <c r="A52" s="29">
        <v>410503</v>
      </c>
      <c r="B52" s="169" t="s">
        <v>48</v>
      </c>
      <c r="C52" s="119"/>
      <c r="D52" s="119"/>
      <c r="E52" s="81"/>
      <c r="F52" s="191"/>
      <c r="G52" s="76"/>
      <c r="H52" s="77"/>
      <c r="I52" s="199"/>
      <c r="J52" s="78">
        <f t="shared" si="22"/>
        <v>0</v>
      </c>
      <c r="K52" s="114" t="e">
        <f t="shared" si="18"/>
        <v>#DIV/0!</v>
      </c>
    </row>
    <row r="53" spans="1:11" ht="36" hidden="1" customHeight="1" x14ac:dyDescent="0.3">
      <c r="A53" s="29">
        <v>410508</v>
      </c>
      <c r="B53" s="168" t="s">
        <v>54</v>
      </c>
      <c r="C53" s="98"/>
      <c r="D53" s="98"/>
      <c r="E53" s="81"/>
      <c r="F53" s="191"/>
      <c r="G53" s="76"/>
      <c r="H53" s="77"/>
      <c r="I53" s="199"/>
      <c r="J53" s="78">
        <f t="shared" si="22"/>
        <v>0</v>
      </c>
      <c r="K53" s="114"/>
    </row>
    <row r="54" spans="1:11" ht="41.25" hidden="1" customHeight="1" x14ac:dyDescent="0.3">
      <c r="A54" s="29">
        <v>410509</v>
      </c>
      <c r="B54" s="168" t="s">
        <v>71</v>
      </c>
      <c r="C54" s="98"/>
      <c r="D54" s="98"/>
      <c r="E54" s="81"/>
      <c r="F54" s="191"/>
      <c r="G54" s="76"/>
      <c r="H54" s="77"/>
      <c r="I54" s="199"/>
      <c r="J54" s="78">
        <f t="shared" si="22"/>
        <v>0</v>
      </c>
      <c r="K54" s="114"/>
    </row>
    <row r="55" spans="1:11" ht="39" customHeight="1" x14ac:dyDescent="0.3">
      <c r="A55" s="29">
        <v>410510</v>
      </c>
      <c r="B55" s="347" t="s">
        <v>66</v>
      </c>
      <c r="C55" s="119">
        <v>1831</v>
      </c>
      <c r="D55" s="119">
        <v>1952</v>
      </c>
      <c r="E55" s="81">
        <v>601.20000000000005</v>
      </c>
      <c r="F55" s="191">
        <v>601.20000000000005</v>
      </c>
      <c r="G55" s="76">
        <f t="shared" si="20"/>
        <v>0</v>
      </c>
      <c r="H55" s="77">
        <f t="shared" si="21"/>
        <v>1</v>
      </c>
      <c r="I55" s="191">
        <v>386.2</v>
      </c>
      <c r="J55" s="78">
        <f t="shared" si="22"/>
        <v>215.00000000000006</v>
      </c>
      <c r="K55" s="114">
        <f t="shared" si="18"/>
        <v>1.556706369756603</v>
      </c>
    </row>
    <row r="56" spans="1:11" ht="34.5" hidden="1" customHeight="1" x14ac:dyDescent="0.3">
      <c r="A56" s="29">
        <v>410511</v>
      </c>
      <c r="B56" s="139" t="s">
        <v>56</v>
      </c>
      <c r="C56" s="98"/>
      <c r="D56" s="98"/>
      <c r="E56" s="81"/>
      <c r="F56" s="191"/>
      <c r="G56" s="76">
        <f t="shared" ref="G56" si="28">SUM(F56-E56)</f>
        <v>0</v>
      </c>
      <c r="H56" s="77" t="e">
        <f t="shared" si="21"/>
        <v>#DIV/0!</v>
      </c>
      <c r="I56" s="191"/>
      <c r="J56" s="78">
        <f t="shared" si="22"/>
        <v>0</v>
      </c>
      <c r="K56" s="114" t="e">
        <f t="shared" si="18"/>
        <v>#DIV/0!</v>
      </c>
    </row>
    <row r="57" spans="1:11" ht="38.25" customHeight="1" x14ac:dyDescent="0.3">
      <c r="A57" s="29">
        <v>410512</v>
      </c>
      <c r="B57" s="141" t="s">
        <v>53</v>
      </c>
      <c r="C57" s="98"/>
      <c r="D57" s="98">
        <v>305.89999999999998</v>
      </c>
      <c r="E57" s="81">
        <v>191.8</v>
      </c>
      <c r="F57" s="191">
        <v>191.8</v>
      </c>
      <c r="G57" s="76">
        <f t="shared" si="20"/>
        <v>0</v>
      </c>
      <c r="H57" s="77">
        <f t="shared" si="21"/>
        <v>1</v>
      </c>
      <c r="I57" s="191">
        <v>287.60000000000002</v>
      </c>
      <c r="J57" s="78">
        <f t="shared" si="22"/>
        <v>-95.800000000000011</v>
      </c>
      <c r="K57" s="114">
        <f t="shared" si="18"/>
        <v>0.66689847009735748</v>
      </c>
    </row>
    <row r="58" spans="1:11" ht="39" hidden="1" customHeight="1" x14ac:dyDescent="0.3">
      <c r="A58" s="29">
        <v>410514</v>
      </c>
      <c r="B58" s="348" t="s">
        <v>57</v>
      </c>
      <c r="C58" s="98"/>
      <c r="D58" s="98"/>
      <c r="E58" s="81"/>
      <c r="F58" s="191"/>
      <c r="G58" s="76">
        <f t="shared" ref="G58" si="29">SUM(F58-E58)</f>
        <v>0</v>
      </c>
      <c r="H58" s="77" t="e">
        <f t="shared" si="21"/>
        <v>#DIV/0!</v>
      </c>
      <c r="I58" s="191"/>
      <c r="J58" s="78">
        <f t="shared" si="22"/>
        <v>0</v>
      </c>
      <c r="K58" s="114" t="e">
        <f t="shared" si="18"/>
        <v>#DIV/0!</v>
      </c>
    </row>
    <row r="59" spans="1:11" ht="36" hidden="1" customHeight="1" x14ac:dyDescent="0.3">
      <c r="A59" s="29">
        <v>410515</v>
      </c>
      <c r="B59" s="169" t="s">
        <v>51</v>
      </c>
      <c r="C59" s="98"/>
      <c r="D59" s="98"/>
      <c r="E59" s="81"/>
      <c r="F59" s="191"/>
      <c r="G59" s="76">
        <f t="shared" si="20"/>
        <v>0</v>
      </c>
      <c r="H59" s="77" t="e">
        <f t="shared" si="21"/>
        <v>#DIV/0!</v>
      </c>
      <c r="I59" s="191"/>
      <c r="J59" s="78">
        <f t="shared" si="22"/>
        <v>0</v>
      </c>
      <c r="K59" s="114" t="e">
        <f t="shared" si="18"/>
        <v>#DIV/0!</v>
      </c>
    </row>
    <row r="60" spans="1:11" ht="43.5" customHeight="1" x14ac:dyDescent="0.3">
      <c r="A60" s="29">
        <v>410517</v>
      </c>
      <c r="B60" s="168" t="s">
        <v>75</v>
      </c>
      <c r="C60" s="98"/>
      <c r="D60" s="98">
        <v>25.8</v>
      </c>
      <c r="E60" s="81">
        <v>25.8</v>
      </c>
      <c r="F60" s="191">
        <v>25.8</v>
      </c>
      <c r="G60" s="76">
        <f t="shared" si="20"/>
        <v>0</v>
      </c>
      <c r="H60" s="77">
        <f t="shared" si="21"/>
        <v>1</v>
      </c>
      <c r="I60" s="191"/>
      <c r="J60" s="78">
        <f t="shared" si="22"/>
        <v>25.8</v>
      </c>
      <c r="K60" s="114" t="e">
        <f t="shared" si="18"/>
        <v>#DIV/0!</v>
      </c>
    </row>
    <row r="61" spans="1:11" ht="33.75" hidden="1" customHeight="1" x14ac:dyDescent="0.3">
      <c r="A61" s="29">
        <v>410518</v>
      </c>
      <c r="B61" s="168" t="s">
        <v>77</v>
      </c>
      <c r="C61" s="98"/>
      <c r="D61" s="98"/>
      <c r="E61" s="81"/>
      <c r="F61" s="191"/>
      <c r="G61" s="76">
        <f t="shared" si="20"/>
        <v>0</v>
      </c>
      <c r="H61" s="77" t="e">
        <f t="shared" si="21"/>
        <v>#DIV/0!</v>
      </c>
      <c r="I61" s="191"/>
      <c r="J61" s="78">
        <f t="shared" si="22"/>
        <v>0</v>
      </c>
      <c r="K61" s="114"/>
    </row>
    <row r="62" spans="1:11" ht="40.5" hidden="1" customHeight="1" x14ac:dyDescent="0.3">
      <c r="A62" s="29">
        <v>410520</v>
      </c>
      <c r="B62" s="139" t="s">
        <v>50</v>
      </c>
      <c r="C62" s="97"/>
      <c r="D62" s="97"/>
      <c r="E62" s="81"/>
      <c r="F62" s="191"/>
      <c r="G62" s="76"/>
      <c r="H62" s="77"/>
      <c r="I62" s="191"/>
      <c r="J62" s="78">
        <f t="shared" si="22"/>
        <v>0</v>
      </c>
      <c r="K62" s="114" t="e">
        <f t="shared" si="18"/>
        <v>#DIV/0!</v>
      </c>
    </row>
    <row r="63" spans="1:11" ht="33.75" hidden="1" customHeight="1" x14ac:dyDescent="0.3">
      <c r="A63" s="29">
        <v>410523</v>
      </c>
      <c r="B63" s="139" t="s">
        <v>55</v>
      </c>
      <c r="C63" s="97"/>
      <c r="D63" s="97"/>
      <c r="E63" s="81"/>
      <c r="F63" s="191"/>
      <c r="G63" s="76"/>
      <c r="H63" s="77"/>
      <c r="I63" s="191"/>
      <c r="J63" s="78">
        <f t="shared" si="22"/>
        <v>0</v>
      </c>
      <c r="K63" s="114" t="e">
        <f t="shared" si="18"/>
        <v>#DIV/0!</v>
      </c>
    </row>
    <row r="64" spans="1:11" ht="30.75" hidden="1" customHeight="1" x14ac:dyDescent="0.3">
      <c r="A64" s="29">
        <v>410530</v>
      </c>
      <c r="B64" s="168" t="s">
        <v>76</v>
      </c>
      <c r="C64" s="97"/>
      <c r="D64" s="97"/>
      <c r="E64" s="81"/>
      <c r="F64" s="191"/>
      <c r="G64" s="76"/>
      <c r="H64" s="77"/>
      <c r="I64" s="191"/>
      <c r="J64" s="78"/>
      <c r="K64" s="114"/>
    </row>
    <row r="65" spans="1:11" ht="26.25" customHeight="1" x14ac:dyDescent="0.3">
      <c r="A65" s="29">
        <v>410539</v>
      </c>
      <c r="B65" s="139" t="s">
        <v>49</v>
      </c>
      <c r="C65" s="97"/>
      <c r="D65" s="97"/>
      <c r="E65" s="81"/>
      <c r="F65" s="191"/>
      <c r="G65" s="76">
        <f t="shared" si="20"/>
        <v>0</v>
      </c>
      <c r="H65" s="77" t="e">
        <f t="shared" si="21"/>
        <v>#DIV/0!</v>
      </c>
      <c r="I65" s="191">
        <v>42.6</v>
      </c>
      <c r="J65" s="78">
        <f t="shared" si="22"/>
        <v>-42.6</v>
      </c>
      <c r="K65" s="95">
        <f t="shared" si="18"/>
        <v>0</v>
      </c>
    </row>
    <row r="66" spans="1:11" ht="41.25" hidden="1" customHeight="1" x14ac:dyDescent="0.3">
      <c r="A66" s="29">
        <v>410541</v>
      </c>
      <c r="B66" s="168" t="s">
        <v>64</v>
      </c>
      <c r="C66" s="97"/>
      <c r="D66" s="97"/>
      <c r="E66" s="81"/>
      <c r="F66" s="191"/>
      <c r="G66" s="76"/>
      <c r="H66" s="77"/>
      <c r="I66" s="191"/>
      <c r="J66" s="78">
        <f t="shared" si="22"/>
        <v>0</v>
      </c>
      <c r="K66" s="95" t="e">
        <f t="shared" si="18"/>
        <v>#DIV/0!</v>
      </c>
    </row>
    <row r="67" spans="1:11" ht="30.75" hidden="1" customHeight="1" x14ac:dyDescent="0.3">
      <c r="A67" s="29">
        <v>410543</v>
      </c>
      <c r="B67" s="139" t="s">
        <v>68</v>
      </c>
      <c r="C67" s="97"/>
      <c r="D67" s="97"/>
      <c r="E67" s="81"/>
      <c r="F67" s="191"/>
      <c r="G67" s="76"/>
      <c r="H67" s="77"/>
      <c r="I67" s="191"/>
      <c r="J67" s="78">
        <f t="shared" si="22"/>
        <v>0</v>
      </c>
      <c r="K67" s="95" t="e">
        <f t="shared" si="18"/>
        <v>#DIV/0!</v>
      </c>
    </row>
    <row r="68" spans="1:11" ht="36.75" hidden="1" customHeight="1" x14ac:dyDescent="0.3">
      <c r="A68" s="29">
        <v>410545</v>
      </c>
      <c r="B68" s="139" t="s">
        <v>70</v>
      </c>
      <c r="C68" s="97"/>
      <c r="D68" s="97"/>
      <c r="E68" s="81"/>
      <c r="F68" s="191"/>
      <c r="G68" s="76"/>
      <c r="H68" s="77"/>
      <c r="I68" s="191"/>
      <c r="J68" s="78">
        <f t="shared" si="22"/>
        <v>0</v>
      </c>
      <c r="K68" s="95" t="e">
        <f t="shared" si="18"/>
        <v>#DIV/0!</v>
      </c>
    </row>
    <row r="69" spans="1:11" ht="36.75" customHeight="1" x14ac:dyDescent="0.3">
      <c r="A69" s="29">
        <v>410550</v>
      </c>
      <c r="B69" s="139" t="s">
        <v>74</v>
      </c>
      <c r="C69" s="97"/>
      <c r="D69" s="97"/>
      <c r="E69" s="81"/>
      <c r="F69" s="191"/>
      <c r="G69" s="357">
        <f t="shared" ref="G69" si="30">SUM(F69-E69)</f>
        <v>0</v>
      </c>
      <c r="H69" s="77" t="e">
        <f t="shared" ref="H69" si="31">SUM(F69/E69)</f>
        <v>#DIV/0!</v>
      </c>
      <c r="I69" s="191">
        <v>556.4</v>
      </c>
      <c r="J69" s="78">
        <f t="shared" si="22"/>
        <v>-556.4</v>
      </c>
      <c r="K69" s="114">
        <f t="shared" si="18"/>
        <v>0</v>
      </c>
    </row>
    <row r="70" spans="1:11" ht="20.25" x14ac:dyDescent="0.3">
      <c r="A70" s="349"/>
      <c r="B70" s="67" t="s">
        <v>38</v>
      </c>
      <c r="C70" s="86">
        <f>SUM(C38:C39)</f>
        <v>889470.2</v>
      </c>
      <c r="D70" s="86">
        <f>SUM(D38:D39)</f>
        <v>889922.9</v>
      </c>
      <c r="E70" s="86">
        <f>SUM(E38:E39)</f>
        <v>320963.40000000002</v>
      </c>
      <c r="F70" s="187">
        <f>SUM(F38:F39)</f>
        <v>300646</v>
      </c>
      <c r="G70" s="86">
        <f>SUM(G38:G39)</f>
        <v>-20317.400000000023</v>
      </c>
      <c r="H70" s="72">
        <f>SUM(F70/E70)</f>
        <v>0.93669870147188117</v>
      </c>
      <c r="I70" s="187">
        <f>SUM(I38:I39)</f>
        <v>274348.5</v>
      </c>
      <c r="J70" s="86">
        <f>SUM(J38:J39)</f>
        <v>26297.5</v>
      </c>
      <c r="K70" s="93">
        <f>SUM(F70/I70)*100%</f>
        <v>1.0958543604211433</v>
      </c>
    </row>
    <row r="71" spans="1:11" ht="17.25" x14ac:dyDescent="0.25">
      <c r="A71" s="401" t="s">
        <v>29</v>
      </c>
      <c r="B71" s="402"/>
      <c r="C71" s="402"/>
      <c r="D71" s="402"/>
      <c r="E71" s="402"/>
      <c r="F71" s="402"/>
      <c r="G71" s="402"/>
      <c r="H71" s="402"/>
      <c r="I71" s="402"/>
      <c r="J71" s="402"/>
      <c r="K71" s="403"/>
    </row>
    <row r="72" spans="1:11" ht="20.25" x14ac:dyDescent="0.3">
      <c r="A72" s="30">
        <v>190100</v>
      </c>
      <c r="B72" s="339" t="s">
        <v>13</v>
      </c>
      <c r="C72" s="344">
        <v>373</v>
      </c>
      <c r="D72" s="344">
        <v>373</v>
      </c>
      <c r="E72" s="83">
        <v>93.8</v>
      </c>
      <c r="F72" s="186">
        <v>58.2</v>
      </c>
      <c r="G72" s="76">
        <f t="shared" ref="G72:G76" si="32">SUM(F72-E72)</f>
        <v>-35.599999999999994</v>
      </c>
      <c r="H72" s="77">
        <f t="shared" ref="H72:H76" si="33">SUM(F72/E72)</f>
        <v>0.62046908315565041</v>
      </c>
      <c r="I72" s="186">
        <v>48.9</v>
      </c>
      <c r="J72" s="78">
        <f t="shared" ref="J72:J80" si="34">SUM(F72-I72)</f>
        <v>9.3000000000000043</v>
      </c>
      <c r="K72" s="79">
        <f>SUM(F72/I72)*100%</f>
        <v>1.1901840490797546</v>
      </c>
    </row>
    <row r="73" spans="1:11" ht="39" customHeight="1" x14ac:dyDescent="0.3">
      <c r="A73" s="30">
        <v>211100</v>
      </c>
      <c r="B73" s="339" t="s">
        <v>84</v>
      </c>
      <c r="C73" s="344"/>
      <c r="D73" s="344"/>
      <c r="E73" s="83"/>
      <c r="F73" s="186">
        <v>0.3</v>
      </c>
      <c r="G73" s="76">
        <f t="shared" si="32"/>
        <v>0.3</v>
      </c>
      <c r="H73" s="77" t="e">
        <f t="shared" si="33"/>
        <v>#DIV/0!</v>
      </c>
      <c r="I73" s="186">
        <v>0.1</v>
      </c>
      <c r="J73" s="78">
        <f t="shared" si="34"/>
        <v>0.19999999999999998</v>
      </c>
      <c r="K73" s="79">
        <f>SUM(F73/I73)*100%</f>
        <v>2.9999999999999996</v>
      </c>
    </row>
    <row r="74" spans="1:11" ht="62.45" customHeight="1" x14ac:dyDescent="0.3">
      <c r="A74" s="30">
        <v>240621</v>
      </c>
      <c r="B74" s="350" t="s">
        <v>30</v>
      </c>
      <c r="C74" s="377">
        <v>70</v>
      </c>
      <c r="D74" s="377">
        <v>70</v>
      </c>
      <c r="E74" s="83">
        <v>14</v>
      </c>
      <c r="F74" s="205">
        <v>79.2</v>
      </c>
      <c r="G74" s="76">
        <f t="shared" si="32"/>
        <v>65.2</v>
      </c>
      <c r="H74" s="124"/>
      <c r="I74" s="205">
        <v>24.4</v>
      </c>
      <c r="J74" s="78">
        <f t="shared" si="34"/>
        <v>54.800000000000004</v>
      </c>
      <c r="K74" s="79">
        <f>SUM(F74/I74)*100%</f>
        <v>3.2459016393442628</v>
      </c>
    </row>
    <row r="75" spans="1:11" ht="22.5" customHeight="1" x14ac:dyDescent="0.3">
      <c r="A75" s="30">
        <v>250000</v>
      </c>
      <c r="B75" s="351" t="s">
        <v>25</v>
      </c>
      <c r="C75" s="352">
        <v>9268.5</v>
      </c>
      <c r="D75" s="352">
        <v>9268.5</v>
      </c>
      <c r="E75" s="145">
        <v>1311.6</v>
      </c>
      <c r="F75" s="202">
        <v>2705.8</v>
      </c>
      <c r="G75" s="76">
        <f t="shared" si="32"/>
        <v>1394.2000000000003</v>
      </c>
      <c r="H75" s="77">
        <f t="shared" si="33"/>
        <v>2.0629765172308634</v>
      </c>
      <c r="I75" s="202">
        <v>19043</v>
      </c>
      <c r="J75" s="78">
        <f t="shared" si="34"/>
        <v>-16337.2</v>
      </c>
      <c r="K75" s="79">
        <f>SUM(F75/I75)*100%</f>
        <v>0.14208895657196871</v>
      </c>
    </row>
    <row r="76" spans="1:11" ht="40.5" hidden="1" x14ac:dyDescent="0.3">
      <c r="A76" s="29">
        <v>410366</v>
      </c>
      <c r="B76" s="353" t="s">
        <v>24</v>
      </c>
      <c r="C76" s="354"/>
      <c r="D76" s="354"/>
      <c r="E76" s="125"/>
      <c r="F76" s="202"/>
      <c r="G76" s="76">
        <f t="shared" si="32"/>
        <v>0</v>
      </c>
      <c r="H76" s="77" t="e">
        <f t="shared" si="33"/>
        <v>#DIV/0!</v>
      </c>
      <c r="I76" s="202"/>
      <c r="J76" s="78">
        <f t="shared" si="34"/>
        <v>0</v>
      </c>
      <c r="K76" s="79"/>
    </row>
    <row r="77" spans="1:11" ht="20.25" x14ac:dyDescent="0.3">
      <c r="A77" s="35"/>
      <c r="B77" s="67" t="s">
        <v>26</v>
      </c>
      <c r="C77" s="86">
        <f>SUM(C79:C83)</f>
        <v>600</v>
      </c>
      <c r="D77" s="86">
        <f>SUM(D79:D83)</f>
        <v>1350</v>
      </c>
      <c r="E77" s="86" t="s">
        <v>36</v>
      </c>
      <c r="F77" s="187">
        <f>SUM(F78:F81)</f>
        <v>1</v>
      </c>
      <c r="G77" s="86">
        <f>SUM(G78:G83)</f>
        <v>-49</v>
      </c>
      <c r="H77" s="72" t="e">
        <f>SUM(F77/E77)</f>
        <v>#VALUE!</v>
      </c>
      <c r="I77" s="187">
        <f>SUM(I78:I83)</f>
        <v>354.3</v>
      </c>
      <c r="J77" s="86">
        <f t="shared" si="34"/>
        <v>-353.3</v>
      </c>
      <c r="K77" s="93">
        <f>SUM(F77/I77)*100%</f>
        <v>2.8224668360146768E-3</v>
      </c>
    </row>
    <row r="78" spans="1:11" ht="42" customHeight="1" x14ac:dyDescent="0.3">
      <c r="A78" s="38">
        <v>241109</v>
      </c>
      <c r="B78" s="355" t="s">
        <v>62</v>
      </c>
      <c r="C78" s="127"/>
      <c r="D78" s="127"/>
      <c r="E78" s="127"/>
      <c r="F78" s="191">
        <v>1</v>
      </c>
      <c r="G78" s="180">
        <f t="shared" ref="G78:G83" si="35">SUM(F78-E78)</f>
        <v>1</v>
      </c>
      <c r="H78" s="181"/>
      <c r="I78" s="191"/>
      <c r="J78" s="128">
        <f t="shared" si="34"/>
        <v>1</v>
      </c>
      <c r="K78" s="114" t="e">
        <f t="shared" ref="K78:K79" si="36">SUM(F78/I78)*100%</f>
        <v>#DIV/0!</v>
      </c>
    </row>
    <row r="79" spans="1:11" ht="23.25" hidden="1" customHeight="1" x14ac:dyDescent="0.3">
      <c r="A79" s="38">
        <v>241700</v>
      </c>
      <c r="B79" s="166" t="s">
        <v>32</v>
      </c>
      <c r="C79" s="146"/>
      <c r="D79" s="146"/>
      <c r="E79" s="128"/>
      <c r="F79" s="186"/>
      <c r="G79" s="76">
        <f t="shared" si="35"/>
        <v>0</v>
      </c>
      <c r="H79" s="77"/>
      <c r="I79" s="186"/>
      <c r="J79" s="128">
        <f t="shared" si="34"/>
        <v>0</v>
      </c>
      <c r="K79" s="114" t="e">
        <f t="shared" si="36"/>
        <v>#DIV/0!</v>
      </c>
    </row>
    <row r="80" spans="1:11" ht="20.25" hidden="1" customHeight="1" x14ac:dyDescent="0.3">
      <c r="A80" s="30">
        <v>310300</v>
      </c>
      <c r="B80" s="356" t="s">
        <v>43</v>
      </c>
      <c r="C80" s="129"/>
      <c r="D80" s="129"/>
      <c r="E80" s="85"/>
      <c r="F80" s="186"/>
      <c r="G80" s="76">
        <f t="shared" si="35"/>
        <v>0</v>
      </c>
      <c r="H80" s="77"/>
      <c r="I80" s="186"/>
      <c r="J80" s="78">
        <f t="shared" si="34"/>
        <v>0</v>
      </c>
      <c r="K80" s="95"/>
    </row>
    <row r="81" spans="1:11" ht="21.75" customHeight="1" x14ac:dyDescent="0.3">
      <c r="A81" s="30">
        <v>330101</v>
      </c>
      <c r="B81" s="69" t="s">
        <v>27</v>
      </c>
      <c r="C81" s="130">
        <v>500</v>
      </c>
      <c r="D81" s="130">
        <v>500</v>
      </c>
      <c r="E81" s="131">
        <v>50</v>
      </c>
      <c r="F81" s="186"/>
      <c r="G81" s="76">
        <f t="shared" si="35"/>
        <v>-50</v>
      </c>
      <c r="H81" s="77"/>
      <c r="I81" s="186">
        <v>354.3</v>
      </c>
      <c r="J81" s="78">
        <f>SUM(F81-I81)</f>
        <v>-354.3</v>
      </c>
      <c r="K81" s="79">
        <f>SUM(F81/I81)*100%</f>
        <v>0</v>
      </c>
    </row>
    <row r="82" spans="1:11" ht="82.9" customHeight="1" x14ac:dyDescent="0.3">
      <c r="A82" s="29">
        <v>330102</v>
      </c>
      <c r="B82" s="136" t="s">
        <v>92</v>
      </c>
      <c r="C82" s="358">
        <v>100</v>
      </c>
      <c r="D82" s="358">
        <v>100</v>
      </c>
      <c r="E82" s="131"/>
      <c r="F82" s="186"/>
      <c r="G82" s="76"/>
      <c r="H82" s="77"/>
      <c r="I82" s="186"/>
      <c r="J82" s="78">
        <f>SUM(F82-I82)</f>
        <v>0</v>
      </c>
      <c r="K82" s="79"/>
    </row>
    <row r="83" spans="1:11" ht="20.25" x14ac:dyDescent="0.3">
      <c r="A83" s="29">
        <v>410539</v>
      </c>
      <c r="B83" s="57" t="s">
        <v>49</v>
      </c>
      <c r="C83" s="129"/>
      <c r="D83" s="358">
        <v>750</v>
      </c>
      <c r="E83" s="131"/>
      <c r="F83" s="186"/>
      <c r="G83" s="76">
        <f t="shared" si="35"/>
        <v>0</v>
      </c>
      <c r="H83" s="77" t="e">
        <f t="shared" ref="H83:H85" si="37">SUM(F83/E83)</f>
        <v>#DIV/0!</v>
      </c>
      <c r="I83" s="186"/>
      <c r="J83" s="78">
        <f>SUM(F83-I83)</f>
        <v>0</v>
      </c>
      <c r="K83" s="114" t="e">
        <f t="shared" ref="K83" si="38">SUM(F83/I83)*100%</f>
        <v>#DIV/0!</v>
      </c>
    </row>
    <row r="84" spans="1:11" ht="20.25" x14ac:dyDescent="0.3">
      <c r="A84" s="35"/>
      <c r="B84" s="67" t="s">
        <v>39</v>
      </c>
      <c r="C84" s="112">
        <f>SUM(C72:C77)</f>
        <v>10311.5</v>
      </c>
      <c r="D84" s="112">
        <f>SUM(D72:D77)</f>
        <v>11061.5</v>
      </c>
      <c r="E84" s="112">
        <f>SUM(E72:E77)</f>
        <v>1419.3999999999999</v>
      </c>
      <c r="F84" s="190">
        <f>SUM(F72:F77)</f>
        <v>2844.5</v>
      </c>
      <c r="G84" s="112">
        <f>SUM(G72:G77)</f>
        <v>1375.1000000000004</v>
      </c>
      <c r="H84" s="72">
        <f t="shared" si="37"/>
        <v>2.0040157813160491</v>
      </c>
      <c r="I84" s="190">
        <f>SUM(I72:I77)</f>
        <v>19470.7</v>
      </c>
      <c r="J84" s="112">
        <f>SUM(J72:J77)</f>
        <v>-16626.2</v>
      </c>
      <c r="K84" s="93">
        <f>SUM(F84/I84)*100%</f>
        <v>0.14609130642452506</v>
      </c>
    </row>
    <row r="85" spans="1:11" ht="21" thickBot="1" x14ac:dyDescent="0.35">
      <c r="A85" s="40"/>
      <c r="B85" s="24" t="s">
        <v>28</v>
      </c>
      <c r="C85" s="132">
        <f>SUM(C70,C84)</f>
        <v>899781.7</v>
      </c>
      <c r="D85" s="132">
        <f>SUM(D70,D84)</f>
        <v>900984.4</v>
      </c>
      <c r="E85" s="132">
        <f>SUM(E70,E84)</f>
        <v>322382.80000000005</v>
      </c>
      <c r="F85" s="203">
        <f>SUM(F70,F84)</f>
        <v>303490.5</v>
      </c>
      <c r="G85" s="132">
        <f>SUM(G70,G84)</f>
        <v>-18942.300000000025</v>
      </c>
      <c r="H85" s="137">
        <f t="shared" si="37"/>
        <v>0.94139792817730961</v>
      </c>
      <c r="I85" s="203">
        <f>SUM(I70,I84)</f>
        <v>293819.2</v>
      </c>
      <c r="J85" s="132">
        <f>SUM(J70,J84)</f>
        <v>9671.2999999999993</v>
      </c>
      <c r="K85" s="133">
        <f>SUM(F85/I85)*100%</f>
        <v>1.0329158203412165</v>
      </c>
    </row>
    <row r="86" spans="1:11" ht="54" customHeight="1" x14ac:dyDescent="0.3">
      <c r="A86" s="15"/>
      <c r="B86" s="396" t="s">
        <v>83</v>
      </c>
      <c r="C86" s="397"/>
      <c r="D86" s="397"/>
      <c r="E86" s="397"/>
      <c r="F86" s="397"/>
      <c r="G86" s="397"/>
      <c r="H86" s="397"/>
      <c r="I86" s="397"/>
      <c r="J86" s="397"/>
      <c r="K86" s="397"/>
    </row>
    <row r="87" spans="1:11" ht="18.75" x14ac:dyDescent="0.3">
      <c r="A87" s="1"/>
      <c r="B87" s="1"/>
      <c r="C87" s="1"/>
      <c r="D87" s="10"/>
      <c r="E87" s="10"/>
      <c r="F87" s="11"/>
      <c r="G87" s="12"/>
      <c r="H87" s="13"/>
      <c r="I87" s="8"/>
      <c r="J87" s="7"/>
      <c r="K87" s="7"/>
    </row>
    <row r="88" spans="1:11" ht="18.75" x14ac:dyDescent="0.3">
      <c r="A88" s="1"/>
      <c r="B88" s="1"/>
      <c r="C88" s="1"/>
      <c r="D88" s="10"/>
      <c r="E88" s="10"/>
      <c r="F88" s="14"/>
      <c r="G88" s="12"/>
      <c r="H88" s="13"/>
      <c r="I88" s="8"/>
      <c r="J88" s="7"/>
      <c r="K88" s="7"/>
    </row>
    <row r="89" spans="1:11" ht="20.25" x14ac:dyDescent="0.3">
      <c r="A89" s="1"/>
      <c r="B89" s="1"/>
      <c r="C89" s="1"/>
      <c r="D89" s="6"/>
      <c r="E89" s="6"/>
      <c r="F89" s="3"/>
      <c r="G89" s="3"/>
      <c r="H89" s="4"/>
      <c r="I89" s="5"/>
      <c r="J89" s="1"/>
      <c r="K89" s="1"/>
    </row>
    <row r="92" spans="1:11" x14ac:dyDescent="0.25">
      <c r="B92" t="s">
        <v>36</v>
      </c>
    </row>
    <row r="93" spans="1:11" x14ac:dyDescent="0.25">
      <c r="B93" t="s">
        <v>36</v>
      </c>
      <c r="G93" t="s">
        <v>36</v>
      </c>
    </row>
    <row r="95" spans="1:11" x14ac:dyDescent="0.25">
      <c r="B95" t="s">
        <v>36</v>
      </c>
    </row>
  </sheetData>
  <mergeCells count="14">
    <mergeCell ref="I5:I6"/>
    <mergeCell ref="J5:K5"/>
    <mergeCell ref="A71:K71"/>
    <mergeCell ref="B86:K86"/>
    <mergeCell ref="A1:K1"/>
    <mergeCell ref="A2:K2"/>
    <mergeCell ref="A3:K3"/>
    <mergeCell ref="A5:A6"/>
    <mergeCell ref="B5:B6"/>
    <mergeCell ref="C5:C6"/>
    <mergeCell ref="D5:D6"/>
    <mergeCell ref="E5:E6"/>
    <mergeCell ref="F5:F6"/>
    <mergeCell ref="G5:H5"/>
  </mergeCells>
  <conditionalFormatting sqref="A87:XFD1048576 A86:B86 L86:XFD86 A1:XFD8 A13:XFD14 A9:B12 E9:XFD12 A15:B19 E15:XFD19 A83:XFD85 C82:XFD82 A20:XFD81">
    <cfRule type="containsErrors" dxfId="9" priority="9">
      <formula>ISERROR(A1)</formula>
    </cfRule>
    <cfRule type="cellIs" dxfId="8" priority="10" operator="equal">
      <formula>0</formula>
    </cfRule>
  </conditionalFormatting>
  <conditionalFormatting sqref="C9:D12">
    <cfRule type="containsErrors" dxfId="7" priority="7">
      <formula>ISERROR(C9)</formula>
    </cfRule>
    <cfRule type="cellIs" dxfId="6" priority="8" operator="equal">
      <formula>0</formula>
    </cfRule>
  </conditionalFormatting>
  <conditionalFormatting sqref="C15:D19">
    <cfRule type="containsErrors" dxfId="5" priority="5">
      <formula>ISERROR(C15)</formula>
    </cfRule>
    <cfRule type="cellIs" dxfId="4" priority="6" operator="equal">
      <formula>0</formula>
    </cfRule>
  </conditionalFormatting>
  <conditionalFormatting sqref="A82">
    <cfRule type="containsErrors" dxfId="3" priority="3">
      <formula>ISERROR(A82)</formula>
    </cfRule>
    <cfRule type="cellIs" dxfId="2" priority="4" operator="equal">
      <formula>0</formula>
    </cfRule>
  </conditionalFormatting>
  <conditionalFormatting sqref="B82">
    <cfRule type="containsErrors" dxfId="1" priority="1">
      <formula>ISERROR(B82)</formula>
    </cfRule>
    <cfRule type="cellIs" dxfId="0" priority="2" operator="equal">
      <formula>0</formula>
    </cfRule>
  </conditionalFormatting>
  <pageMargins left="0.31496062992125984" right="0.11811023622047245" top="0.74803149606299213" bottom="0" header="0.31496062992125984" footer="0.31496062992125984"/>
  <pageSetup paperSize="9" scale="55" orientation="landscape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січень-22</vt:lpstr>
      <vt:lpstr>лютий-22</vt:lpstr>
      <vt:lpstr>березень-22 </vt:lpstr>
      <vt:lpstr>квітень-22</vt:lpstr>
      <vt:lpstr>'березень-22 '!Область_печати</vt:lpstr>
      <vt:lpstr>'квітень-22'!Область_печати</vt:lpstr>
      <vt:lpstr>'січень-22'!Область_печати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BEST</dc:creator>
  <cp:lastModifiedBy>Huzei Liuda</cp:lastModifiedBy>
  <cp:lastPrinted>2022-05-09T11:21:51Z</cp:lastPrinted>
  <dcterms:created xsi:type="dcterms:W3CDTF">2015-02-12T09:02:27Z</dcterms:created>
  <dcterms:modified xsi:type="dcterms:W3CDTF">2022-05-09T13:40:31Z</dcterms:modified>
</cp:coreProperties>
</file>