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ФАЙЛООБМІН\2022\Лютий\"/>
    </mc:Choice>
  </mc:AlternateContent>
  <bookViews>
    <workbookView xWindow="0" yWindow="0" windowWidth="2115" windowHeight="0" tabRatio="365"/>
  </bookViews>
  <sheets>
    <sheet name="січень-22" sheetId="38" r:id="rId1"/>
  </sheets>
  <definedNames>
    <definedName name="_xlnm.Print_Area" localSheetId="0">'січень-22'!$A$1:$K$84</definedName>
  </definedNames>
  <calcPr calcId="162913"/>
</workbook>
</file>

<file path=xl/calcChain.xml><?xml version="1.0" encoding="utf-8"?>
<calcChain xmlns="http://schemas.openxmlformats.org/spreadsheetml/2006/main">
  <c r="J8" i="38" l="1"/>
  <c r="F13" i="38"/>
  <c r="C75" i="38" l="1"/>
  <c r="I48" i="38"/>
  <c r="G68" i="38" l="1"/>
  <c r="J68" i="38"/>
  <c r="J78" i="38"/>
  <c r="G73" i="38" l="1"/>
  <c r="G47" i="38"/>
  <c r="K47" i="38"/>
  <c r="H10" i="38" l="1"/>
  <c r="H11" i="38"/>
  <c r="K10" i="38"/>
  <c r="K11" i="38"/>
  <c r="H17" i="38"/>
  <c r="H18" i="38"/>
  <c r="K17" i="38"/>
  <c r="K18" i="38"/>
  <c r="H21" i="38"/>
  <c r="K21" i="38"/>
  <c r="I46" i="38" l="1"/>
  <c r="G9" i="38" l="1"/>
  <c r="G10" i="38"/>
  <c r="G11" i="38"/>
  <c r="G12" i="38"/>
  <c r="G15" i="38"/>
  <c r="G16" i="38"/>
  <c r="G17" i="38"/>
  <c r="G18" i="38"/>
  <c r="G19" i="38"/>
  <c r="K57" i="38" l="1"/>
  <c r="K55" i="38"/>
  <c r="K54" i="38"/>
  <c r="K76" i="38" l="1"/>
  <c r="K81" i="38" l="1"/>
  <c r="K32" i="38" l="1"/>
  <c r="J32" i="38"/>
  <c r="H32" i="38"/>
  <c r="G32" i="38"/>
  <c r="J53" i="38" l="1"/>
  <c r="J47" i="38"/>
  <c r="J23" i="38"/>
  <c r="F48" i="38" l="1"/>
  <c r="E48" i="38"/>
  <c r="D48" i="38"/>
  <c r="C48" i="38"/>
  <c r="G60" i="38"/>
  <c r="H60" i="38"/>
  <c r="J60" i="38"/>
  <c r="H47" i="38"/>
  <c r="F46" i="38"/>
  <c r="E46" i="38"/>
  <c r="K25" i="38"/>
  <c r="G23" i="38"/>
  <c r="G22" i="38"/>
  <c r="D46" i="38"/>
  <c r="C46" i="38"/>
  <c r="I34" i="38"/>
  <c r="J46" i="38" l="1"/>
  <c r="K46" i="38"/>
  <c r="H46" i="38"/>
  <c r="G46" i="38"/>
  <c r="J81" i="38" l="1"/>
  <c r="H81" i="38"/>
  <c r="G81" i="38"/>
  <c r="J80" i="38"/>
  <c r="K79" i="38"/>
  <c r="J79" i="38"/>
  <c r="G79" i="38"/>
  <c r="G78" i="38"/>
  <c r="K77" i="38"/>
  <c r="J77" i="38"/>
  <c r="G77" i="38"/>
  <c r="J76" i="38"/>
  <c r="G76" i="38"/>
  <c r="I75" i="38"/>
  <c r="I82" i="38" s="1"/>
  <c r="F75" i="38"/>
  <c r="F82" i="38" s="1"/>
  <c r="E75" i="38"/>
  <c r="E82" i="38" s="1"/>
  <c r="D75" i="38"/>
  <c r="D82" i="38" s="1"/>
  <c r="C82" i="38"/>
  <c r="J74" i="38"/>
  <c r="H74" i="38"/>
  <c r="G74" i="38"/>
  <c r="K73" i="38"/>
  <c r="J73" i="38"/>
  <c r="H73" i="38"/>
  <c r="K72" i="38"/>
  <c r="J72" i="38"/>
  <c r="G72" i="38"/>
  <c r="K71" i="38"/>
  <c r="J71" i="38"/>
  <c r="G71" i="38"/>
  <c r="K67" i="38"/>
  <c r="J67" i="38"/>
  <c r="K66" i="38"/>
  <c r="J66" i="38"/>
  <c r="K65" i="38"/>
  <c r="J65" i="38"/>
  <c r="K64" i="38"/>
  <c r="J64" i="38"/>
  <c r="H64" i="38"/>
  <c r="G64" i="38"/>
  <c r="K62" i="38"/>
  <c r="J62" i="38"/>
  <c r="K61" i="38"/>
  <c r="J61" i="38"/>
  <c r="K59" i="38"/>
  <c r="J59" i="38"/>
  <c r="H59" i="38"/>
  <c r="G59" i="38"/>
  <c r="K58" i="38"/>
  <c r="J58" i="38"/>
  <c r="H58" i="38"/>
  <c r="G58" i="38"/>
  <c r="J57" i="38"/>
  <c r="H57" i="38"/>
  <c r="G57" i="38"/>
  <c r="K56" i="38"/>
  <c r="J56" i="38"/>
  <c r="H56" i="38"/>
  <c r="G56" i="38"/>
  <c r="J55" i="38"/>
  <c r="H55" i="38"/>
  <c r="G55" i="38"/>
  <c r="J54" i="38"/>
  <c r="G54" i="38"/>
  <c r="J52" i="38"/>
  <c r="K51" i="38"/>
  <c r="J51" i="38"/>
  <c r="K50" i="38"/>
  <c r="J50" i="38"/>
  <c r="K49" i="38"/>
  <c r="J49" i="38"/>
  <c r="K45" i="38"/>
  <c r="J45" i="38"/>
  <c r="H45" i="38"/>
  <c r="G45" i="38"/>
  <c r="K44" i="38"/>
  <c r="J44" i="38"/>
  <c r="K43" i="38"/>
  <c r="J43" i="38"/>
  <c r="H43" i="38"/>
  <c r="G43" i="38"/>
  <c r="K42" i="38"/>
  <c r="J42" i="38"/>
  <c r="H42" i="38"/>
  <c r="G42" i="38"/>
  <c r="J41" i="38"/>
  <c r="J40" i="38"/>
  <c r="I39" i="38"/>
  <c r="I38" i="38" s="1"/>
  <c r="F39" i="38"/>
  <c r="F38" i="38" s="1"/>
  <c r="E39" i="38"/>
  <c r="E38" i="38" s="1"/>
  <c r="D39" i="38"/>
  <c r="D38" i="38" s="1"/>
  <c r="C39" i="38"/>
  <c r="C38" i="38" s="1"/>
  <c r="K36" i="38"/>
  <c r="J36" i="38"/>
  <c r="H36" i="38"/>
  <c r="G36" i="38"/>
  <c r="J35" i="38"/>
  <c r="F34" i="38"/>
  <c r="K34" i="38" s="1"/>
  <c r="E34" i="38"/>
  <c r="D34" i="38"/>
  <c r="K33" i="38"/>
  <c r="J33" i="38"/>
  <c r="K31" i="38"/>
  <c r="J31" i="38"/>
  <c r="H31" i="38"/>
  <c r="G31" i="38"/>
  <c r="K30" i="38"/>
  <c r="J30" i="38"/>
  <c r="H30" i="38"/>
  <c r="G30" i="38"/>
  <c r="K29" i="38"/>
  <c r="J29" i="38"/>
  <c r="H29" i="38"/>
  <c r="G29" i="38"/>
  <c r="K28" i="38"/>
  <c r="J28" i="38"/>
  <c r="H28" i="38"/>
  <c r="G28" i="38"/>
  <c r="K27" i="38"/>
  <c r="J27" i="38"/>
  <c r="H27" i="38"/>
  <c r="G27" i="38"/>
  <c r="K26" i="38"/>
  <c r="J26" i="38"/>
  <c r="H26" i="38"/>
  <c r="G26" i="38"/>
  <c r="J25" i="38"/>
  <c r="H25" i="38"/>
  <c r="G25" i="38"/>
  <c r="K24" i="38"/>
  <c r="J24" i="38"/>
  <c r="H24" i="38"/>
  <c r="G24" i="38"/>
  <c r="J22" i="38"/>
  <c r="H22" i="38"/>
  <c r="J21" i="38"/>
  <c r="G21" i="38"/>
  <c r="I20" i="38"/>
  <c r="F20" i="38"/>
  <c r="E20" i="38"/>
  <c r="D20" i="38"/>
  <c r="C20" i="38"/>
  <c r="K19" i="38"/>
  <c r="J19" i="38"/>
  <c r="H19" i="38"/>
  <c r="J18" i="38"/>
  <c r="J17" i="38"/>
  <c r="K16" i="38"/>
  <c r="J16" i="38"/>
  <c r="H16" i="38"/>
  <c r="K15" i="38"/>
  <c r="J15" i="38"/>
  <c r="H15" i="38"/>
  <c r="I14" i="38"/>
  <c r="F14" i="38"/>
  <c r="E14" i="38"/>
  <c r="D14" i="38"/>
  <c r="D13" i="38" s="1"/>
  <c r="D8" i="38" s="1"/>
  <c r="C14" i="38"/>
  <c r="K12" i="38"/>
  <c r="J12" i="38"/>
  <c r="H12" i="38"/>
  <c r="J11" i="38"/>
  <c r="J10" i="38"/>
  <c r="K9" i="38"/>
  <c r="J9" i="38"/>
  <c r="H9" i="38"/>
  <c r="G48" i="38" l="1"/>
  <c r="C13" i="38"/>
  <c r="C8" i="38" s="1"/>
  <c r="C37" i="38" s="1"/>
  <c r="C69" i="38" s="1"/>
  <c r="C83" i="38" s="1"/>
  <c r="D37" i="38"/>
  <c r="J14" i="38"/>
  <c r="E13" i="38"/>
  <c r="E8" i="38" s="1"/>
  <c r="E37" i="38" s="1"/>
  <c r="G14" i="38"/>
  <c r="G13" i="38" s="1"/>
  <c r="G8" i="38" s="1"/>
  <c r="J20" i="38"/>
  <c r="H20" i="38"/>
  <c r="J48" i="38"/>
  <c r="J39" i="38"/>
  <c r="G75" i="38"/>
  <c r="G82" i="38" s="1"/>
  <c r="K48" i="38"/>
  <c r="G20" i="38"/>
  <c r="K14" i="38"/>
  <c r="H82" i="38"/>
  <c r="K82" i="38"/>
  <c r="F8" i="38"/>
  <c r="F37" i="38" s="1"/>
  <c r="F69" i="38" s="1"/>
  <c r="I13" i="38"/>
  <c r="I8" i="38" s="1"/>
  <c r="I37" i="38" s="1"/>
  <c r="H14" i="38"/>
  <c r="K20" i="38"/>
  <c r="G34" i="38"/>
  <c r="J34" i="38"/>
  <c r="G39" i="38"/>
  <c r="K39" i="38"/>
  <c r="H48" i="38"/>
  <c r="K75" i="38"/>
  <c r="H34" i="38"/>
  <c r="H39" i="38"/>
  <c r="H75" i="38"/>
  <c r="J75" i="38"/>
  <c r="J82" i="38" s="1"/>
  <c r="J38" i="38" l="1"/>
  <c r="G37" i="38"/>
  <c r="J37" i="38"/>
  <c r="D69" i="38"/>
  <c r="D83" i="38" s="1"/>
  <c r="E69" i="38"/>
  <c r="E83" i="38" s="1"/>
  <c r="H13" i="38"/>
  <c r="I69" i="38"/>
  <c r="I83" i="38" s="1"/>
  <c r="K13" i="38"/>
  <c r="H8" i="38"/>
  <c r="K8" i="38"/>
  <c r="K38" i="38"/>
  <c r="G38" i="38"/>
  <c r="H38" i="38"/>
  <c r="J13" i="38"/>
  <c r="J69" i="38" l="1"/>
  <c r="J83" i="38" s="1"/>
  <c r="G69" i="38"/>
  <c r="G83" i="38" s="1"/>
  <c r="H37" i="38"/>
  <c r="K37" i="38"/>
  <c r="K69" i="38" l="1"/>
  <c r="F83" i="38"/>
  <c r="H69" i="38"/>
  <c r="K83" i="38" l="1"/>
  <c r="H83" i="38"/>
</calcChain>
</file>

<file path=xl/sharedStrings.xml><?xml version="1.0" encoding="utf-8"?>
<sst xmlns="http://schemas.openxmlformats.org/spreadsheetml/2006/main" count="96" uniqueCount="89">
  <si>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</si>
  <si>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</si>
  <si>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</si>
  <si>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</si>
  <si>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</si>
  <si>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</si>
  <si>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</si>
  <si>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</si>
  <si>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</si>
  <si>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</si>
  <si>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</si>
  <si>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</si>
  <si>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</si>
  <si>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</si>
  <si>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</si>
  <si>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</si>
  <si>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</si>
  <si>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</si>
  <si>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</si>
  <si>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</si>
  <si>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</si>
  <si>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</si>
  <si>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</si>
  <si>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</si>
  <si>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</si>
  <si>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</si>
  <si>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</si>
  <si>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</si>
  <si>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</si>
  <si>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</si>
  <si>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</si>
  <si>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</si>
  <si>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</si>
  <si>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</si>
  <si>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</si>
  <si>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</si>
  <si>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</si>
  <si>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Начальник відділу доходів бюджету                                          О.Хандучка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</si>
  <si>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</si>
  <si>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</si>
  <si>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</si>
  <si>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</si>
  <si>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</si>
  <si>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</si>
  <si>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</si>
  <si>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</si>
  <si>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</si>
  <si>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</si>
  <si>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</si>
  <si>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</si>
  <si>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</si>
  <si>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</si>
  <si>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</si>
  <si>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</si>
  <si>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</si>
  <si>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</si>
  <si>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</si>
  <si>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</si>
  <si>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</si>
  <si>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</si>
  <si>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</si>
  <si>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</si>
  <si>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</si>
  <si>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</si>
  <si>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</si>
  <si>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</si>
  <si>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</si>
  <si>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</si>
  <si>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</si>
  <si>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</si>
  <si>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</si>
  <si>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</si>
  <si>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</si>
  <si>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</si>
  <si>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</si>
  <si>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</si>
  <si>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</si>
  <si>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</si>
  <si>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        на 2020 р.                   зі змінами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</si>
  <si>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</si>
  <si>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</si>
  <si>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</si>
  <si>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Відхилення фактичних надходжень на звітну дату 2022 року до фактичних надходжень у 2021 році</t>
  </si>
  <si>
    <t>Бюджет                         на 2022 рік</t>
  </si>
  <si>
    <t xml:space="preserve">Затверджено розписом станом на  01.02.2022                            </t>
  </si>
  <si>
    <t xml:space="preserve"> Фактичні надходження до бюджету станом  на 01.02.2021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</si>
  <si>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Кримзаходів щодо соціально-економічного розвитку окремих територій</t>
  </si>
  <si>
    <r>
      <t xml:space="preserve">                                                                                                                   01 лютого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</si>
  <si>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01.02.2022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</si>
</sst>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5"/>
      <color indexed="8"/>
      <name val="Cambria"/>
      <family val="1"/>
      <charset val="204"/>
      <scheme val="major"/>
    </font>
    <font>
      <b/>
      <sz val="15.5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45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24" xfId="1" applyFont="1" applyBorder="1"/>
    <xf numFmtId="0" fontId="5" fillId="0" borderId="24" xfId="1" applyFont="1" applyBorder="1"/>
    <xf numFmtId="0" fontId="12" fillId="0" borderId="24" xfId="1" applyFont="1" applyBorder="1"/>
    <xf numFmtId="4" fontId="13" fillId="0" borderId="24" xfId="1" applyNumberFormat="1" applyFont="1" applyFill="1" applyBorder="1" applyAlignment="1">
      <alignment horizontal="right"/>
    </xf>
    <xf numFmtId="4" fontId="13" fillId="0" borderId="24" xfId="1" applyNumberFormat="1" applyFont="1" applyFill="1" applyBorder="1"/>
    <xf numFmtId="4" fontId="12" fillId="3" borderId="24" xfId="1" applyNumberFormat="1" applyFont="1" applyFill="1" applyBorder="1"/>
    <xf numFmtId="0" fontId="4" fillId="0" borderId="24" xfId="1" applyFont="1" applyFill="1" applyBorder="1"/>
    <xf numFmtId="0" fontId="4" fillId="0" borderId="24" xfId="1" applyFont="1" applyBorder="1"/>
    <xf numFmtId="0" fontId="15" fillId="4" borderId="11" xfId="1" applyFont="1" applyFill="1" applyBorder="1" applyAlignment="1">
      <alignment horizontal="left" wrapText="1"/>
    </xf>
    <xf numFmtId="0" fontId="11" fillId="4" borderId="27" xfId="1" applyFont="1" applyFill="1" applyBorder="1" applyAlignment="1">
      <alignment horizontal="left"/>
    </xf>
    <xf numFmtId="49" fontId="2" fillId="0" borderId="19" xfId="1" applyNumberFormat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Continuous" vertical="center"/>
    </xf>
    <xf numFmtId="0" fontId="2" fillId="0" borderId="25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5" xfId="1" applyFont="1" applyFill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0" borderId="16" xfId="1" applyFont="1" applyFill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8" fillId="0" borderId="15" xfId="1" applyFont="1" applyFill="1" applyBorder="1" applyAlignment="1">
      <alignment horizontal="center"/>
    </xf>
    <xf numFmtId="0" fontId="19" fillId="4" borderId="26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33" xfId="1" applyFont="1" applyFill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21" xfId="1" applyFont="1" applyFill="1" applyBorder="1" applyAlignment="1">
      <alignment horizontal="centerContinuous"/>
    </xf>
    <xf numFmtId="0" fontId="23" fillId="2" borderId="22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13" xfId="1" applyFont="1" applyBorder="1" applyAlignment="1">
      <alignment horizontal="left" wrapText="1"/>
    </xf>
    <xf numFmtId="0" fontId="11" fillId="0" borderId="14" xfId="1" applyFont="1" applyBorder="1" applyAlignment="1">
      <alignment horizontal="left" wrapText="1"/>
    </xf>
    <xf numFmtId="0" fontId="5" fillId="0" borderId="14" xfId="1" applyFont="1" applyBorder="1" applyAlignment="1">
      <alignment horizontal="left" wrapText="1"/>
    </xf>
    <xf numFmtId="49" fontId="5" fillId="0" borderId="14" xfId="1" applyNumberFormat="1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5" fillId="0" borderId="6" xfId="1" applyFont="1" applyFill="1" applyBorder="1" applyAlignment="1">
      <alignment horizontal="left" wrapText="1"/>
    </xf>
    <xf numFmtId="0" fontId="25" fillId="0" borderId="11" xfId="1" applyFont="1" applyFill="1" applyBorder="1" applyAlignment="1">
      <alignment horizontal="left" wrapText="1"/>
    </xf>
    <xf numFmtId="0" fontId="17" fillId="4" borderId="15" xfId="1" applyFont="1" applyFill="1" applyBorder="1" applyAlignment="1">
      <alignment horizontal="center"/>
    </xf>
    <xf numFmtId="49" fontId="5" fillId="0" borderId="13" xfId="1" applyNumberFormat="1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0" fontId="15" fillId="4" borderId="6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wrapText="1"/>
    </xf>
    <xf numFmtId="0" fontId="5" fillId="0" borderId="6" xfId="1" applyFont="1" applyFill="1" applyBorder="1" applyAlignment="1"/>
    <xf numFmtId="166" fontId="28" fillId="4" borderId="9" xfId="1" applyNumberFormat="1" applyFont="1" applyFill="1" applyBorder="1" applyAlignment="1">
      <alignment wrapText="1"/>
    </xf>
    <xf numFmtId="166" fontId="28" fillId="4" borderId="9" xfId="1" applyNumberFormat="1" applyFont="1" applyFill="1" applyBorder="1" applyAlignment="1">
      <alignment horizontal="right" wrapText="1"/>
    </xf>
    <xf numFmtId="165" fontId="29" fillId="4" borderId="6" xfId="1" applyNumberFormat="1" applyFont="1" applyFill="1" applyBorder="1"/>
    <xf numFmtId="165" fontId="29" fillId="4" borderId="12" xfId="1" applyNumberFormat="1" applyFont="1" applyFill="1" applyBorder="1"/>
    <xf numFmtId="166" fontId="30" fillId="0" borderId="6" xfId="1" applyNumberFormat="1" applyFont="1" applyBorder="1" applyAlignment="1" applyProtection="1">
      <protection locked="0"/>
    </xf>
    <xf numFmtId="166" fontId="31" fillId="0" borderId="6" xfId="1" applyNumberFormat="1" applyFont="1" applyBorder="1" applyProtection="1">
      <protection locked="0"/>
    </xf>
    <xf numFmtId="166" fontId="31" fillId="3" borderId="6" xfId="1" applyNumberFormat="1" applyFont="1" applyFill="1" applyBorder="1" applyAlignment="1">
      <alignment horizontal="right"/>
    </xf>
    <xf numFmtId="165" fontId="31" fillId="3" borderId="6" xfId="1" applyNumberFormat="1" applyFont="1" applyFill="1" applyBorder="1"/>
    <xf numFmtId="166" fontId="31" fillId="0" borderId="6" xfId="1" applyNumberFormat="1" applyFont="1" applyBorder="1"/>
    <xf numFmtId="165" fontId="31" fillId="3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wrapText="1"/>
      <protection locked="0"/>
    </xf>
    <xf numFmtId="166" fontId="31" fillId="0" borderId="6" xfId="1" applyNumberFormat="1" applyFont="1" applyBorder="1" applyAlignment="1" applyProtection="1">
      <alignment horizontal="right"/>
      <protection locked="0"/>
    </xf>
    <xf numFmtId="166" fontId="30" fillId="0" borderId="13" xfId="1" applyNumberFormat="1" applyFont="1" applyBorder="1" applyAlignment="1">
      <alignment wrapText="1"/>
    </xf>
    <xf numFmtId="166" fontId="31" fillId="0" borderId="6" xfId="1" applyNumberFormat="1" applyFont="1" applyFill="1" applyBorder="1" applyProtection="1">
      <protection locked="0"/>
    </xf>
    <xf numFmtId="166" fontId="29" fillId="0" borderId="6" xfId="1" applyNumberFormat="1" applyFont="1" applyFill="1" applyBorder="1" applyAlignment="1" applyProtection="1">
      <protection locked="0"/>
    </xf>
    <xf numFmtId="166" fontId="29" fillId="0" borderId="6" xfId="1" applyNumberFormat="1" applyFont="1" applyFill="1" applyBorder="1" applyProtection="1">
      <protection locked="0"/>
    </xf>
    <xf numFmtId="166" fontId="29" fillId="4" borderId="6" xfId="1" applyNumberFormat="1" applyFont="1" applyFill="1" applyBorder="1" applyProtection="1">
      <protection locked="0"/>
    </xf>
    <xf numFmtId="166" fontId="29" fillId="3" borderId="6" xfId="1" applyNumberFormat="1" applyFont="1" applyFill="1" applyBorder="1" applyAlignment="1">
      <alignment horizontal="right"/>
    </xf>
    <xf numFmtId="166" fontId="29" fillId="0" borderId="6" xfId="1" applyNumberFormat="1" applyFont="1" applyBorder="1"/>
    <xf numFmtId="165" fontId="29" fillId="3" borderId="7" xfId="1" applyNumberFormat="1" applyFont="1" applyFill="1" applyBorder="1"/>
    <xf numFmtId="166" fontId="30" fillId="0" borderId="14" xfId="1" applyNumberFormat="1" applyFont="1" applyBorder="1" applyAlignment="1">
      <alignment wrapText="1"/>
    </xf>
    <xf numFmtId="166" fontId="28" fillId="4" borderId="11" xfId="1" applyNumberFormat="1" applyFont="1" applyFill="1" applyBorder="1" applyAlignment="1"/>
    <xf numFmtId="166" fontId="28" fillId="4" borderId="11" xfId="1" applyNumberFormat="1" applyFont="1" applyFill="1" applyBorder="1" applyAlignment="1">
      <alignment horizontal="right"/>
    </xf>
    <xf numFmtId="165" fontId="29" fillId="4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horizontal="right" wrapText="1"/>
      <protection locked="0"/>
    </xf>
    <xf numFmtId="165" fontId="31" fillId="0" borderId="7" xfId="1" applyNumberFormat="1" applyFont="1" applyBorder="1"/>
    <xf numFmtId="164" fontId="30" fillId="0" borderId="0" xfId="0" applyNumberFormat="1" applyFont="1" applyBorder="1" applyAlignment="1">
      <alignment horizontal="right" wrapText="1"/>
    </xf>
    <xf numFmtId="164" fontId="30" fillId="0" borderId="6" xfId="0" applyNumberFormat="1" applyFont="1" applyBorder="1" applyAlignment="1">
      <alignment horizontal="right" wrapText="1"/>
    </xf>
    <xf numFmtId="164" fontId="30" fillId="0" borderId="6" xfId="1" applyNumberFormat="1" applyFont="1" applyBorder="1" applyAlignment="1" applyProtection="1">
      <alignment horizontal="right" wrapText="1"/>
      <protection locked="0"/>
    </xf>
    <xf numFmtId="164" fontId="30" fillId="3" borderId="6" xfId="0" applyNumberFormat="1" applyFont="1" applyFill="1" applyBorder="1" applyAlignment="1" applyProtection="1">
      <alignment horizontal="right" wrapText="1"/>
    </xf>
    <xf numFmtId="164" fontId="32" fillId="0" borderId="6" xfId="1" applyNumberFormat="1" applyFont="1" applyBorder="1" applyAlignment="1" applyProtection="1">
      <alignment horizontal="right" wrapText="1"/>
      <protection locked="0"/>
    </xf>
    <xf numFmtId="164" fontId="33" fillId="0" borderId="17" xfId="0" applyNumberFormat="1" applyFont="1" applyBorder="1" applyAlignment="1" applyProtection="1">
      <alignment horizontal="right" wrapText="1"/>
      <protection locked="0"/>
    </xf>
    <xf numFmtId="164" fontId="33" fillId="0" borderId="6" xfId="0" applyNumberFormat="1" applyFont="1" applyBorder="1" applyAlignment="1" applyProtection="1">
      <alignment horizontal="right" wrapText="1"/>
      <protection locked="0"/>
    </xf>
    <xf numFmtId="164" fontId="30" fillId="0" borderId="6" xfId="1" applyNumberFormat="1" applyFont="1" applyBorder="1" applyAlignment="1" applyProtection="1">
      <alignment horizontal="right"/>
      <protection locked="0"/>
    </xf>
    <xf numFmtId="164" fontId="30" fillId="0" borderId="6" xfId="1" applyNumberFormat="1" applyFont="1" applyBorder="1" applyAlignment="1">
      <alignment horizontal="right"/>
    </xf>
    <xf numFmtId="164" fontId="30" fillId="0" borderId="11" xfId="1" applyNumberFormat="1" applyFont="1" applyBorder="1" applyAlignment="1">
      <alignment horizontal="right" wrapText="1"/>
    </xf>
    <xf numFmtId="166" fontId="31" fillId="0" borderId="11" xfId="1" applyNumberFormat="1" applyFont="1" applyFill="1" applyBorder="1" applyProtection="1">
      <protection locked="0"/>
    </xf>
    <xf numFmtId="0" fontId="34" fillId="4" borderId="11" xfId="1" applyFont="1" applyFill="1" applyBorder="1" applyAlignment="1">
      <alignment horizontal="left" wrapText="1"/>
    </xf>
    <xf numFmtId="0" fontId="30" fillId="0" borderId="6" xfId="1" applyFont="1" applyBorder="1" applyAlignment="1">
      <alignment wrapText="1"/>
    </xf>
    <xf numFmtId="0" fontId="30" fillId="0" borderId="11" xfId="1" applyFont="1" applyBorder="1" applyAlignment="1">
      <alignment wrapText="1"/>
    </xf>
    <xf numFmtId="166" fontId="29" fillId="0" borderId="6" xfId="1" applyNumberFormat="1" applyFont="1" applyBorder="1" applyAlignment="1" applyProtection="1">
      <alignment horizontal="right"/>
      <protection locked="0"/>
    </xf>
    <xf numFmtId="165" fontId="29" fillId="3" borderId="6" xfId="1" applyNumberFormat="1" applyFont="1" applyFill="1" applyBorder="1"/>
    <xf numFmtId="166" fontId="29" fillId="4" borderId="6" xfId="1" applyNumberFormat="1" applyFont="1" applyFill="1" applyBorder="1" applyAlignment="1" applyProtection="1">
      <alignment horizontal="right"/>
      <protection locked="0"/>
    </xf>
    <xf numFmtId="0" fontId="30" fillId="0" borderId="6" xfId="1" applyFont="1" applyBorder="1" applyAlignment="1">
      <alignment horizontal="right" wrapText="1"/>
    </xf>
    <xf numFmtId="165" fontId="35" fillId="3" borderId="7" xfId="1" applyNumberFormat="1" applyFont="1" applyFill="1" applyBorder="1" applyAlignment="1"/>
    <xf numFmtId="165" fontId="28" fillId="3" borderId="7" xfId="1" applyNumberFormat="1" applyFont="1" applyFill="1" applyBorder="1" applyAlignment="1"/>
    <xf numFmtId="166" fontId="30" fillId="0" borderId="0" xfId="0" applyNumberFormat="1" applyFont="1" applyBorder="1" applyAlignment="1">
      <alignment horizontal="right" wrapText="1"/>
    </xf>
    <xf numFmtId="166" fontId="30" fillId="0" borderId="6" xfId="0" applyNumberFormat="1" applyFont="1" applyBorder="1" applyAlignment="1">
      <alignment horizontal="right" wrapText="1"/>
    </xf>
    <xf numFmtId="166" fontId="30" fillId="0" borderId="6" xfId="1" applyNumberFormat="1" applyFont="1" applyBorder="1" applyAlignment="1">
      <alignment horizontal="right" wrapText="1"/>
    </xf>
    <xf numFmtId="166" fontId="30" fillId="0" borderId="6" xfId="1" applyNumberFormat="1" applyFont="1" applyBorder="1" applyAlignment="1" applyProtection="1">
      <alignment horizontal="right" wrapText="1"/>
      <protection locked="0"/>
    </xf>
    <xf numFmtId="166" fontId="29" fillId="4" borderId="11" xfId="1" applyNumberFormat="1" applyFont="1" applyFill="1" applyBorder="1" applyProtection="1">
      <protection locked="0"/>
    </xf>
    <xf numFmtId="165" fontId="29" fillId="4" borderId="29" xfId="1" applyNumberFormat="1" applyFont="1" applyFill="1" applyBorder="1"/>
    <xf numFmtId="164" fontId="30" fillId="0" borderId="13" xfId="1" applyNumberFormat="1" applyFont="1" applyBorder="1" applyAlignment="1">
      <alignment horizontal="right" wrapText="1"/>
    </xf>
    <xf numFmtId="0" fontId="37" fillId="0" borderId="6" xfId="0" applyFont="1" applyBorder="1" applyAlignment="1">
      <alignment horizontal="center"/>
    </xf>
    <xf numFmtId="166" fontId="37" fillId="0" borderId="6" xfId="0" applyNumberFormat="1" applyFont="1" applyBorder="1" applyAlignment="1">
      <alignment horizontal="right"/>
    </xf>
    <xf numFmtId="0" fontId="32" fillId="0" borderId="11" xfId="1" applyFont="1" applyFill="1" applyBorder="1" applyAlignment="1">
      <alignment horizontal="right" wrapText="1"/>
    </xf>
    <xf numFmtId="166" fontId="29" fillId="5" borderId="6" xfId="1" applyNumberFormat="1" applyFont="1" applyFill="1" applyBorder="1" applyProtection="1">
      <protection locked="0"/>
    </xf>
    <xf numFmtId="166" fontId="31" fillId="5" borderId="6" xfId="1" applyNumberFormat="1" applyFont="1" applyFill="1" applyBorder="1" applyProtection="1">
      <protection locked="0"/>
    </xf>
    <xf numFmtId="0" fontId="30" fillId="0" borderId="6" xfId="1" applyFont="1" applyFill="1" applyBorder="1" applyAlignment="1">
      <alignment wrapText="1"/>
    </xf>
    <xf numFmtId="164" fontId="30" fillId="0" borderId="6" xfId="1" applyNumberFormat="1" applyFont="1" applyFill="1" applyBorder="1" applyAlignment="1"/>
    <xf numFmtId="166" fontId="31" fillId="0" borderId="6" xfId="1" applyNumberFormat="1" applyFont="1" applyFill="1" applyBorder="1" applyAlignment="1" applyProtection="1">
      <alignment horizontal="right"/>
      <protection locked="0"/>
    </xf>
    <xf numFmtId="166" fontId="29" fillId="4" borderId="27" xfId="1" applyNumberFormat="1" applyFont="1" applyFill="1" applyBorder="1" applyAlignment="1">
      <alignment horizontal="right"/>
    </xf>
    <xf numFmtId="165" fontId="29" fillId="4" borderId="28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29" fillId="4" borderId="11" xfId="1" applyNumberFormat="1" applyFont="1" applyFill="1" applyBorder="1"/>
    <xf numFmtId="0" fontId="5" fillId="0" borderId="0" xfId="0" applyFont="1" applyBorder="1" applyAlignment="1">
      <alignment wrapText="1"/>
    </xf>
    <xf numFmtId="165" fontId="29" fillId="4" borderId="27" xfId="1" applyNumberFormat="1" applyFont="1" applyFill="1" applyBorder="1"/>
    <xf numFmtId="0" fontId="18" fillId="0" borderId="34" xfId="1" applyFont="1" applyBorder="1" applyAlignment="1">
      <alignment horizontal="center"/>
    </xf>
    <xf numFmtId="0" fontId="40" fillId="0" borderId="0" xfId="0" applyFont="1" applyAlignment="1">
      <alignment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6" fillId="0" borderId="14" xfId="0" applyNumberFormat="1" applyFont="1" applyBorder="1" applyAlignment="1">
      <alignment horizontal="right" wrapText="1"/>
    </xf>
    <xf numFmtId="166" fontId="37" fillId="5" borderId="6" xfId="0" applyNumberFormat="1" applyFont="1" applyFill="1" applyBorder="1" applyAlignment="1">
      <alignment horizontal="right"/>
    </xf>
    <xf numFmtId="164" fontId="32" fillId="5" borderId="6" xfId="1" applyNumberFormat="1" applyFont="1" applyFill="1" applyBorder="1" applyAlignment="1">
      <alignment horizontal="right" wrapText="1"/>
    </xf>
    <xf numFmtId="0" fontId="40" fillId="0" borderId="6" xfId="0" applyFont="1" applyBorder="1" applyAlignment="1">
      <alignment wrapText="1"/>
    </xf>
    <xf numFmtId="164" fontId="30" fillId="0" borderId="11" xfId="0" applyNumberFormat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30" fillId="0" borderId="13" xfId="1" applyNumberFormat="1" applyFont="1" applyFill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166" fontId="31" fillId="0" borderId="11" xfId="1" applyNumberFormat="1" applyFont="1" applyBorder="1" applyAlignment="1" applyProtection="1">
      <alignment horizontal="right"/>
      <protection locked="0"/>
    </xf>
    <xf numFmtId="166" fontId="31" fillId="0" borderId="11" xfId="1" applyNumberFormat="1" applyFont="1" applyBorder="1"/>
    <xf numFmtId="165" fontId="31" fillId="0" borderId="29" xfId="1" applyNumberFormat="1" applyFont="1" applyBorder="1"/>
    <xf numFmtId="0" fontId="4" fillId="0" borderId="35" xfId="0" applyFont="1" applyBorder="1" applyAlignment="1">
      <alignment wrapText="1"/>
    </xf>
    <xf numFmtId="166" fontId="42" fillId="0" borderId="6" xfId="1" applyNumberFormat="1" applyFont="1" applyBorder="1" applyAlignment="1">
      <alignment horizontal="right" wrapText="1"/>
    </xf>
    <xf numFmtId="0" fontId="43" fillId="0" borderId="6" xfId="1" applyFont="1" applyBorder="1" applyAlignment="1">
      <alignment horizontal="left" wrapText="1"/>
    </xf>
    <xf numFmtId="0" fontId="44" fillId="0" borderId="6" xfId="1" applyFont="1" applyBorder="1" applyAlignment="1">
      <alignment horizontal="left" wrapText="1"/>
    </xf>
    <xf numFmtId="165" fontId="31" fillId="3" borderId="11" xfId="1" applyNumberFormat="1" applyFont="1" applyFill="1" applyBorder="1"/>
    <xf numFmtId="0" fontId="4" fillId="0" borderId="17" xfId="0" applyFont="1" applyBorder="1" applyAlignment="1">
      <alignment horizontal="left" vertical="top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11" xfId="1" applyFont="1" applyBorder="1" applyAlignment="1">
      <alignment horizontal="left" vertical="top" wrapText="1"/>
    </xf>
    <xf numFmtId="11" fontId="5" fillId="0" borderId="11" xfId="1" applyNumberFormat="1" applyFont="1" applyBorder="1" applyAlignment="1">
      <alignment vertical="top" wrapText="1"/>
    </xf>
    <xf numFmtId="0" fontId="4" fillId="0" borderId="6" xfId="1" applyFont="1" applyBorder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/>
    <xf numFmtId="164" fontId="30" fillId="0" borderId="11" xfId="1" applyNumberFormat="1" applyFont="1" applyBorder="1" applyAlignment="1">
      <alignment horizontal="right"/>
    </xf>
    <xf numFmtId="166" fontId="31" fillId="5" borderId="6" xfId="1" applyNumberFormat="1" applyFont="1" applyFill="1" applyBorder="1" applyAlignment="1">
      <alignment horizontal="right"/>
    </xf>
    <xf numFmtId="165" fontId="29" fillId="5" borderId="6" xfId="1" applyNumberFormat="1" applyFont="1" applyFill="1" applyBorder="1"/>
    <xf numFmtId="9" fontId="31" fillId="3" borderId="6" xfId="2" applyFont="1" applyFill="1" applyBorder="1"/>
    <xf numFmtId="0" fontId="23" fillId="6" borderId="4" xfId="1" applyFont="1" applyFill="1" applyBorder="1" applyAlignment="1">
      <alignment horizontal="centerContinuous"/>
    </xf>
    <xf numFmtId="166" fontId="28" fillId="6" borderId="9" xfId="1" applyNumberFormat="1" applyFont="1" applyFill="1" applyBorder="1" applyAlignment="1">
      <alignment horizontal="right" wrapText="1"/>
    </xf>
    <xf numFmtId="166" fontId="31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Protection="1">
      <protection locked="0"/>
    </xf>
    <xf numFmtId="166" fontId="28" fillId="6" borderId="11" xfId="1" applyNumberFormat="1" applyFont="1" applyFill="1" applyBorder="1" applyAlignment="1">
      <alignment horizontal="right"/>
    </xf>
    <xf numFmtId="166" fontId="31" fillId="6" borderId="11" xfId="1" applyNumberFormat="1" applyFont="1" applyFill="1" applyBorder="1" applyProtection="1">
      <protection locked="0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Alignment="1" applyProtection="1">
      <protection locked="0"/>
    </xf>
    <xf numFmtId="166" fontId="42" fillId="6" borderId="6" xfId="1" applyNumberFormat="1" applyFont="1" applyFill="1" applyBorder="1" applyAlignment="1">
      <alignment horizontal="right" wrapText="1"/>
    </xf>
    <xf numFmtId="166" fontId="31" fillId="6" borderId="11" xfId="1" applyNumberFormat="1" applyFont="1" applyFill="1" applyBorder="1" applyAlignment="1" applyProtection="1">
      <protection locked="0"/>
    </xf>
    <xf numFmtId="166" fontId="29" fillId="6" borderId="11" xfId="1" applyNumberFormat="1" applyFont="1" applyFill="1" applyBorder="1" applyProtection="1">
      <protection locked="0"/>
    </xf>
    <xf numFmtId="166" fontId="16" fillId="6" borderId="6" xfId="1" applyNumberFormat="1" applyFont="1" applyFill="1" applyBorder="1" applyProtection="1">
      <protection locked="0"/>
    </xf>
    <xf numFmtId="166" fontId="16" fillId="6" borderId="11" xfId="1" applyNumberFormat="1" applyFont="1" applyFill="1" applyBorder="1" applyProtection="1">
      <protection locked="0"/>
    </xf>
    <xf numFmtId="166" fontId="41" fillId="6" borderId="11" xfId="1" applyNumberFormat="1" applyFont="1" applyFill="1" applyBorder="1" applyAlignment="1">
      <alignment horizontal="right"/>
    </xf>
    <xf numFmtId="166" fontId="16" fillId="6" borderId="6" xfId="1" applyNumberFormat="1" applyFont="1" applyFill="1" applyBorder="1" applyAlignment="1" applyProtection="1">
      <protection locked="0"/>
    </xf>
    <xf numFmtId="166" fontId="29" fillId="6" borderId="6" xfId="1" applyNumberFormat="1" applyFont="1" applyFill="1" applyBorder="1" applyAlignment="1" applyProtection="1">
      <protection locked="0"/>
    </xf>
    <xf numFmtId="0" fontId="37" fillId="6" borderId="6" xfId="0" applyFont="1" applyFill="1" applyBorder="1" applyAlignment="1">
      <alignment horizontal="right"/>
    </xf>
    <xf numFmtId="166" fontId="37" fillId="6" borderId="6" xfId="0" applyNumberFormat="1" applyFont="1" applyFill="1" applyBorder="1" applyAlignment="1">
      <alignment horizontal="right"/>
    </xf>
    <xf numFmtId="166" fontId="29" fillId="6" borderId="27" xfId="1" applyNumberFormat="1" applyFont="1" applyFill="1" applyBorder="1" applyAlignment="1">
      <alignment horizontal="right"/>
    </xf>
    <xf numFmtId="0" fontId="5" fillId="0" borderId="6" xfId="1" applyFont="1" applyBorder="1" applyAlignment="1">
      <alignment horizontal="left" wrapText="1"/>
    </xf>
    <xf numFmtId="0" fontId="26" fillId="0" borderId="6" xfId="0" applyFont="1" applyBorder="1" applyAlignment="1">
      <alignment horizontal="left" wrapText="1"/>
    </xf>
    <xf numFmtId="164" fontId="30" fillId="0" borderId="6" xfId="1" applyNumberFormat="1" applyFont="1" applyFill="1" applyBorder="1" applyAlignment="1">
      <alignment wrapText="1"/>
    </xf>
    <xf numFmtId="0" fontId="5" fillId="0" borderId="13" xfId="1" applyFont="1" applyFill="1" applyBorder="1" applyAlignment="1" applyProtection="1">
      <alignment horizontal="left" wrapText="1"/>
      <protection locked="0"/>
    </xf>
    <xf numFmtId="164" fontId="36" fillId="0" borderId="13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0" fontId="26" fillId="0" borderId="0" xfId="0" applyFont="1" applyBorder="1" applyAlignment="1">
      <alignment horizontal="left" vertical="top" wrapText="1"/>
    </xf>
    <xf numFmtId="11" fontId="5" fillId="0" borderId="17" xfId="1" applyNumberFormat="1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wrapText="1"/>
    </xf>
    <xf numFmtId="0" fontId="26" fillId="0" borderId="13" xfId="0" applyFont="1" applyBorder="1" applyAlignment="1">
      <alignment horizontal="left" wrapText="1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21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38" fillId="0" borderId="16" xfId="1" applyFont="1" applyFill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21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93"/>
  <sheetViews>
    <sheetView tabSelected="1" view="pageBreakPreview" topLeftCell="A46" zoomScale="56" zoomScaleNormal="60" zoomScaleSheetLayoutView="56" workbookViewId="0">
      <selection activeCell="B80" sqref="B80"/>
    </sheetView>
  </sheetViews>
  <sheetFormatPr defaultRowHeight="15" x14ac:dyDescent="0.25"/>
  <cols>
    <col min="1" max="1" width="15.7109375" customWidth="1"/>
    <col min="2" max="2" width="99.42578125" customWidth="1"/>
    <col min="3" max="3" width="17.7109375" customWidth="1"/>
    <col min="4" max="4" width="17" hidden="1" customWidth="1"/>
    <col min="5" max="5" width="16.7109375" customWidth="1"/>
    <col min="6" max="6" width="15.42578125" customWidth="1"/>
    <col min="7" max="7" width="16" customWidth="1"/>
    <col min="8" max="8" width="14.7109375" customWidth="1"/>
    <col min="9" max="9" width="16.5703125" customWidth="1"/>
    <col min="10" max="10" width="17.28515625" customWidth="1"/>
    <col min="11" max="11" width="15.42578125" customWidth="1"/>
    <col min="14" max="14" width="9.140625" customWidth="1"/>
  </cols>
  <sheetData>
    <row r="1" spans="1:11" ht="20.25" x14ac:dyDescent="0.3">
      <c r="A1" s="206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20.25" x14ac:dyDescent="0.3">
      <c r="A2" s="206" t="s">
        <v>79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ht="20.25" x14ac:dyDescent="0.3">
      <c r="A3" s="207" t="s">
        <v>87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215" t="s">
        <v>40</v>
      </c>
      <c r="B5" s="217" t="s">
        <v>41</v>
      </c>
      <c r="C5" s="219" t="s">
        <v>83</v>
      </c>
      <c r="D5" s="219" t="s">
        <v>78</v>
      </c>
      <c r="E5" s="221" t="s">
        <v>84</v>
      </c>
      <c r="F5" s="208" t="s">
        <v>88</v>
      </c>
      <c r="G5" s="210" t="s">
        <v>0</v>
      </c>
      <c r="H5" s="210"/>
      <c r="I5" s="208" t="s">
        <v>85</v>
      </c>
      <c r="J5" s="210" t="s">
        <v>82</v>
      </c>
      <c r="K5" s="211"/>
    </row>
    <row r="6" spans="1:11" ht="24.6" customHeight="1" x14ac:dyDescent="0.25">
      <c r="A6" s="216"/>
      <c r="B6" s="218"/>
      <c r="C6" s="220"/>
      <c r="D6" s="220"/>
      <c r="E6" s="222"/>
      <c r="F6" s="209"/>
      <c r="G6" s="25" t="s">
        <v>1</v>
      </c>
      <c r="H6" s="26" t="s">
        <v>2</v>
      </c>
      <c r="I6" s="209"/>
      <c r="J6" s="25" t="s">
        <v>1</v>
      </c>
      <c r="K6" s="27" t="s">
        <v>2</v>
      </c>
    </row>
    <row r="7" spans="1:11" x14ac:dyDescent="0.25">
      <c r="A7" s="41">
        <v>1</v>
      </c>
      <c r="B7" s="42">
        <v>2</v>
      </c>
      <c r="C7" s="43">
        <v>3</v>
      </c>
      <c r="D7" s="44">
        <v>4</v>
      </c>
      <c r="E7" s="44">
        <v>5</v>
      </c>
      <c r="F7" s="170">
        <v>6</v>
      </c>
      <c r="G7" s="45">
        <v>7</v>
      </c>
      <c r="H7" s="46">
        <v>8</v>
      </c>
      <c r="I7" s="170">
        <v>9</v>
      </c>
      <c r="J7" s="47">
        <v>10</v>
      </c>
      <c r="K7" s="48">
        <v>11</v>
      </c>
    </row>
    <row r="8" spans="1:11" ht="22.5" x14ac:dyDescent="0.3">
      <c r="A8" s="28">
        <v>100000</v>
      </c>
      <c r="B8" s="50" t="s">
        <v>3</v>
      </c>
      <c r="C8" s="70">
        <f>SUM(C9:C12,C13)</f>
        <v>708489.4</v>
      </c>
      <c r="D8" s="71">
        <f>SUM(D9:D12,D13)</f>
        <v>0</v>
      </c>
      <c r="E8" s="71">
        <f>SUM(E9:E12,E13)</f>
        <v>74086.3</v>
      </c>
      <c r="F8" s="171">
        <f>SUM(F9:F12,F13)</f>
        <v>70297.8</v>
      </c>
      <c r="G8" s="71">
        <f>SUM(G9:G12,G13)</f>
        <v>-3788.5000000000005</v>
      </c>
      <c r="H8" s="72">
        <f>SUM(F8/E8)</f>
        <v>0.94886369004795756</v>
      </c>
      <c r="I8" s="171">
        <f>SUM(I9:I12,I13)</f>
        <v>64672.4</v>
      </c>
      <c r="J8" s="171">
        <f>SUM(J9:J12,J13)</f>
        <v>5625.4000000000005</v>
      </c>
      <c r="K8" s="73">
        <f>SUM(F8/I8)*100%</f>
        <v>1.0869830097537745</v>
      </c>
    </row>
    <row r="9" spans="1:11" ht="20.25" x14ac:dyDescent="0.3">
      <c r="A9" s="29">
        <v>110100</v>
      </c>
      <c r="B9" s="51" t="s">
        <v>4</v>
      </c>
      <c r="C9" s="74">
        <v>619775.4</v>
      </c>
      <c r="D9" s="74"/>
      <c r="E9" s="75">
        <v>67511</v>
      </c>
      <c r="F9" s="172">
        <v>62649</v>
      </c>
      <c r="G9" s="76">
        <f>SUM(F9-E9)</f>
        <v>-4862</v>
      </c>
      <c r="H9" s="77">
        <f>SUM(F9/E9)</f>
        <v>0.92798210661966196</v>
      </c>
      <c r="I9" s="172">
        <v>57230</v>
      </c>
      <c r="J9" s="78">
        <f>SUM(F9-I9)</f>
        <v>5419</v>
      </c>
      <c r="K9" s="79">
        <f>SUM(F9/I9)*100%</f>
        <v>1.0946881006465141</v>
      </c>
    </row>
    <row r="10" spans="1:11" ht="20.25" x14ac:dyDescent="0.3">
      <c r="A10" s="30">
        <v>110200</v>
      </c>
      <c r="B10" s="52" t="s">
        <v>5</v>
      </c>
      <c r="C10" s="80">
        <v>312.5</v>
      </c>
      <c r="D10" s="80"/>
      <c r="E10" s="81"/>
      <c r="F10" s="173"/>
      <c r="G10" s="76">
        <f t="shared" ref="G10:G12" si="0">SUM(F10-E10)</f>
        <v>0</v>
      </c>
      <c r="H10" s="169" t="e">
        <f t="shared" ref="H10:H12" si="1">SUM(F10/E10)</f>
        <v>#DIV/0!</v>
      </c>
      <c r="I10" s="173"/>
      <c r="J10" s="78">
        <f t="shared" ref="J10:J19" si="2">SUM(F10-I10)</f>
        <v>0</v>
      </c>
      <c r="K10" s="79" t="e">
        <f t="shared" ref="K10:K33" si="3">SUM(F10/I10)*100%</f>
        <v>#DIV/0!</v>
      </c>
    </row>
    <row r="11" spans="1:11" ht="20.25" x14ac:dyDescent="0.3">
      <c r="A11" s="30">
        <v>130000</v>
      </c>
      <c r="B11" s="193" t="s">
        <v>81</v>
      </c>
      <c r="C11" s="146">
        <v>2313</v>
      </c>
      <c r="D11" s="146"/>
      <c r="E11" s="81"/>
      <c r="F11" s="173">
        <v>23</v>
      </c>
      <c r="G11" s="76">
        <f t="shared" si="0"/>
        <v>23</v>
      </c>
      <c r="H11" s="77" t="e">
        <f t="shared" si="1"/>
        <v>#DIV/0!</v>
      </c>
      <c r="I11" s="173">
        <v>12.3</v>
      </c>
      <c r="J11" s="78">
        <f t="shared" si="2"/>
        <v>10.7</v>
      </c>
      <c r="K11" s="79">
        <f t="shared" si="3"/>
        <v>1.8699186991869918</v>
      </c>
    </row>
    <row r="12" spans="1:11" ht="20.25" x14ac:dyDescent="0.3">
      <c r="A12" s="30">
        <v>140400</v>
      </c>
      <c r="B12" s="53" t="s">
        <v>65</v>
      </c>
      <c r="C12" s="82">
        <v>16200</v>
      </c>
      <c r="D12" s="82"/>
      <c r="E12" s="83">
        <v>660</v>
      </c>
      <c r="F12" s="173">
        <v>816.2</v>
      </c>
      <c r="G12" s="76">
        <f t="shared" si="0"/>
        <v>156.20000000000005</v>
      </c>
      <c r="H12" s="77">
        <f t="shared" si="1"/>
        <v>1.2366666666666668</v>
      </c>
      <c r="I12" s="173">
        <v>667.2</v>
      </c>
      <c r="J12" s="78">
        <f t="shared" si="2"/>
        <v>149</v>
      </c>
      <c r="K12" s="79">
        <f t="shared" si="3"/>
        <v>1.2233213429256595</v>
      </c>
    </row>
    <row r="13" spans="1:11" ht="20.25" x14ac:dyDescent="0.3">
      <c r="A13" s="31">
        <v>180000</v>
      </c>
      <c r="B13" s="54" t="s">
        <v>6</v>
      </c>
      <c r="C13" s="84">
        <f>SUM(C18:C19,C14)</f>
        <v>69888.5</v>
      </c>
      <c r="D13" s="85">
        <f>SUM(D18:D19,D14)</f>
        <v>0</v>
      </c>
      <c r="E13" s="85">
        <f>SUM(E18:E19,E14)</f>
        <v>5915.3</v>
      </c>
      <c r="F13" s="174">
        <f>SUM(F18:F19,F14)</f>
        <v>6809.6</v>
      </c>
      <c r="G13" s="87">
        <f>SUM(G18:G19,G14)</f>
        <v>894.29999999999973</v>
      </c>
      <c r="H13" s="111">
        <f t="shared" ref="H13:H19" si="4">SUM(F13/E13)</f>
        <v>1.1511842171994657</v>
      </c>
      <c r="I13" s="174">
        <f t="shared" ref="I13" si="5">SUM(I18:I19,I14)</f>
        <v>6762.9</v>
      </c>
      <c r="J13" s="88">
        <f t="shared" si="2"/>
        <v>46.700000000000728</v>
      </c>
      <c r="K13" s="89">
        <f t="shared" si="3"/>
        <v>1.0069053216815274</v>
      </c>
    </row>
    <row r="14" spans="1:11" ht="20.25" x14ac:dyDescent="0.3">
      <c r="A14" s="31">
        <v>180100</v>
      </c>
      <c r="B14" s="55" t="s">
        <v>7</v>
      </c>
      <c r="C14" s="84">
        <f t="shared" ref="C14:F14" si="6">SUM(C15:C17)</f>
        <v>45440</v>
      </c>
      <c r="D14" s="85">
        <f t="shared" si="6"/>
        <v>0</v>
      </c>
      <c r="E14" s="85">
        <f t="shared" si="6"/>
        <v>4030.8</v>
      </c>
      <c r="F14" s="174">
        <f t="shared" si="6"/>
        <v>3967.5</v>
      </c>
      <c r="G14" s="87">
        <f>SUM(G15:G17)</f>
        <v>-63.300000000000409</v>
      </c>
      <c r="H14" s="111">
        <f t="shared" si="4"/>
        <v>0.98429592140518007</v>
      </c>
      <c r="I14" s="174">
        <f t="shared" ref="I14" si="7">SUM(I15:I17)</f>
        <v>4873.7</v>
      </c>
      <c r="J14" s="88">
        <f t="shared" si="2"/>
        <v>-906.19999999999982</v>
      </c>
      <c r="K14" s="89">
        <f t="shared" si="3"/>
        <v>0.81406323737612085</v>
      </c>
    </row>
    <row r="15" spans="1:11" ht="20.25" x14ac:dyDescent="0.3">
      <c r="A15" s="30"/>
      <c r="B15" s="56" t="s">
        <v>8</v>
      </c>
      <c r="C15" s="90">
        <v>4355</v>
      </c>
      <c r="D15" s="90"/>
      <c r="E15" s="83">
        <v>609</v>
      </c>
      <c r="F15" s="173">
        <v>660.3</v>
      </c>
      <c r="G15" s="76">
        <f t="shared" ref="G15:G19" si="8">SUM(F15-E15)</f>
        <v>51.299999999999955</v>
      </c>
      <c r="H15" s="77">
        <f t="shared" si="4"/>
        <v>1.0842364532019704</v>
      </c>
      <c r="I15" s="173">
        <v>1709.3</v>
      </c>
      <c r="J15" s="78">
        <f t="shared" si="2"/>
        <v>-1049</v>
      </c>
      <c r="K15" s="79">
        <f t="shared" si="3"/>
        <v>0.38629848475984319</v>
      </c>
    </row>
    <row r="16" spans="1:11" ht="20.25" x14ac:dyDescent="0.3">
      <c r="A16" s="30"/>
      <c r="B16" s="56" t="s">
        <v>9</v>
      </c>
      <c r="C16" s="90">
        <v>41060</v>
      </c>
      <c r="D16" s="90"/>
      <c r="E16" s="83">
        <v>3421.8</v>
      </c>
      <c r="F16" s="173">
        <v>3307.2</v>
      </c>
      <c r="G16" s="76">
        <f t="shared" si="8"/>
        <v>-114.60000000000036</v>
      </c>
      <c r="H16" s="77">
        <f t="shared" si="4"/>
        <v>0.96650885498860239</v>
      </c>
      <c r="I16" s="173">
        <v>3164.4</v>
      </c>
      <c r="J16" s="78">
        <f t="shared" si="2"/>
        <v>142.79999999999973</v>
      </c>
      <c r="K16" s="79">
        <f t="shared" si="3"/>
        <v>1.0451270383010995</v>
      </c>
    </row>
    <row r="17" spans="1:11" ht="20.25" x14ac:dyDescent="0.3">
      <c r="A17" s="30"/>
      <c r="B17" s="56" t="s">
        <v>10</v>
      </c>
      <c r="C17" s="90">
        <v>25</v>
      </c>
      <c r="D17" s="90"/>
      <c r="E17" s="83"/>
      <c r="F17" s="173"/>
      <c r="G17" s="76">
        <f t="shared" si="8"/>
        <v>0</v>
      </c>
      <c r="H17" s="77" t="e">
        <f t="shared" si="4"/>
        <v>#DIV/0!</v>
      </c>
      <c r="I17" s="173"/>
      <c r="J17" s="78">
        <f t="shared" si="2"/>
        <v>0</v>
      </c>
      <c r="K17" s="79" t="e">
        <f t="shared" si="3"/>
        <v>#DIV/0!</v>
      </c>
    </row>
    <row r="18" spans="1:11" ht="20.25" x14ac:dyDescent="0.3">
      <c r="A18" s="30">
        <v>180300</v>
      </c>
      <c r="B18" s="56" t="s">
        <v>11</v>
      </c>
      <c r="C18" s="90">
        <v>182</v>
      </c>
      <c r="D18" s="90"/>
      <c r="E18" s="83"/>
      <c r="F18" s="173">
        <v>4.8</v>
      </c>
      <c r="G18" s="76">
        <f t="shared" si="8"/>
        <v>4.8</v>
      </c>
      <c r="H18" s="77" t="e">
        <f t="shared" si="4"/>
        <v>#DIV/0!</v>
      </c>
      <c r="I18" s="173"/>
      <c r="J18" s="78">
        <f t="shared" si="2"/>
        <v>4.8</v>
      </c>
      <c r="K18" s="79" t="e">
        <f t="shared" si="3"/>
        <v>#DIV/0!</v>
      </c>
    </row>
    <row r="19" spans="1:11" ht="20.25" x14ac:dyDescent="0.3">
      <c r="A19" s="30">
        <v>180500</v>
      </c>
      <c r="B19" s="56" t="s">
        <v>12</v>
      </c>
      <c r="C19" s="90">
        <v>24266.5</v>
      </c>
      <c r="D19" s="90"/>
      <c r="E19" s="83">
        <v>1884.5</v>
      </c>
      <c r="F19" s="173">
        <v>2837.3</v>
      </c>
      <c r="G19" s="76">
        <f t="shared" si="8"/>
        <v>952.80000000000018</v>
      </c>
      <c r="H19" s="77">
        <f t="shared" si="4"/>
        <v>1.5055983019368533</v>
      </c>
      <c r="I19" s="173">
        <v>1889.2</v>
      </c>
      <c r="J19" s="78">
        <f t="shared" si="2"/>
        <v>948.10000000000014</v>
      </c>
      <c r="K19" s="79">
        <f t="shared" si="3"/>
        <v>1.5018526360364175</v>
      </c>
    </row>
    <row r="20" spans="1:11" ht="20.25" x14ac:dyDescent="0.3">
      <c r="A20" s="32">
        <v>200000</v>
      </c>
      <c r="B20" s="23" t="s">
        <v>14</v>
      </c>
      <c r="C20" s="91">
        <f>SUM(C21:C33)</f>
        <v>2120</v>
      </c>
      <c r="D20" s="92">
        <f>SUM(D21:D33)</f>
        <v>0</v>
      </c>
      <c r="E20" s="92">
        <f>SUM(E21:E33)</f>
        <v>151.9</v>
      </c>
      <c r="F20" s="175">
        <f>SUM(F21:F33)</f>
        <v>461.4</v>
      </c>
      <c r="G20" s="92">
        <f>SUM(G21:G33)</f>
        <v>309.5</v>
      </c>
      <c r="H20" s="72">
        <f>SUM(F20/E20)</f>
        <v>3.0375246872942725</v>
      </c>
      <c r="I20" s="175">
        <f>SUM(I21:I33)</f>
        <v>259.5</v>
      </c>
      <c r="J20" s="92">
        <f>SUM(J21:J33)</f>
        <v>201.90000000000003</v>
      </c>
      <c r="K20" s="93">
        <f>SUM(F20/I20)*100%</f>
        <v>1.7780346820809247</v>
      </c>
    </row>
    <row r="21" spans="1:11" ht="44.45" customHeight="1" x14ac:dyDescent="0.3">
      <c r="A21" s="30">
        <v>210103</v>
      </c>
      <c r="B21" s="164" t="s">
        <v>59</v>
      </c>
      <c r="C21" s="94">
        <v>63</v>
      </c>
      <c r="D21" s="94"/>
      <c r="E21" s="83"/>
      <c r="F21" s="173">
        <v>10</v>
      </c>
      <c r="G21" s="76">
        <f t="shared" ref="G21:G31" si="9">SUM(F21-E21)</f>
        <v>10</v>
      </c>
      <c r="H21" s="77" t="e">
        <f t="shared" ref="H21:H31" si="10">SUM(F21/E21)</f>
        <v>#DIV/0!</v>
      </c>
      <c r="I21" s="173"/>
      <c r="J21" s="78">
        <f t="shared" ref="J21:J37" si="11">SUM(F21-I21)</f>
        <v>10</v>
      </c>
      <c r="K21" s="95" t="e">
        <f t="shared" si="3"/>
        <v>#DIV/0!</v>
      </c>
    </row>
    <row r="22" spans="1:11" ht="20.25" hidden="1" x14ac:dyDescent="0.3">
      <c r="A22" s="30">
        <v>210500</v>
      </c>
      <c r="B22" s="57" t="s">
        <v>35</v>
      </c>
      <c r="C22" s="96"/>
      <c r="D22" s="83"/>
      <c r="E22" s="83"/>
      <c r="F22" s="173"/>
      <c r="G22" s="76">
        <f t="shared" si="9"/>
        <v>0</v>
      </c>
      <c r="H22" s="77" t="e">
        <f t="shared" si="10"/>
        <v>#DIV/0!</v>
      </c>
      <c r="I22" s="173"/>
      <c r="J22" s="78">
        <f t="shared" si="11"/>
        <v>0</v>
      </c>
      <c r="K22" s="95"/>
    </row>
    <row r="23" spans="1:11" ht="21" hidden="1" customHeight="1" x14ac:dyDescent="0.3">
      <c r="A23" s="30">
        <v>210805</v>
      </c>
      <c r="B23" s="58" t="s">
        <v>15</v>
      </c>
      <c r="C23" s="97"/>
      <c r="D23" s="83"/>
      <c r="E23" s="83"/>
      <c r="F23" s="173"/>
      <c r="G23" s="76">
        <f t="shared" si="9"/>
        <v>0</v>
      </c>
      <c r="H23" s="77"/>
      <c r="I23" s="173"/>
      <c r="J23" s="78">
        <f t="shared" si="11"/>
        <v>0</v>
      </c>
      <c r="K23" s="95"/>
    </row>
    <row r="24" spans="1:11" ht="20.25" x14ac:dyDescent="0.3">
      <c r="A24" s="29">
        <v>210811</v>
      </c>
      <c r="B24" s="59" t="s">
        <v>16</v>
      </c>
      <c r="C24" s="98">
        <v>220</v>
      </c>
      <c r="D24" s="98"/>
      <c r="E24" s="83"/>
      <c r="F24" s="173">
        <v>112.4</v>
      </c>
      <c r="G24" s="76">
        <f t="shared" si="9"/>
        <v>112.4</v>
      </c>
      <c r="H24" s="77" t="e">
        <f t="shared" si="10"/>
        <v>#DIV/0!</v>
      </c>
      <c r="I24" s="173">
        <v>32.799999999999997</v>
      </c>
      <c r="J24" s="78">
        <f t="shared" si="11"/>
        <v>79.600000000000009</v>
      </c>
      <c r="K24" s="95">
        <f>SUM(F24/I24)*100%</f>
        <v>3.4268292682926833</v>
      </c>
    </row>
    <row r="25" spans="1:11" ht="39" customHeight="1" x14ac:dyDescent="0.3">
      <c r="A25" s="33">
        <v>210815</v>
      </c>
      <c r="B25" s="60" t="s">
        <v>33</v>
      </c>
      <c r="C25" s="99"/>
      <c r="D25" s="83"/>
      <c r="E25" s="83"/>
      <c r="F25" s="173">
        <v>17</v>
      </c>
      <c r="G25" s="76">
        <f t="shared" ref="G25" si="12">SUM(F25-E25)</f>
        <v>17</v>
      </c>
      <c r="H25" s="77" t="e">
        <f t="shared" si="10"/>
        <v>#DIV/0!</v>
      </c>
      <c r="I25" s="173"/>
      <c r="J25" s="78">
        <f t="shared" si="11"/>
        <v>17</v>
      </c>
      <c r="K25" s="95" t="e">
        <f>SUM(F25/I25)*100%</f>
        <v>#DIV/0!</v>
      </c>
    </row>
    <row r="26" spans="1:11" ht="42.75" customHeight="1" x14ac:dyDescent="0.3">
      <c r="A26" s="34">
        <v>220103</v>
      </c>
      <c r="B26" s="60" t="s">
        <v>34</v>
      </c>
      <c r="C26" s="99">
        <v>20</v>
      </c>
      <c r="D26" s="99"/>
      <c r="E26" s="83">
        <v>1.7</v>
      </c>
      <c r="F26" s="173">
        <v>1.5</v>
      </c>
      <c r="G26" s="76">
        <f t="shared" si="9"/>
        <v>-0.19999999999999996</v>
      </c>
      <c r="H26" s="77">
        <f t="shared" si="10"/>
        <v>0.88235294117647056</v>
      </c>
      <c r="I26" s="173">
        <v>3.2</v>
      </c>
      <c r="J26" s="78">
        <f t="shared" si="11"/>
        <v>-1.7000000000000002</v>
      </c>
      <c r="K26" s="95">
        <f>SUM(F26/I26)*100%</f>
        <v>0.46875</v>
      </c>
    </row>
    <row r="27" spans="1:11" ht="25.5" customHeight="1" x14ac:dyDescent="0.3">
      <c r="A27" s="29">
        <v>220125</v>
      </c>
      <c r="B27" s="61" t="s">
        <v>60</v>
      </c>
      <c r="C27" s="100">
        <v>1030</v>
      </c>
      <c r="D27" s="100"/>
      <c r="E27" s="83">
        <v>84.5</v>
      </c>
      <c r="F27" s="173">
        <v>72.5</v>
      </c>
      <c r="G27" s="76">
        <f t="shared" si="9"/>
        <v>-12</v>
      </c>
      <c r="H27" s="77">
        <f t="shared" si="10"/>
        <v>0.85798816568047342</v>
      </c>
      <c r="I27" s="173">
        <v>67.599999999999994</v>
      </c>
      <c r="J27" s="78">
        <f t="shared" si="11"/>
        <v>4.9000000000000057</v>
      </c>
      <c r="K27" s="95">
        <f t="shared" si="3"/>
        <v>1.0724852071005917</v>
      </c>
    </row>
    <row r="28" spans="1:11" ht="42.75" customHeight="1" x14ac:dyDescent="0.3">
      <c r="A28" s="29">
        <v>220126</v>
      </c>
      <c r="B28" s="139" t="s">
        <v>31</v>
      </c>
      <c r="C28" s="101">
        <v>200</v>
      </c>
      <c r="D28" s="102"/>
      <c r="E28" s="83">
        <v>17</v>
      </c>
      <c r="F28" s="173">
        <v>20.399999999999999</v>
      </c>
      <c r="G28" s="76">
        <f t="shared" si="9"/>
        <v>3.3999999999999986</v>
      </c>
      <c r="H28" s="77">
        <f t="shared" si="10"/>
        <v>1.2</v>
      </c>
      <c r="I28" s="173">
        <v>16.899999999999999</v>
      </c>
      <c r="J28" s="78">
        <f t="shared" si="11"/>
        <v>3.5</v>
      </c>
      <c r="K28" s="95">
        <f t="shared" si="3"/>
        <v>1.2071005917159763</v>
      </c>
    </row>
    <row r="29" spans="1:11" ht="40.9" customHeight="1" x14ac:dyDescent="0.3">
      <c r="A29" s="29">
        <v>220804</v>
      </c>
      <c r="B29" s="138" t="s">
        <v>63</v>
      </c>
      <c r="C29" s="102">
        <v>410</v>
      </c>
      <c r="D29" s="102"/>
      <c r="E29" s="83">
        <v>34.200000000000003</v>
      </c>
      <c r="F29" s="173">
        <v>62.1</v>
      </c>
      <c r="G29" s="76">
        <f t="shared" si="9"/>
        <v>27.9</v>
      </c>
      <c r="H29" s="77">
        <f t="shared" si="10"/>
        <v>1.8157894736842104</v>
      </c>
      <c r="I29" s="173">
        <v>2.8</v>
      </c>
      <c r="J29" s="78">
        <f t="shared" si="11"/>
        <v>59.300000000000004</v>
      </c>
      <c r="K29" s="95">
        <f t="shared" si="3"/>
        <v>22.178571428571431</v>
      </c>
    </row>
    <row r="30" spans="1:11" ht="23.45" customHeight="1" x14ac:dyDescent="0.3">
      <c r="A30" s="29">
        <v>220900</v>
      </c>
      <c r="B30" s="51" t="s">
        <v>17</v>
      </c>
      <c r="C30" s="103">
        <v>27</v>
      </c>
      <c r="D30" s="103"/>
      <c r="E30" s="83">
        <v>2</v>
      </c>
      <c r="F30" s="173">
        <v>1.9</v>
      </c>
      <c r="G30" s="76">
        <f t="shared" si="9"/>
        <v>-0.10000000000000009</v>
      </c>
      <c r="H30" s="77">
        <f t="shared" si="10"/>
        <v>0.95</v>
      </c>
      <c r="I30" s="173">
        <v>2.5</v>
      </c>
      <c r="J30" s="78">
        <f t="shared" si="11"/>
        <v>-0.60000000000000009</v>
      </c>
      <c r="K30" s="95">
        <f t="shared" si="3"/>
        <v>0.76</v>
      </c>
    </row>
    <row r="31" spans="1:11" ht="20.25" x14ac:dyDescent="0.3">
      <c r="A31" s="29">
        <v>240603</v>
      </c>
      <c r="B31" s="58" t="s">
        <v>15</v>
      </c>
      <c r="C31" s="104">
        <v>150</v>
      </c>
      <c r="D31" s="104"/>
      <c r="E31" s="83">
        <v>12.5</v>
      </c>
      <c r="F31" s="173">
        <v>163.6</v>
      </c>
      <c r="G31" s="76">
        <f t="shared" si="9"/>
        <v>151.1</v>
      </c>
      <c r="H31" s="77">
        <f t="shared" si="10"/>
        <v>13.087999999999999</v>
      </c>
      <c r="I31" s="173">
        <v>133.69999999999999</v>
      </c>
      <c r="J31" s="78">
        <f t="shared" si="11"/>
        <v>29.900000000000006</v>
      </c>
      <c r="K31" s="95">
        <f t="shared" si="3"/>
        <v>1.2236350037397159</v>
      </c>
    </row>
    <row r="32" spans="1:11" ht="20.25" hidden="1" x14ac:dyDescent="0.3">
      <c r="A32" s="34">
        <v>240606</v>
      </c>
      <c r="B32" s="165" t="s">
        <v>77</v>
      </c>
      <c r="C32" s="166"/>
      <c r="D32" s="166"/>
      <c r="E32" s="106"/>
      <c r="F32" s="176"/>
      <c r="G32" s="76">
        <f t="shared" ref="G32" si="13">SUM(F32-E32)</f>
        <v>0</v>
      </c>
      <c r="H32" s="77" t="e">
        <f t="shared" ref="H32" si="14">SUM(F32/E32)</f>
        <v>#DIV/0!</v>
      </c>
      <c r="I32" s="183"/>
      <c r="J32" s="78">
        <f t="shared" ref="J32" si="15">SUM(F32-I32)</f>
        <v>0</v>
      </c>
      <c r="K32" s="95" t="e">
        <f t="shared" ref="K32" si="16">SUM(F32/I32)*100%</f>
        <v>#DIV/0!</v>
      </c>
    </row>
    <row r="33" spans="1:11" ht="38.25" hidden="1" customHeight="1" x14ac:dyDescent="0.3">
      <c r="A33" s="34">
        <v>240622</v>
      </c>
      <c r="B33" s="161" t="s">
        <v>42</v>
      </c>
      <c r="C33" s="105"/>
      <c r="D33" s="106"/>
      <c r="E33" s="106"/>
      <c r="F33" s="176"/>
      <c r="G33" s="76"/>
      <c r="H33" s="77"/>
      <c r="I33" s="183"/>
      <c r="J33" s="78">
        <f t="shared" si="11"/>
        <v>0</v>
      </c>
      <c r="K33" s="95" t="e">
        <f t="shared" si="3"/>
        <v>#DIV/0!</v>
      </c>
    </row>
    <row r="34" spans="1:11" ht="20.25" hidden="1" x14ac:dyDescent="0.3">
      <c r="A34" s="32">
        <v>300000</v>
      </c>
      <c r="B34" s="23" t="s">
        <v>18</v>
      </c>
      <c r="C34" s="107"/>
      <c r="D34" s="92">
        <f>SUM(D35:D36)</f>
        <v>0</v>
      </c>
      <c r="E34" s="92">
        <f>SUM(E36)</f>
        <v>0</v>
      </c>
      <c r="F34" s="175">
        <f>SUM(F36,F35)</f>
        <v>0</v>
      </c>
      <c r="G34" s="92">
        <f>SUM(F34-E34)</f>
        <v>0</v>
      </c>
      <c r="H34" s="72" t="e">
        <f>SUM(F34/E34)</f>
        <v>#DIV/0!</v>
      </c>
      <c r="I34" s="184">
        <f>SUM(I36,I35)</f>
        <v>0</v>
      </c>
      <c r="J34" s="92">
        <f>SUM(F34-I34)</f>
        <v>0</v>
      </c>
      <c r="K34" s="93" t="e">
        <f>SUM(F34/I34)*100%</f>
        <v>#DIV/0!</v>
      </c>
    </row>
    <row r="35" spans="1:11" ht="1.9" hidden="1" customHeight="1" x14ac:dyDescent="0.3">
      <c r="A35" s="29">
        <v>310102</v>
      </c>
      <c r="B35" s="49" t="s">
        <v>19</v>
      </c>
      <c r="C35" s="108"/>
      <c r="D35" s="81"/>
      <c r="E35" s="81"/>
      <c r="F35" s="173"/>
      <c r="G35" s="76">
        <v>0</v>
      </c>
      <c r="H35" s="77"/>
      <c r="I35" s="173"/>
      <c r="J35" s="78">
        <f t="shared" si="11"/>
        <v>0</v>
      </c>
      <c r="K35" s="95"/>
    </row>
    <row r="36" spans="1:11" ht="3.6" hidden="1" customHeight="1" x14ac:dyDescent="0.3">
      <c r="A36" s="29">
        <v>310200</v>
      </c>
      <c r="B36" s="143" t="s">
        <v>61</v>
      </c>
      <c r="C36" s="109"/>
      <c r="D36" s="81"/>
      <c r="E36" s="81"/>
      <c r="F36" s="173"/>
      <c r="G36" s="76">
        <f t="shared" ref="G36:G37" si="17">SUM(F36-E36)</f>
        <v>0</v>
      </c>
      <c r="H36" s="77" t="e">
        <f t="shared" ref="H36" si="18">SUM(F36/E36)</f>
        <v>#DIV/0!</v>
      </c>
      <c r="I36" s="173"/>
      <c r="J36" s="78">
        <f t="shared" si="11"/>
        <v>0</v>
      </c>
      <c r="K36" s="95" t="e">
        <f t="shared" ref="K36" si="19">SUM(F36/I36)*100%</f>
        <v>#DIV/0!</v>
      </c>
    </row>
    <row r="37" spans="1:11" ht="29.45" customHeight="1" x14ac:dyDescent="0.3">
      <c r="A37" s="35"/>
      <c r="B37" s="23" t="s">
        <v>20</v>
      </c>
      <c r="C37" s="86">
        <f>SUM(C8,C20,C34)</f>
        <v>710609.4</v>
      </c>
      <c r="D37" s="86">
        <f>SUM(D8,D20,D34)</f>
        <v>0</v>
      </c>
      <c r="E37" s="86">
        <f>SUM(E8,E20,E34)</f>
        <v>74238.2</v>
      </c>
      <c r="F37" s="174">
        <f>SUM(F8,F20,F34)</f>
        <v>70759.199999999997</v>
      </c>
      <c r="G37" s="86">
        <f t="shared" si="17"/>
        <v>-3479</v>
      </c>
      <c r="H37" s="72">
        <f>SUM(F37/E37)</f>
        <v>0.95313733360992048</v>
      </c>
      <c r="I37" s="174">
        <f>SUM(I8,I20,I34)</f>
        <v>64931.9</v>
      </c>
      <c r="J37" s="86">
        <f t="shared" si="11"/>
        <v>5827.2999999999956</v>
      </c>
      <c r="K37" s="93">
        <f t="shared" ref="K37:K67" si="20">SUM(F37/I37)*100%</f>
        <v>1.0897447941612675</v>
      </c>
    </row>
    <row r="38" spans="1:11" ht="20.25" x14ac:dyDescent="0.3">
      <c r="A38" s="36">
        <v>400000</v>
      </c>
      <c r="B38" s="62" t="s">
        <v>21</v>
      </c>
      <c r="C38" s="110">
        <f>SUM(C39,C48,C46)</f>
        <v>178860.79999999999</v>
      </c>
      <c r="D38" s="110">
        <f t="shared" ref="D38:F38" si="21">SUM(D39,D48,D46)</f>
        <v>0</v>
      </c>
      <c r="E38" s="110">
        <f t="shared" si="21"/>
        <v>13781.599999999999</v>
      </c>
      <c r="F38" s="177">
        <f t="shared" si="21"/>
        <v>13781.599999999999</v>
      </c>
      <c r="G38" s="87">
        <f t="shared" ref="G38:G64" si="22">SUM(F38-E38)</f>
        <v>0</v>
      </c>
      <c r="H38" s="111">
        <f t="shared" ref="H38:H64" si="23">SUM(F38/E38)</f>
        <v>1</v>
      </c>
      <c r="I38" s="177">
        <f>SUM(I39,I48,I46)</f>
        <v>9560.1</v>
      </c>
      <c r="J38" s="110">
        <f>SUM(J39,J48,J46)</f>
        <v>4221.4999999999991</v>
      </c>
      <c r="K38" s="89">
        <f t="shared" si="20"/>
        <v>1.4415748789238605</v>
      </c>
    </row>
    <row r="39" spans="1:11" ht="20.25" x14ac:dyDescent="0.3">
      <c r="A39" s="36">
        <v>410300</v>
      </c>
      <c r="B39" s="62" t="s">
        <v>44</v>
      </c>
      <c r="C39" s="110">
        <f>SUM(C40:C45)</f>
        <v>177029.8</v>
      </c>
      <c r="D39" s="110">
        <f>SUM(D40:D45)</f>
        <v>0</v>
      </c>
      <c r="E39" s="110">
        <f>SUM(E40:E45)</f>
        <v>13631.3</v>
      </c>
      <c r="F39" s="177">
        <f>SUM(F40:F45)</f>
        <v>13631.3</v>
      </c>
      <c r="G39" s="87">
        <f t="shared" si="22"/>
        <v>0</v>
      </c>
      <c r="H39" s="111">
        <f t="shared" si="23"/>
        <v>1</v>
      </c>
      <c r="I39" s="177">
        <f>SUM(I40:I45)</f>
        <v>9061.6</v>
      </c>
      <c r="J39" s="88">
        <f t="shared" ref="J39:J68" si="24">SUM(F39-I39)</f>
        <v>4569.6999999999989</v>
      </c>
      <c r="K39" s="89">
        <f t="shared" si="20"/>
        <v>1.5042928401165356</v>
      </c>
    </row>
    <row r="40" spans="1:11" ht="35.25" hidden="1" customHeight="1" x14ac:dyDescent="0.3">
      <c r="A40" s="29">
        <v>410304</v>
      </c>
      <c r="B40" s="151" t="s">
        <v>69</v>
      </c>
      <c r="C40" s="110"/>
      <c r="D40" s="81"/>
      <c r="E40" s="81"/>
      <c r="F40" s="172"/>
      <c r="G40" s="76"/>
      <c r="H40" s="77"/>
      <c r="I40" s="172"/>
      <c r="J40" s="78">
        <f t="shared" si="24"/>
        <v>0</v>
      </c>
      <c r="K40" s="89"/>
    </row>
    <row r="41" spans="1:11" ht="33" hidden="1" customHeight="1" x14ac:dyDescent="0.3">
      <c r="A41" s="29">
        <v>410332</v>
      </c>
      <c r="B41" s="147" t="s">
        <v>67</v>
      </c>
      <c r="C41" s="110"/>
      <c r="D41" s="81"/>
      <c r="E41" s="81"/>
      <c r="F41" s="172"/>
      <c r="G41" s="76"/>
      <c r="H41" s="77"/>
      <c r="I41" s="172"/>
      <c r="J41" s="78">
        <f t="shared" si="24"/>
        <v>0</v>
      </c>
      <c r="K41" s="89"/>
    </row>
    <row r="42" spans="1:11" ht="25.9" customHeight="1" x14ac:dyDescent="0.3">
      <c r="A42" s="29">
        <v>410339</v>
      </c>
      <c r="B42" s="190" t="s">
        <v>22</v>
      </c>
      <c r="C42" s="118">
        <v>177029.8</v>
      </c>
      <c r="D42" s="118"/>
      <c r="E42" s="81">
        <v>13631.3</v>
      </c>
      <c r="F42" s="178">
        <v>13631.3</v>
      </c>
      <c r="G42" s="76">
        <f t="shared" si="22"/>
        <v>0</v>
      </c>
      <c r="H42" s="77">
        <f t="shared" si="23"/>
        <v>1</v>
      </c>
      <c r="I42" s="178">
        <v>9061.6</v>
      </c>
      <c r="J42" s="78">
        <f t="shared" si="24"/>
        <v>4569.6999999999989</v>
      </c>
      <c r="K42" s="114">
        <f t="shared" si="20"/>
        <v>1.5042928401165356</v>
      </c>
    </row>
    <row r="43" spans="1:11" ht="20.25" hidden="1" x14ac:dyDescent="0.3">
      <c r="A43" s="29">
        <v>410342</v>
      </c>
      <c r="B43" s="133" t="s">
        <v>23</v>
      </c>
      <c r="C43" s="118"/>
      <c r="D43" s="118"/>
      <c r="E43" s="81"/>
      <c r="F43" s="178"/>
      <c r="G43" s="76">
        <f t="shared" si="22"/>
        <v>0</v>
      </c>
      <c r="H43" s="77" t="e">
        <f t="shared" si="23"/>
        <v>#DIV/0!</v>
      </c>
      <c r="I43" s="178"/>
      <c r="J43" s="78">
        <f t="shared" si="24"/>
        <v>0</v>
      </c>
      <c r="K43" s="114" t="e">
        <f t="shared" si="20"/>
        <v>#DIV/0!</v>
      </c>
    </row>
    <row r="44" spans="1:11" ht="37.5" hidden="1" x14ac:dyDescent="0.3">
      <c r="A44" s="29">
        <v>410345</v>
      </c>
      <c r="B44" s="145" t="s">
        <v>58</v>
      </c>
      <c r="C44" s="113"/>
      <c r="D44" s="118"/>
      <c r="E44" s="81"/>
      <c r="F44" s="178"/>
      <c r="G44" s="76"/>
      <c r="H44" s="77"/>
      <c r="I44" s="185"/>
      <c r="J44" s="78">
        <f t="shared" si="24"/>
        <v>0</v>
      </c>
      <c r="K44" s="114" t="e">
        <f t="shared" si="20"/>
        <v>#DIV/0!</v>
      </c>
    </row>
    <row r="45" spans="1:11" ht="43.5" hidden="1" customHeight="1" x14ac:dyDescent="0.3">
      <c r="A45" s="29">
        <v>410351</v>
      </c>
      <c r="B45" s="160" t="s">
        <v>52</v>
      </c>
      <c r="C45" s="118"/>
      <c r="D45" s="118"/>
      <c r="E45" s="81"/>
      <c r="F45" s="178"/>
      <c r="G45" s="76">
        <f t="shared" si="22"/>
        <v>0</v>
      </c>
      <c r="H45" s="77" t="e">
        <f t="shared" si="23"/>
        <v>#DIV/0!</v>
      </c>
      <c r="I45" s="178"/>
      <c r="J45" s="78">
        <f t="shared" si="24"/>
        <v>0</v>
      </c>
      <c r="K45" s="114" t="e">
        <f t="shared" si="20"/>
        <v>#DIV/0!</v>
      </c>
    </row>
    <row r="46" spans="1:11" ht="21" x14ac:dyDescent="0.3">
      <c r="A46" s="36">
        <v>410400</v>
      </c>
      <c r="B46" s="154" t="s">
        <v>36</v>
      </c>
      <c r="C46" s="152">
        <f>SUM(C47)</f>
        <v>0</v>
      </c>
      <c r="D46" s="152">
        <f>SUM(D47)</f>
        <v>0</v>
      </c>
      <c r="E46" s="152">
        <f t="shared" ref="E46:F46" si="25">SUM(E47)</f>
        <v>0</v>
      </c>
      <c r="F46" s="179">
        <f t="shared" si="25"/>
        <v>0</v>
      </c>
      <c r="G46" s="87">
        <f t="shared" ref="G46" si="26">SUM(F46-E46)</f>
        <v>0</v>
      </c>
      <c r="H46" s="111" t="e">
        <f t="shared" ref="H46:H47" si="27">SUM(F46/E46)</f>
        <v>#DIV/0!</v>
      </c>
      <c r="I46" s="186">
        <f>SUM(I47)</f>
        <v>216.9</v>
      </c>
      <c r="J46" s="88">
        <f t="shared" ref="J46:J47" si="28">SUM(F46-I46)</f>
        <v>-216.9</v>
      </c>
      <c r="K46" s="89">
        <f t="shared" si="20"/>
        <v>0</v>
      </c>
    </row>
    <row r="47" spans="1:11" ht="59.25" customHeight="1" x14ac:dyDescent="0.3">
      <c r="A47" s="29">
        <v>410402</v>
      </c>
      <c r="B47" s="153" t="s">
        <v>72</v>
      </c>
      <c r="C47" s="118"/>
      <c r="D47" s="118"/>
      <c r="E47" s="118"/>
      <c r="F47" s="178"/>
      <c r="G47" s="76">
        <f t="shared" ref="G47" si="29">SUM(F47-E47)</f>
        <v>0</v>
      </c>
      <c r="H47" s="77" t="e">
        <f t="shared" si="27"/>
        <v>#DIV/0!</v>
      </c>
      <c r="I47" s="178">
        <v>216.9</v>
      </c>
      <c r="J47" s="78">
        <f t="shared" si="28"/>
        <v>-216.9</v>
      </c>
      <c r="K47" s="114">
        <f t="shared" si="20"/>
        <v>0</v>
      </c>
    </row>
    <row r="48" spans="1:11" ht="20.25" x14ac:dyDescent="0.3">
      <c r="A48" s="36">
        <v>410500</v>
      </c>
      <c r="B48" s="62" t="s">
        <v>45</v>
      </c>
      <c r="C48" s="110">
        <f>SUM(C49:C68)</f>
        <v>1831</v>
      </c>
      <c r="D48" s="110">
        <f t="shared" ref="D48:F48" si="30">SUM(D49:D68)</f>
        <v>0</v>
      </c>
      <c r="E48" s="110">
        <f t="shared" si="30"/>
        <v>150.30000000000001</v>
      </c>
      <c r="F48" s="177">
        <f t="shared" si="30"/>
        <v>150.30000000000001</v>
      </c>
      <c r="G48" s="110">
        <f>SUM(G49:G68)</f>
        <v>0</v>
      </c>
      <c r="H48" s="77">
        <f t="shared" si="23"/>
        <v>1</v>
      </c>
      <c r="I48" s="177">
        <f>SUM(I49:I68)</f>
        <v>281.60000000000002</v>
      </c>
      <c r="J48" s="88">
        <f t="shared" si="24"/>
        <v>-131.30000000000001</v>
      </c>
      <c r="K48" s="115">
        <f t="shared" si="20"/>
        <v>0.53373579545454541</v>
      </c>
    </row>
    <row r="49" spans="1:11" ht="39" hidden="1" customHeight="1" x14ac:dyDescent="0.3">
      <c r="A49" s="29">
        <v>410501</v>
      </c>
      <c r="B49" s="158" t="s">
        <v>46</v>
      </c>
      <c r="C49" s="116"/>
      <c r="D49" s="117"/>
      <c r="E49" s="81"/>
      <c r="F49" s="178"/>
      <c r="G49" s="76"/>
      <c r="H49" s="77"/>
      <c r="I49" s="185"/>
      <c r="J49" s="78">
        <f t="shared" si="24"/>
        <v>0</v>
      </c>
      <c r="K49" s="114" t="e">
        <f t="shared" si="20"/>
        <v>#DIV/0!</v>
      </c>
    </row>
    <row r="50" spans="1:11" ht="39.75" hidden="1" customHeight="1" x14ac:dyDescent="0.3">
      <c r="A50" s="29">
        <v>410502</v>
      </c>
      <c r="B50" s="162" t="s">
        <v>47</v>
      </c>
      <c r="C50" s="118"/>
      <c r="D50" s="118"/>
      <c r="E50" s="81"/>
      <c r="F50" s="178"/>
      <c r="G50" s="76"/>
      <c r="H50" s="77"/>
      <c r="I50" s="185"/>
      <c r="J50" s="78">
        <f t="shared" si="24"/>
        <v>0</v>
      </c>
      <c r="K50" s="114" t="e">
        <f t="shared" si="20"/>
        <v>#DIV/0!</v>
      </c>
    </row>
    <row r="51" spans="1:11" ht="45" hidden="1" customHeight="1" x14ac:dyDescent="0.3">
      <c r="A51" s="29">
        <v>410503</v>
      </c>
      <c r="B51" s="159" t="s">
        <v>48</v>
      </c>
      <c r="C51" s="119"/>
      <c r="D51" s="119"/>
      <c r="E51" s="81"/>
      <c r="F51" s="178"/>
      <c r="G51" s="76"/>
      <c r="H51" s="77"/>
      <c r="I51" s="185"/>
      <c r="J51" s="78">
        <f t="shared" si="24"/>
        <v>0</v>
      </c>
      <c r="K51" s="114" t="e">
        <f t="shared" si="20"/>
        <v>#DIV/0!</v>
      </c>
    </row>
    <row r="52" spans="1:11" ht="36" hidden="1" customHeight="1" x14ac:dyDescent="0.3">
      <c r="A52" s="29">
        <v>410508</v>
      </c>
      <c r="B52" s="156" t="s">
        <v>54</v>
      </c>
      <c r="C52" s="98"/>
      <c r="D52" s="98"/>
      <c r="E52" s="81"/>
      <c r="F52" s="178"/>
      <c r="G52" s="76"/>
      <c r="H52" s="77"/>
      <c r="I52" s="185"/>
      <c r="J52" s="78">
        <f t="shared" si="24"/>
        <v>0</v>
      </c>
      <c r="K52" s="114"/>
    </row>
    <row r="53" spans="1:11" ht="41.25" hidden="1" customHeight="1" x14ac:dyDescent="0.3">
      <c r="A53" s="29">
        <v>410509</v>
      </c>
      <c r="B53" s="158" t="s">
        <v>71</v>
      </c>
      <c r="C53" s="98"/>
      <c r="D53" s="98"/>
      <c r="E53" s="81"/>
      <c r="F53" s="178"/>
      <c r="G53" s="76"/>
      <c r="H53" s="77"/>
      <c r="I53" s="185"/>
      <c r="J53" s="78">
        <f t="shared" si="24"/>
        <v>0</v>
      </c>
      <c r="K53" s="114"/>
    </row>
    <row r="54" spans="1:11" ht="41.45" customHeight="1" x14ac:dyDescent="0.3">
      <c r="A54" s="29">
        <v>410510</v>
      </c>
      <c r="B54" s="138" t="s">
        <v>66</v>
      </c>
      <c r="C54" s="98">
        <v>1831</v>
      </c>
      <c r="D54" s="98"/>
      <c r="E54" s="81">
        <v>150.30000000000001</v>
      </c>
      <c r="F54" s="178">
        <v>150.30000000000001</v>
      </c>
      <c r="G54" s="76">
        <f t="shared" si="22"/>
        <v>0</v>
      </c>
      <c r="H54" s="77"/>
      <c r="I54" s="178">
        <v>72.599999999999994</v>
      </c>
      <c r="J54" s="78">
        <f t="shared" si="24"/>
        <v>77.700000000000017</v>
      </c>
      <c r="K54" s="114">
        <f t="shared" si="20"/>
        <v>2.0702479338842976</v>
      </c>
    </row>
    <row r="55" spans="1:11" ht="34.5" hidden="1" customHeight="1" x14ac:dyDescent="0.3">
      <c r="A55" s="29">
        <v>410511</v>
      </c>
      <c r="B55" s="195" t="s">
        <v>56</v>
      </c>
      <c r="C55" s="98"/>
      <c r="D55" s="98"/>
      <c r="E55" s="81"/>
      <c r="F55" s="178"/>
      <c r="G55" s="76">
        <f t="shared" ref="G55" si="31">SUM(F55-E55)</f>
        <v>0</v>
      </c>
      <c r="H55" s="77" t="e">
        <f t="shared" si="23"/>
        <v>#DIV/0!</v>
      </c>
      <c r="I55" s="178"/>
      <c r="J55" s="78">
        <f t="shared" si="24"/>
        <v>0</v>
      </c>
      <c r="K55" s="114" t="e">
        <f t="shared" si="20"/>
        <v>#DIV/0!</v>
      </c>
    </row>
    <row r="56" spans="1:11" ht="59.45" customHeight="1" x14ac:dyDescent="0.3">
      <c r="A56" s="29">
        <v>410512</v>
      </c>
      <c r="B56" s="191" t="s">
        <v>53</v>
      </c>
      <c r="C56" s="98"/>
      <c r="D56" s="98"/>
      <c r="E56" s="81"/>
      <c r="F56" s="178"/>
      <c r="G56" s="76">
        <f t="shared" si="22"/>
        <v>0</v>
      </c>
      <c r="H56" s="77" t="e">
        <f t="shared" si="23"/>
        <v>#DIV/0!</v>
      </c>
      <c r="I56" s="178">
        <v>69.900000000000006</v>
      </c>
      <c r="J56" s="78">
        <f t="shared" si="24"/>
        <v>-69.900000000000006</v>
      </c>
      <c r="K56" s="114">
        <f t="shared" si="20"/>
        <v>0</v>
      </c>
    </row>
    <row r="57" spans="1:11" ht="39" hidden="1" customHeight="1" x14ac:dyDescent="0.3">
      <c r="A57" s="29">
        <v>410514</v>
      </c>
      <c r="B57" s="196" t="s">
        <v>57</v>
      </c>
      <c r="C57" s="98"/>
      <c r="D57" s="98"/>
      <c r="E57" s="81"/>
      <c r="F57" s="178"/>
      <c r="G57" s="76">
        <f t="shared" ref="G57" si="32">SUM(F57-E57)</f>
        <v>0</v>
      </c>
      <c r="H57" s="77" t="e">
        <f t="shared" si="23"/>
        <v>#DIV/0!</v>
      </c>
      <c r="I57" s="178"/>
      <c r="J57" s="78">
        <f t="shared" si="24"/>
        <v>0</v>
      </c>
      <c r="K57" s="114" t="e">
        <f t="shared" si="20"/>
        <v>#DIV/0!</v>
      </c>
    </row>
    <row r="58" spans="1:11" ht="36" hidden="1" customHeight="1" x14ac:dyDescent="0.3">
      <c r="A58" s="29">
        <v>410515</v>
      </c>
      <c r="B58" s="197" t="s">
        <v>51</v>
      </c>
      <c r="C58" s="98"/>
      <c r="D58" s="98"/>
      <c r="E58" s="81"/>
      <c r="F58" s="178"/>
      <c r="G58" s="76">
        <f t="shared" si="22"/>
        <v>0</v>
      </c>
      <c r="H58" s="77" t="e">
        <f t="shared" si="23"/>
        <v>#DIV/0!</v>
      </c>
      <c r="I58" s="178"/>
      <c r="J58" s="78">
        <f t="shared" si="24"/>
        <v>0</v>
      </c>
      <c r="K58" s="114" t="e">
        <f t="shared" si="20"/>
        <v>#DIV/0!</v>
      </c>
    </row>
    <row r="59" spans="1:11" ht="43.5" hidden="1" customHeight="1" x14ac:dyDescent="0.3">
      <c r="A59" s="33">
        <v>410517</v>
      </c>
      <c r="B59" s="198" t="s">
        <v>74</v>
      </c>
      <c r="C59" s="98"/>
      <c r="D59" s="98"/>
      <c r="E59" s="81"/>
      <c r="F59" s="178"/>
      <c r="G59" s="76">
        <f t="shared" si="22"/>
        <v>0</v>
      </c>
      <c r="H59" s="77" t="e">
        <f t="shared" si="23"/>
        <v>#DIV/0!</v>
      </c>
      <c r="I59" s="178"/>
      <c r="J59" s="78">
        <f t="shared" si="24"/>
        <v>0</v>
      </c>
      <c r="K59" s="114" t="e">
        <f t="shared" si="20"/>
        <v>#DIV/0!</v>
      </c>
    </row>
    <row r="60" spans="1:11" ht="33.75" hidden="1" customHeight="1" x14ac:dyDescent="0.3">
      <c r="A60" s="33">
        <v>410518</v>
      </c>
      <c r="B60" s="199" t="s">
        <v>76</v>
      </c>
      <c r="C60" s="98"/>
      <c r="D60" s="119"/>
      <c r="E60" s="81"/>
      <c r="F60" s="178"/>
      <c r="G60" s="76">
        <f t="shared" si="22"/>
        <v>0</v>
      </c>
      <c r="H60" s="77" t="e">
        <f t="shared" si="23"/>
        <v>#DIV/0!</v>
      </c>
      <c r="I60" s="178"/>
      <c r="J60" s="78">
        <f t="shared" si="24"/>
        <v>0</v>
      </c>
      <c r="K60" s="114"/>
    </row>
    <row r="61" spans="1:11" ht="40.5" hidden="1" customHeight="1" x14ac:dyDescent="0.3">
      <c r="A61" s="29">
        <v>410520</v>
      </c>
      <c r="B61" s="200" t="s">
        <v>50</v>
      </c>
      <c r="C61" s="97"/>
      <c r="D61" s="97"/>
      <c r="E61" s="81"/>
      <c r="F61" s="178"/>
      <c r="G61" s="76"/>
      <c r="H61" s="77"/>
      <c r="I61" s="178"/>
      <c r="J61" s="78">
        <f t="shared" si="24"/>
        <v>0</v>
      </c>
      <c r="K61" s="114" t="e">
        <f t="shared" si="20"/>
        <v>#DIV/0!</v>
      </c>
    </row>
    <row r="62" spans="1:11" ht="33.75" hidden="1" customHeight="1" x14ac:dyDescent="0.3">
      <c r="A62" s="137">
        <v>410523</v>
      </c>
      <c r="B62" s="201" t="s">
        <v>55</v>
      </c>
      <c r="C62" s="97"/>
      <c r="D62" s="97"/>
      <c r="E62" s="81"/>
      <c r="F62" s="178"/>
      <c r="G62" s="76"/>
      <c r="H62" s="77"/>
      <c r="I62" s="178"/>
      <c r="J62" s="78">
        <f t="shared" si="24"/>
        <v>0</v>
      </c>
      <c r="K62" s="114" t="e">
        <f t="shared" si="20"/>
        <v>#DIV/0!</v>
      </c>
    </row>
    <row r="63" spans="1:11" ht="30.75" hidden="1" customHeight="1" x14ac:dyDescent="0.3">
      <c r="A63" s="29">
        <v>410530</v>
      </c>
      <c r="B63" s="202" t="s">
        <v>75</v>
      </c>
      <c r="C63" s="97"/>
      <c r="D63" s="117"/>
      <c r="E63" s="81"/>
      <c r="F63" s="178"/>
      <c r="G63" s="76"/>
      <c r="H63" s="77"/>
      <c r="I63" s="178"/>
      <c r="J63" s="78"/>
      <c r="K63" s="114"/>
    </row>
    <row r="64" spans="1:11" ht="26.25" hidden="1" customHeight="1" x14ac:dyDescent="0.3">
      <c r="A64" s="29">
        <v>410539</v>
      </c>
      <c r="B64" s="195" t="s">
        <v>49</v>
      </c>
      <c r="C64" s="97"/>
      <c r="D64" s="97"/>
      <c r="E64" s="81"/>
      <c r="F64" s="178"/>
      <c r="G64" s="76">
        <f t="shared" si="22"/>
        <v>0</v>
      </c>
      <c r="H64" s="77" t="e">
        <f t="shared" si="23"/>
        <v>#DIV/0!</v>
      </c>
      <c r="I64" s="178"/>
      <c r="J64" s="78">
        <f t="shared" si="24"/>
        <v>0</v>
      </c>
      <c r="K64" s="95" t="e">
        <f t="shared" si="20"/>
        <v>#DIV/0!</v>
      </c>
    </row>
    <row r="65" spans="1:11" ht="41.25" hidden="1" customHeight="1" x14ac:dyDescent="0.3">
      <c r="A65" s="29">
        <v>410541</v>
      </c>
      <c r="B65" s="203" t="s">
        <v>64</v>
      </c>
      <c r="C65" s="144"/>
      <c r="D65" s="97"/>
      <c r="E65" s="81"/>
      <c r="F65" s="178"/>
      <c r="G65" s="76"/>
      <c r="H65" s="77"/>
      <c r="I65" s="178"/>
      <c r="J65" s="78">
        <f t="shared" si="24"/>
        <v>0</v>
      </c>
      <c r="K65" s="95" t="e">
        <f t="shared" si="20"/>
        <v>#DIV/0!</v>
      </c>
    </row>
    <row r="66" spans="1:11" ht="30.75" hidden="1" customHeight="1" x14ac:dyDescent="0.3">
      <c r="A66" s="34">
        <v>410543</v>
      </c>
      <c r="B66" s="204" t="s">
        <v>68</v>
      </c>
      <c r="C66" s="144"/>
      <c r="D66" s="144"/>
      <c r="E66" s="148"/>
      <c r="F66" s="180"/>
      <c r="G66" s="76"/>
      <c r="H66" s="77"/>
      <c r="I66" s="180"/>
      <c r="J66" s="149">
        <f t="shared" si="24"/>
        <v>0</v>
      </c>
      <c r="K66" s="150" t="e">
        <f t="shared" si="20"/>
        <v>#DIV/0!</v>
      </c>
    </row>
    <row r="67" spans="1:11" ht="36.75" hidden="1" customHeight="1" x14ac:dyDescent="0.3">
      <c r="A67" s="34">
        <v>410545</v>
      </c>
      <c r="B67" s="204" t="s">
        <v>70</v>
      </c>
      <c r="C67" s="144"/>
      <c r="D67" s="144"/>
      <c r="E67" s="148"/>
      <c r="F67" s="180"/>
      <c r="G67" s="76"/>
      <c r="H67" s="77"/>
      <c r="I67" s="180"/>
      <c r="J67" s="149">
        <f t="shared" si="24"/>
        <v>0</v>
      </c>
      <c r="K67" s="150" t="e">
        <f t="shared" si="20"/>
        <v>#DIV/0!</v>
      </c>
    </row>
    <row r="68" spans="1:11" ht="67.900000000000006" customHeight="1" x14ac:dyDescent="0.3">
      <c r="A68" s="34">
        <v>410550</v>
      </c>
      <c r="B68" s="204" t="s">
        <v>73</v>
      </c>
      <c r="C68" s="144"/>
      <c r="D68" s="144"/>
      <c r="E68" s="148"/>
      <c r="F68" s="180"/>
      <c r="G68" s="76">
        <f t="shared" ref="G68" si="33">SUM(F68-E68)</f>
        <v>0</v>
      </c>
      <c r="H68" s="155"/>
      <c r="I68" s="180">
        <v>139.1</v>
      </c>
      <c r="J68" s="78">
        <f t="shared" si="24"/>
        <v>-139.1</v>
      </c>
      <c r="K68" s="150"/>
    </row>
    <row r="69" spans="1:11" ht="20.25" x14ac:dyDescent="0.3">
      <c r="A69" s="64"/>
      <c r="B69" s="23" t="s">
        <v>38</v>
      </c>
      <c r="C69" s="120">
        <f>SUM(C37:C38)</f>
        <v>889470.2</v>
      </c>
      <c r="D69" s="120">
        <f>SUM(D37:D38)</f>
        <v>0</v>
      </c>
      <c r="E69" s="120">
        <f>SUM(E37:E38)</f>
        <v>88019.799999999988</v>
      </c>
      <c r="F69" s="181">
        <f>SUM(F37:F38)</f>
        <v>84540.799999999988</v>
      </c>
      <c r="G69" s="120">
        <f>SUM(G37:G38)</f>
        <v>-3479</v>
      </c>
      <c r="H69" s="134">
        <f>SUM(F69/E69)</f>
        <v>0.9604748022604005</v>
      </c>
      <c r="I69" s="181">
        <f>SUM(I37:I38)</f>
        <v>74492</v>
      </c>
      <c r="J69" s="120">
        <f>SUM(J37:J38)</f>
        <v>10048.799999999996</v>
      </c>
      <c r="K69" s="121">
        <f>SUM(F69/I69)*100%</f>
        <v>1.1348977071363366</v>
      </c>
    </row>
    <row r="70" spans="1:11" ht="17.25" x14ac:dyDescent="0.25">
      <c r="A70" s="212" t="s">
        <v>29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4"/>
    </row>
    <row r="71" spans="1:11" ht="26.45" customHeight="1" x14ac:dyDescent="0.3">
      <c r="A71" s="30">
        <v>190100</v>
      </c>
      <c r="B71" s="65" t="s">
        <v>13</v>
      </c>
      <c r="C71" s="122">
        <v>373</v>
      </c>
      <c r="D71" s="122"/>
      <c r="E71" s="83"/>
      <c r="F71" s="173">
        <v>0.2</v>
      </c>
      <c r="G71" s="76">
        <f t="shared" ref="G71:G74" si="34">SUM(F71-E71)</f>
        <v>0.2</v>
      </c>
      <c r="H71" s="77"/>
      <c r="I71" s="173">
        <v>0.1</v>
      </c>
      <c r="J71" s="78">
        <f t="shared" ref="J71:J78" si="35">SUM(F71-I71)</f>
        <v>0.1</v>
      </c>
      <c r="K71" s="79">
        <f>SUM(F71/I71)*100%</f>
        <v>2</v>
      </c>
    </row>
    <row r="72" spans="1:11" ht="72" customHeight="1" x14ac:dyDescent="0.3">
      <c r="A72" s="37">
        <v>240621</v>
      </c>
      <c r="B72" s="205" t="s">
        <v>30</v>
      </c>
      <c r="C72" s="194">
        <v>70</v>
      </c>
      <c r="D72" s="123"/>
      <c r="E72" s="123"/>
      <c r="F72" s="187">
        <v>26.4</v>
      </c>
      <c r="G72" s="76">
        <f t="shared" si="34"/>
        <v>26.4</v>
      </c>
      <c r="H72" s="123"/>
      <c r="I72" s="187">
        <v>0.8</v>
      </c>
      <c r="J72" s="78">
        <f t="shared" si="35"/>
        <v>25.599999999999998</v>
      </c>
      <c r="K72" s="79">
        <f>SUM(F72/I72)*100%</f>
        <v>32.999999999999993</v>
      </c>
    </row>
    <row r="73" spans="1:11" ht="22.5" customHeight="1" x14ac:dyDescent="0.3">
      <c r="A73" s="37">
        <v>250000</v>
      </c>
      <c r="B73" s="66" t="s">
        <v>25</v>
      </c>
      <c r="C73" s="140">
        <v>9268.5</v>
      </c>
      <c r="D73" s="140"/>
      <c r="E73" s="141">
        <v>534.29999999999995</v>
      </c>
      <c r="F73" s="188">
        <v>570.70000000000005</v>
      </c>
      <c r="G73" s="76">
        <f t="shared" si="34"/>
        <v>36.400000000000091</v>
      </c>
      <c r="H73" s="77">
        <f t="shared" ref="H73:H74" si="36">SUM(F73/E73)</f>
        <v>1.0681265206812653</v>
      </c>
      <c r="I73" s="188">
        <v>245.8</v>
      </c>
      <c r="J73" s="78">
        <f t="shared" si="35"/>
        <v>324.90000000000003</v>
      </c>
      <c r="K73" s="79">
        <f>SUM(F73/I73)*100%</f>
        <v>2.321806346623271</v>
      </c>
    </row>
    <row r="74" spans="1:11" ht="40.5" hidden="1" x14ac:dyDescent="0.3">
      <c r="A74" s="29">
        <v>410366</v>
      </c>
      <c r="B74" s="63" t="s">
        <v>24</v>
      </c>
      <c r="C74" s="125"/>
      <c r="D74" s="124"/>
      <c r="E74" s="124"/>
      <c r="F74" s="188"/>
      <c r="G74" s="76">
        <f t="shared" si="34"/>
        <v>0</v>
      </c>
      <c r="H74" s="77" t="e">
        <f t="shared" si="36"/>
        <v>#DIV/0!</v>
      </c>
      <c r="I74" s="188"/>
      <c r="J74" s="78">
        <f t="shared" si="35"/>
        <v>0</v>
      </c>
      <c r="K74" s="79"/>
    </row>
    <row r="75" spans="1:11" ht="20.25" x14ac:dyDescent="0.3">
      <c r="A75" s="35"/>
      <c r="B75" s="67" t="s">
        <v>26</v>
      </c>
      <c r="C75" s="86">
        <f>SUM(C77:C80)</f>
        <v>600</v>
      </c>
      <c r="D75" s="86">
        <f>SUM(D77:D81)</f>
        <v>0</v>
      </c>
      <c r="E75" s="86">
        <f>SUM(E77:E81)</f>
        <v>0</v>
      </c>
      <c r="F75" s="174">
        <f>SUM(F76:F81)</f>
        <v>0.5</v>
      </c>
      <c r="G75" s="86">
        <f>SUM(G76:G81)</f>
        <v>0.5</v>
      </c>
      <c r="H75" s="72" t="e">
        <f>SUM(F75/E75)</f>
        <v>#DIV/0!</v>
      </c>
      <c r="I75" s="174">
        <f>SUM(I76:I81)</f>
        <v>0</v>
      </c>
      <c r="J75" s="86">
        <f t="shared" si="35"/>
        <v>0.5</v>
      </c>
      <c r="K75" s="93" t="e">
        <f>SUM(F75/I75)*100%</f>
        <v>#DIV/0!</v>
      </c>
    </row>
    <row r="76" spans="1:11" ht="42" customHeight="1" x14ac:dyDescent="0.3">
      <c r="A76" s="38">
        <v>241109</v>
      </c>
      <c r="B76" s="163" t="s">
        <v>62</v>
      </c>
      <c r="C76" s="126"/>
      <c r="D76" s="126"/>
      <c r="E76" s="126"/>
      <c r="F76" s="180">
        <v>0.5</v>
      </c>
      <c r="G76" s="167">
        <f t="shared" ref="G76:G81" si="37">SUM(F76-E76)</f>
        <v>0.5</v>
      </c>
      <c r="H76" s="168"/>
      <c r="I76" s="178"/>
      <c r="J76" s="127">
        <f t="shared" si="35"/>
        <v>0.5</v>
      </c>
      <c r="K76" s="114" t="e">
        <f t="shared" ref="K76:K77" si="38">SUM(F76/I76)*100%</f>
        <v>#DIV/0!</v>
      </c>
    </row>
    <row r="77" spans="1:11" ht="23.25" hidden="1" customHeight="1" x14ac:dyDescent="0.3">
      <c r="A77" s="38">
        <v>241700</v>
      </c>
      <c r="B77" s="157" t="s">
        <v>32</v>
      </c>
      <c r="C77" s="142"/>
      <c r="D77" s="127"/>
      <c r="E77" s="127"/>
      <c r="F77" s="173"/>
      <c r="G77" s="76">
        <f t="shared" si="37"/>
        <v>0</v>
      </c>
      <c r="H77" s="77"/>
      <c r="I77" s="182"/>
      <c r="J77" s="127">
        <f t="shared" si="35"/>
        <v>0</v>
      </c>
      <c r="K77" s="114" t="e">
        <f t="shared" si="38"/>
        <v>#DIV/0!</v>
      </c>
    </row>
    <row r="78" spans="1:11" ht="20.25" hidden="1" customHeight="1" x14ac:dyDescent="0.3">
      <c r="A78" s="39">
        <v>310300</v>
      </c>
      <c r="B78" s="68" t="s">
        <v>43</v>
      </c>
      <c r="C78" s="128"/>
      <c r="D78" s="85"/>
      <c r="E78" s="85"/>
      <c r="F78" s="173"/>
      <c r="G78" s="76">
        <f t="shared" si="37"/>
        <v>0</v>
      </c>
      <c r="H78" s="77"/>
      <c r="I78" s="182"/>
      <c r="J78" s="78">
        <f t="shared" si="35"/>
        <v>0</v>
      </c>
      <c r="K78" s="95"/>
    </row>
    <row r="79" spans="1:11" ht="29.45" customHeight="1" x14ac:dyDescent="0.3">
      <c r="A79" s="30">
        <v>330101</v>
      </c>
      <c r="B79" s="69" t="s">
        <v>27</v>
      </c>
      <c r="C79" s="129">
        <v>500</v>
      </c>
      <c r="D79" s="129"/>
      <c r="E79" s="130"/>
      <c r="F79" s="173"/>
      <c r="G79" s="76">
        <f t="shared" si="37"/>
        <v>0</v>
      </c>
      <c r="H79" s="77"/>
      <c r="I79" s="173"/>
      <c r="J79" s="78">
        <f>SUM(F79-I79)</f>
        <v>0</v>
      </c>
      <c r="K79" s="114" t="e">
        <f t="shared" ref="K79:K81" si="39">SUM(F79/I79)*100%</f>
        <v>#DIV/0!</v>
      </c>
    </row>
    <row r="80" spans="1:11" ht="93.75" customHeight="1" x14ac:dyDescent="0.3">
      <c r="A80" s="29">
        <v>330102</v>
      </c>
      <c r="B80" s="135" t="s">
        <v>86</v>
      </c>
      <c r="C80" s="192">
        <v>100</v>
      </c>
      <c r="D80" s="130"/>
      <c r="E80" s="130"/>
      <c r="F80" s="173"/>
      <c r="G80" s="76"/>
      <c r="H80" s="77"/>
      <c r="I80" s="173"/>
      <c r="J80" s="78">
        <f>SUM(F80-I80)</f>
        <v>0</v>
      </c>
      <c r="K80" s="79"/>
    </row>
    <row r="81" spans="1:11" ht="27.6" hidden="1" customHeight="1" x14ac:dyDescent="0.3">
      <c r="A81" s="29">
        <v>410539</v>
      </c>
      <c r="B81" s="57" t="s">
        <v>49</v>
      </c>
      <c r="C81" s="128"/>
      <c r="D81" s="130"/>
      <c r="E81" s="130"/>
      <c r="F81" s="173"/>
      <c r="G81" s="76">
        <f t="shared" si="37"/>
        <v>0</v>
      </c>
      <c r="H81" s="77" t="e">
        <f t="shared" ref="H81:H83" si="40">SUM(F81/E81)</f>
        <v>#DIV/0!</v>
      </c>
      <c r="I81" s="173"/>
      <c r="J81" s="78">
        <f>SUM(F81-I81)</f>
        <v>0</v>
      </c>
      <c r="K81" s="114" t="e">
        <f t="shared" si="39"/>
        <v>#DIV/0!</v>
      </c>
    </row>
    <row r="82" spans="1:11" ht="20.25" x14ac:dyDescent="0.3">
      <c r="A82" s="35"/>
      <c r="B82" s="67" t="s">
        <v>39</v>
      </c>
      <c r="C82" s="112">
        <f>SUM(C71:C75)</f>
        <v>10311.5</v>
      </c>
      <c r="D82" s="112">
        <f>SUM(D71:D75)</f>
        <v>0</v>
      </c>
      <c r="E82" s="112">
        <f>SUM(E71:E75)</f>
        <v>534.29999999999995</v>
      </c>
      <c r="F82" s="177">
        <f>SUM(F71:F75)</f>
        <v>597.80000000000007</v>
      </c>
      <c r="G82" s="112">
        <f>SUM(G71:G75)</f>
        <v>63.500000000000085</v>
      </c>
      <c r="H82" s="72">
        <f t="shared" si="40"/>
        <v>1.1188470896500096</v>
      </c>
      <c r="I82" s="177">
        <f>SUM(I71:I75)</f>
        <v>246.70000000000002</v>
      </c>
      <c r="J82" s="112">
        <f>SUM(J71:J75)</f>
        <v>351.1</v>
      </c>
      <c r="K82" s="93">
        <f>SUM(F82/I82)*100%</f>
        <v>2.4231860559383867</v>
      </c>
    </row>
    <row r="83" spans="1:11" ht="21" thickBot="1" x14ac:dyDescent="0.35">
      <c r="A83" s="40"/>
      <c r="B83" s="24" t="s">
        <v>28</v>
      </c>
      <c r="C83" s="131">
        <f>SUM(C69,C82)</f>
        <v>899781.7</v>
      </c>
      <c r="D83" s="131">
        <f>SUM(D69,D82)</f>
        <v>0</v>
      </c>
      <c r="E83" s="131">
        <f>SUM(E69,E82)</f>
        <v>88554.099999999991</v>
      </c>
      <c r="F83" s="189">
        <f>SUM(F69,F82)</f>
        <v>85138.599999999991</v>
      </c>
      <c r="G83" s="131">
        <f>SUM(G69,G82)</f>
        <v>-3415.5</v>
      </c>
      <c r="H83" s="136">
        <f t="shared" si="40"/>
        <v>0.96143035726183201</v>
      </c>
      <c r="I83" s="189">
        <f>SUM(I69,I82)</f>
        <v>74738.7</v>
      </c>
      <c r="J83" s="131">
        <f>SUM(J69,J82)</f>
        <v>10399.899999999996</v>
      </c>
      <c r="K83" s="132">
        <f>SUM(F83/I83)*100%</f>
        <v>1.1391501323945961</v>
      </c>
    </row>
    <row r="84" spans="1:11" ht="20.25" x14ac:dyDescent="0.3">
      <c r="A84" s="15"/>
      <c r="B84" s="16" t="s">
        <v>37</v>
      </c>
      <c r="C84" s="16"/>
      <c r="D84" s="17"/>
      <c r="E84" s="17"/>
      <c r="F84" s="18"/>
      <c r="G84" s="19"/>
      <c r="H84" s="20"/>
      <c r="I84" s="21"/>
      <c r="J84" s="22"/>
      <c r="K84" s="22"/>
    </row>
    <row r="85" spans="1:11" ht="18.75" x14ac:dyDescent="0.3">
      <c r="A85" s="1"/>
      <c r="B85" s="1"/>
      <c r="C85" s="1"/>
      <c r="D85" s="10"/>
      <c r="E85" s="10"/>
      <c r="F85" s="11"/>
      <c r="G85" s="12"/>
      <c r="H85" s="13"/>
      <c r="I85" s="8"/>
      <c r="J85" s="7"/>
      <c r="K85" s="7"/>
    </row>
    <row r="86" spans="1:11" ht="18.75" x14ac:dyDescent="0.3">
      <c r="A86" s="1"/>
      <c r="B86" s="1"/>
      <c r="C86" s="1"/>
      <c r="D86" s="10"/>
      <c r="E86" s="10"/>
      <c r="F86" s="14"/>
      <c r="G86" s="12"/>
      <c r="H86" s="13"/>
      <c r="I86" s="8"/>
      <c r="J86" s="7"/>
      <c r="K86" s="7"/>
    </row>
    <row r="87" spans="1:11" ht="20.25" x14ac:dyDescent="0.3">
      <c r="A87" s="1"/>
      <c r="B87" s="1"/>
      <c r="C87" s="1"/>
      <c r="D87" s="6"/>
      <c r="E87" s="6"/>
      <c r="F87" s="3"/>
      <c r="G87" s="3"/>
      <c r="H87" s="4"/>
      <c r="I87" s="5"/>
      <c r="J87" s="1"/>
      <c r="K87" s="1"/>
    </row>
    <row r="91" spans="1:11" x14ac:dyDescent="0.25">
      <c r="B91" t="s">
        <v>36</v>
      </c>
      <c r="G91" t="s">
        <v>36</v>
      </c>
    </row>
    <row r="93" spans="1:11" x14ac:dyDescent="0.25">
      <c r="B93" t="s">
        <v>36</v>
      </c>
    </row>
  </sheetData>
  <mergeCells count="13">
    <mergeCell ref="A1:K1"/>
    <mergeCell ref="A3:K3"/>
    <mergeCell ref="I5:I6"/>
    <mergeCell ref="J5:K5"/>
    <mergeCell ref="A70:K70"/>
    <mergeCell ref="A5:A6"/>
    <mergeCell ref="B5:B6"/>
    <mergeCell ref="C5:C6"/>
    <mergeCell ref="D5:D6"/>
    <mergeCell ref="E5:E6"/>
    <mergeCell ref="F5:F6"/>
    <mergeCell ref="G5:H5"/>
    <mergeCell ref="A2:K2"/>
  </mergeCells>
  <conditionalFormatting sqref="A1:XFD1048576">
    <cfRule type="containsErrors" dxfId="1" priority="1">
      <formula>ISERROR(A1)</formula>
    </cfRule>
    <cfRule type="cellIs" dxfId="0" priority="2" operator="equal">
      <formula>0</formula>
    </cfRule>
  </conditionalFormatting>
  <pageMargins left="0.31496062992125984" right="0.11811023622047245" top="0.59055118110236227" bottom="0" header="0.31496062992125984" footer="0.31496062992125984"/>
  <pageSetup paperSize="9" scale="58" orientation="landscape" r:id="rId1"/>
  <rowBreaks count="2" manualBreakCount="2">
    <brk id="46" max="10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січень-22</vt:lpstr>
      <vt:lpstr>'січень-22'!Область_печати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Huzei Liuda</cp:lastModifiedBy>
  <cp:lastPrinted>2022-02-18T08:08:57Z</cp:lastPrinted>
  <dcterms:created xsi:type="dcterms:W3CDTF">2015-02-12T09:02:27Z</dcterms:created>
  <dcterms:modified xsi:type="dcterms:W3CDTF">2022-02-21T08:06:21Z</dcterms:modified>
</cp:coreProperties>
</file>