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на Рівне\"/>
    </mc:Choice>
  </mc:AlternateContent>
  <bookViews>
    <workbookView xWindow="0" yWindow="0" windowWidth="2148" windowHeight="0" tabRatio="365"/>
  </bookViews>
  <sheets>
    <sheet name="01.10.2023" sheetId="51" r:id="rId1"/>
  </sheets>
  <definedNames>
    <definedName name="_xlnm.Print_Area" localSheetId="0">'01.10.2023'!$A$1:$K$88</definedName>
  </definedNames>
  <calcPr calcId="162913"/>
</workbook>
</file>

<file path=xl/calcChain.xml><?xml version="1.0" encoding="utf-8"?>
<calcChain xmlns="http://schemas.openxmlformats.org/spreadsheetml/2006/main">
  <c r="G69" i="51" l="1"/>
  <c r="F14" i="51" l="1"/>
  <c r="F13" i="51" s="1"/>
  <c r="F20" i="51"/>
  <c r="J69" i="51"/>
  <c r="H69" i="51"/>
  <c r="E79" i="51" l="1"/>
  <c r="I86" i="51" l="1"/>
  <c r="E86" i="51"/>
  <c r="C86" i="51"/>
  <c r="K85" i="51"/>
  <c r="J85" i="51"/>
  <c r="H85" i="51"/>
  <c r="G85" i="51"/>
  <c r="J84" i="51"/>
  <c r="K83" i="51"/>
  <c r="J83" i="51"/>
  <c r="G83" i="51"/>
  <c r="J82" i="51"/>
  <c r="G82" i="51"/>
  <c r="K81" i="51"/>
  <c r="J81" i="51"/>
  <c r="G81" i="51"/>
  <c r="K80" i="51"/>
  <c r="J80" i="51"/>
  <c r="G80" i="51"/>
  <c r="G79" i="51" s="1"/>
  <c r="I79" i="51"/>
  <c r="F79" i="51"/>
  <c r="H79" i="51" s="1"/>
  <c r="D79" i="51"/>
  <c r="D86" i="51" s="1"/>
  <c r="C79" i="51"/>
  <c r="J78" i="51"/>
  <c r="H78" i="51"/>
  <c r="G78" i="51"/>
  <c r="K77" i="51"/>
  <c r="J77" i="51"/>
  <c r="H77" i="51"/>
  <c r="G77" i="51"/>
  <c r="K76" i="51"/>
  <c r="J76" i="51"/>
  <c r="G76" i="51"/>
  <c r="J75" i="51"/>
  <c r="G75" i="51"/>
  <c r="K74" i="51"/>
  <c r="J74" i="51"/>
  <c r="H74" i="51"/>
  <c r="G74" i="51"/>
  <c r="K73" i="51"/>
  <c r="J73" i="51"/>
  <c r="H73" i="51"/>
  <c r="G73" i="51"/>
  <c r="K70" i="51"/>
  <c r="J70" i="51"/>
  <c r="H70" i="51"/>
  <c r="G70" i="51"/>
  <c r="K68" i="51"/>
  <c r="J68" i="51"/>
  <c r="H68" i="51"/>
  <c r="G68" i="51"/>
  <c r="K67" i="51"/>
  <c r="J67" i="51"/>
  <c r="K66" i="51"/>
  <c r="J66" i="51"/>
  <c r="K65" i="51"/>
  <c r="J65" i="51"/>
  <c r="H65" i="51"/>
  <c r="G65" i="51"/>
  <c r="G49" i="51" s="1"/>
  <c r="K63" i="51"/>
  <c r="J63" i="51"/>
  <c r="K62" i="51"/>
  <c r="J62" i="51"/>
  <c r="J61" i="51"/>
  <c r="H61" i="51"/>
  <c r="G61" i="51"/>
  <c r="K60" i="51"/>
  <c r="J60" i="51"/>
  <c r="H60" i="51"/>
  <c r="G60" i="51"/>
  <c r="K59" i="51"/>
  <c r="J59" i="51"/>
  <c r="H59" i="51"/>
  <c r="G59" i="51"/>
  <c r="K58" i="51"/>
  <c r="J58" i="51"/>
  <c r="H58" i="51"/>
  <c r="G58" i="51"/>
  <c r="K57" i="51"/>
  <c r="J57" i="51"/>
  <c r="H57" i="51"/>
  <c r="G57" i="51"/>
  <c r="K56" i="51"/>
  <c r="J56" i="51"/>
  <c r="H56" i="51"/>
  <c r="G56" i="51"/>
  <c r="K55" i="51"/>
  <c r="J55" i="51"/>
  <c r="H55" i="51"/>
  <c r="G55" i="51"/>
  <c r="J54" i="51"/>
  <c r="J53" i="51"/>
  <c r="K52" i="51"/>
  <c r="J52" i="51"/>
  <c r="K51" i="51"/>
  <c r="J51" i="51"/>
  <c r="K50" i="51"/>
  <c r="J50" i="51"/>
  <c r="I49" i="51"/>
  <c r="F49" i="51"/>
  <c r="E49" i="51"/>
  <c r="E39" i="51" s="1"/>
  <c r="D49" i="51"/>
  <c r="C49" i="51"/>
  <c r="K48" i="51"/>
  <c r="J48" i="51"/>
  <c r="H48" i="51"/>
  <c r="G48" i="51"/>
  <c r="I47" i="51"/>
  <c r="F47" i="51"/>
  <c r="K47" i="51" s="1"/>
  <c r="E47" i="51"/>
  <c r="D47" i="51"/>
  <c r="C47" i="51"/>
  <c r="K46" i="51"/>
  <c r="J46" i="51"/>
  <c r="H46" i="51"/>
  <c r="G46" i="51"/>
  <c r="K45" i="51"/>
  <c r="J45" i="51"/>
  <c r="K44" i="51"/>
  <c r="J44" i="51"/>
  <c r="H44" i="51"/>
  <c r="K43" i="51"/>
  <c r="J43" i="51"/>
  <c r="H43" i="51"/>
  <c r="G43" i="51"/>
  <c r="J42" i="51"/>
  <c r="J41" i="51"/>
  <c r="I40" i="51"/>
  <c r="F40" i="51"/>
  <c r="E40" i="51"/>
  <c r="D40" i="51"/>
  <c r="C40" i="51"/>
  <c r="C39" i="51"/>
  <c r="K37" i="51"/>
  <c r="J37" i="51"/>
  <c r="H37" i="51"/>
  <c r="G37" i="51"/>
  <c r="J36" i="51"/>
  <c r="I35" i="51"/>
  <c r="F35" i="51"/>
  <c r="K35" i="51" s="1"/>
  <c r="E35" i="51"/>
  <c r="K34" i="51"/>
  <c r="J34" i="51"/>
  <c r="H34" i="51"/>
  <c r="G34" i="51"/>
  <c r="K33" i="51"/>
  <c r="J33" i="51"/>
  <c r="H33" i="51"/>
  <c r="G33" i="51"/>
  <c r="K32" i="51"/>
  <c r="J32" i="51"/>
  <c r="H32" i="51"/>
  <c r="G32" i="51"/>
  <c r="K31" i="51"/>
  <c r="J31" i="51"/>
  <c r="H31" i="51"/>
  <c r="G31" i="51"/>
  <c r="K30" i="51"/>
  <c r="J30" i="51"/>
  <c r="H30" i="51"/>
  <c r="G30" i="51"/>
  <c r="K29" i="51"/>
  <c r="J29" i="51"/>
  <c r="H29" i="51"/>
  <c r="G29" i="51"/>
  <c r="K28" i="51"/>
  <c r="J28" i="51"/>
  <c r="H28" i="51"/>
  <c r="G28" i="51"/>
  <c r="K27" i="51"/>
  <c r="J27" i="51"/>
  <c r="H27" i="51"/>
  <c r="G27" i="51"/>
  <c r="K26" i="51"/>
  <c r="J26" i="51"/>
  <c r="H26" i="51"/>
  <c r="G26" i="51"/>
  <c r="K25" i="51"/>
  <c r="J25" i="51"/>
  <c r="H25" i="51"/>
  <c r="G25" i="51"/>
  <c r="K24" i="51"/>
  <c r="J24" i="51"/>
  <c r="H24" i="51"/>
  <c r="G24" i="51"/>
  <c r="J23" i="51"/>
  <c r="G23" i="51"/>
  <c r="K22" i="51"/>
  <c r="J22" i="51"/>
  <c r="H22" i="51"/>
  <c r="G22" i="51"/>
  <c r="K21" i="51"/>
  <c r="J21" i="51"/>
  <c r="H21" i="51"/>
  <c r="G21" i="51"/>
  <c r="I20" i="51"/>
  <c r="E20" i="51"/>
  <c r="D20" i="51"/>
  <c r="C20" i="51"/>
  <c r="K19" i="51"/>
  <c r="J19" i="51"/>
  <c r="H19" i="51"/>
  <c r="G19" i="51"/>
  <c r="K18" i="51"/>
  <c r="J18" i="51"/>
  <c r="H18" i="51"/>
  <c r="G18" i="51"/>
  <c r="K17" i="51"/>
  <c r="J17" i="51"/>
  <c r="H17" i="51"/>
  <c r="G17" i="51"/>
  <c r="K16" i="51"/>
  <c r="J16" i="51"/>
  <c r="H16" i="51"/>
  <c r="G16" i="51"/>
  <c r="K15" i="51"/>
  <c r="J15" i="51"/>
  <c r="H15" i="51"/>
  <c r="G15" i="51"/>
  <c r="I14" i="51"/>
  <c r="E14" i="51"/>
  <c r="E13" i="51" s="1"/>
  <c r="E8" i="51" s="1"/>
  <c r="D14" i="51"/>
  <c r="D13" i="51" s="1"/>
  <c r="D8" i="51" s="1"/>
  <c r="C14" i="51"/>
  <c r="I13" i="51"/>
  <c r="I8" i="51" s="1"/>
  <c r="C13" i="51"/>
  <c r="C8" i="51" s="1"/>
  <c r="C38" i="51" s="1"/>
  <c r="C71" i="51" s="1"/>
  <c r="C87" i="51" s="1"/>
  <c r="K12" i="51"/>
  <c r="J12" i="51"/>
  <c r="H12" i="51"/>
  <c r="G12" i="51"/>
  <c r="K11" i="51"/>
  <c r="J11" i="51"/>
  <c r="H11" i="51"/>
  <c r="G11" i="51"/>
  <c r="K10" i="51"/>
  <c r="J10" i="51"/>
  <c r="H10" i="51"/>
  <c r="G10" i="51"/>
  <c r="K9" i="51"/>
  <c r="J9" i="51"/>
  <c r="H9" i="51"/>
  <c r="G9" i="51"/>
  <c r="D39" i="51" l="1"/>
  <c r="G14" i="51"/>
  <c r="G13" i="51" s="1"/>
  <c r="G8" i="51" s="1"/>
  <c r="G86" i="51"/>
  <c r="K49" i="51"/>
  <c r="D38" i="51"/>
  <c r="K20" i="51"/>
  <c r="H14" i="51"/>
  <c r="I39" i="51"/>
  <c r="J49" i="51"/>
  <c r="K40" i="51"/>
  <c r="J20" i="51"/>
  <c r="I38" i="51"/>
  <c r="I71" i="51" s="1"/>
  <c r="I87" i="51" s="1"/>
  <c r="G20" i="51"/>
  <c r="E38" i="51"/>
  <c r="E71" i="51" s="1"/>
  <c r="E87" i="51" s="1"/>
  <c r="H20" i="51"/>
  <c r="J13" i="51"/>
  <c r="J8" i="51" s="1"/>
  <c r="H13" i="51"/>
  <c r="K13" i="51"/>
  <c r="F8" i="51"/>
  <c r="J14" i="51"/>
  <c r="H35" i="51"/>
  <c r="H40" i="51"/>
  <c r="H47" i="51"/>
  <c r="J79" i="51"/>
  <c r="K14" i="51"/>
  <c r="F39" i="51"/>
  <c r="H49" i="51"/>
  <c r="K79" i="51"/>
  <c r="F86" i="51"/>
  <c r="J35" i="51"/>
  <c r="J40" i="51"/>
  <c r="J47" i="51"/>
  <c r="G35" i="51"/>
  <c r="G40" i="51"/>
  <c r="G47" i="51"/>
  <c r="D71" i="51" l="1"/>
  <c r="D87" i="51" s="1"/>
  <c r="J39" i="51"/>
  <c r="H39" i="51"/>
  <c r="K39" i="51"/>
  <c r="G39" i="51"/>
  <c r="H86" i="51"/>
  <c r="K86" i="51"/>
  <c r="J86" i="51"/>
  <c r="K8" i="51"/>
  <c r="F38" i="51"/>
  <c r="H8" i="51"/>
  <c r="F71" i="51" l="1"/>
  <c r="H38" i="51"/>
  <c r="K38" i="51"/>
  <c r="G38" i="51"/>
  <c r="G71" i="51" s="1"/>
  <c r="G87" i="51" s="1"/>
  <c r="J38" i="51"/>
  <c r="J71" i="51" s="1"/>
  <c r="J87" i="51" s="1"/>
  <c r="F87" i="51" l="1"/>
  <c r="H71" i="51"/>
  <c r="K71" i="51"/>
  <c r="K87" i="51" l="1"/>
  <c r="H87" i="51"/>
</calcChain>
</file>

<file path=xl/sharedStrings.xml><?xml version="1.0" encoding="utf-8"?>
<sst xmlns="http://schemas.openxmlformats.org/spreadsheetml/2006/main" count="101" uniqueCount="94">
  <si>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</si>
  <si>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</si>
  <si>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</si>
  <si>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</si>
  <si>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</si>
  <si>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</si>
  <si>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</si>
  <si>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</si>
  <si>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</si>
  <si>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</si>
  <si>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</si>
  <si>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</si>
  <si>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</si>
  <si>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</si>
  <si>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</si>
  <si>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</si>
  <si>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</si>
  <si>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</si>
  <si>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</si>
  <si>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</si>
  <si>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</si>
  <si>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</si>
  <si>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</si>
  <si>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</si>
  <si>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</si>
  <si>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</si>
  <si>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</si>
  <si>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</si>
  <si>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</si>
  <si>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</si>
  <si>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</si>
  <si>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</si>
  <si>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</si>
  <si>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</si>
  <si>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</si>
  <si>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</si>
  <si>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</si>
  <si>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</si>
  <si>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</si>
  <si>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</si>
  <si>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</si>
  <si>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</si>
  <si>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</si>
  <si>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</si>
  <si>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</si>
  <si>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</si>
  <si>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</si>
  <si>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</si>
  <si>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</si>
  <si>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</si>
  <si>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</si>
  <si>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</si>
  <si>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</si>
  <si>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</si>
  <si>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</si>
  <si>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</si>
  <si>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</si>
  <si>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</si>
  <si>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</si>
  <si>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</si>
  <si>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</si>
  <si>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</si>
  <si>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</si>
  <si>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</si>
  <si>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</si>
  <si>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</si>
  <si>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</si>
  <si>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</si>
  <si>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</si>
  <si>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</si>
  <si>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</si>
  <si>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виконання  розпису доходів  бюджету Вараської міської  територіальної громади</t>
  </si>
  <si>
    <t xml:space="preserve"> Аналіз</t>
  </si>
  <si>
    <t xml:space="preserve">Рентна плата та плата за використання інших природних ресурсів </t>
  </si>
  <si>
    <t>Начальник відділу доходів бюджету та фінансів підприємств комунальної власності                                                                         Олена ХАНДУЧКА</t>
  </si>
  <si>
    <t>Надходження коштів від відшкодування втрат сільськогосподарського і лісогосподарського виробництва  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</si>
  <si>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</si>
  <si>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 заходів щодо соціально-економічного розвитку окремих територій</t>
  </si>
  <si>
    <t xml:space="preserve">Місцеві податки та збори, що сплачуються (перераховуються) згідно з Податковим кодексом України </t>
  </si>
  <si>
    <t>Бюджет                                 на 2023 р.                   зі змінами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</si>
  <si>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</si>
  <si>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Бюджет                         на 2023 р.</t>
  </si>
  <si>
    <t>Податок на прибуток підприємств</t>
  </si>
  <si>
    <t xml:space="preserve">Частина чистого прибутку (доходу) комунальних унітарних підприємств та їх об'єднань, що вилучається до відповідного бюджету </t>
  </si>
  <si>
    <t xml:space="preserve"> 
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пального"</t>
  </si>
  <si>
    <t>Власні надходження бюджетних установ</t>
  </si>
  <si>
    <t>Іншi надходження до фондiв охорони навколишнього природного середовища</t>
  </si>
  <si>
    <t>Субвенція з місцевого бюджету на розроблення комплексних планів просторового розвитку територій територіальних громад за рахунок залишку коштів відповідної субвенції з державного бюджету, що утворився на початок бюджетного періоду</t>
  </si>
  <si>
    <t>Відхилення фактичних надходжень на звітну дату 2022 року до фактичних надходжень     у 2023 році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</si>
  <si>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</si>
  <si>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 xml:space="preserve">Затверджено розписом станом на  01.10.2023 р.                             </t>
  </si>
  <si>
    <t xml:space="preserve"> Фактичні надходження до бюджету станом  на 01.10.2022р.</t>
  </si>
  <si>
    <r>
      <t xml:space="preserve">                                                                                                             01 жовтня 2023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</si>
  <si>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t xml:space="preserve"> Фактичні надходження до бюджету станом  на 01.10.2023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</si>
</sst>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4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5.5"/>
      <name val="Cambria"/>
      <family val="1"/>
      <charset val="204"/>
      <scheme val="major"/>
    </font>
    <font>
      <sz val="15.5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.5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16.5"/>
      <color indexed="8"/>
      <name val="Cambria"/>
      <family val="1"/>
      <charset val="204"/>
      <scheme val="major"/>
    </font>
    <font>
      <b/>
      <sz val="16.5"/>
      <name val="Cambria"/>
      <family val="1"/>
      <charset val="204"/>
      <scheme val="major"/>
    </font>
    <font>
      <sz val="16.5"/>
      <name val="Cambria"/>
      <family val="1"/>
      <charset val="204"/>
      <scheme val="major"/>
    </font>
    <font>
      <sz val="16.5"/>
      <color indexed="8"/>
      <name val="Times New Roman"/>
      <family val="1"/>
      <charset val="204"/>
    </font>
    <font>
      <b/>
      <sz val="16.5"/>
      <color indexed="8"/>
      <name val="Times New Roman"/>
      <family val="1"/>
      <charset val="204"/>
    </font>
    <font>
      <sz val="16.5"/>
      <color indexed="8"/>
      <name val="Cambria"/>
      <family val="1"/>
      <charset val="204"/>
      <scheme val="major"/>
    </font>
    <font>
      <sz val="16.5"/>
      <color theme="1"/>
      <name val="Calibri"/>
      <family val="2"/>
      <charset val="204"/>
      <scheme val="minor"/>
    </font>
    <font>
      <sz val="16.5"/>
      <color theme="1"/>
      <name val="Cambria"/>
      <family val="1"/>
      <charset val="204"/>
      <scheme val="major"/>
    </font>
    <font>
      <sz val="16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36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11" fillId="4" borderId="21" xfId="1" applyFont="1" applyFill="1" applyBorder="1" applyAlignment="1">
      <alignment horizontal="left"/>
    </xf>
    <xf numFmtId="49" fontId="2" fillId="0" borderId="13" xfId="1" applyNumberFormat="1" applyFont="1" applyBorder="1" applyAlignment="1">
      <alignment horizontal="centerContinuous" vertical="center"/>
    </xf>
    <xf numFmtId="0" fontId="2" fillId="0" borderId="17" xfId="1" applyFont="1" applyBorder="1" applyAlignment="1">
      <alignment horizontal="centerContinuous" vertical="center"/>
    </xf>
    <xf numFmtId="0" fontId="18" fillId="4" borderId="8" xfId="1" applyFont="1" applyFill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8" fillId="4" borderId="1" xfId="1" applyFont="1" applyFill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8" fillId="5" borderId="1" xfId="1" applyFont="1" applyFill="1" applyBorder="1" applyAlignment="1">
      <alignment horizontal="center"/>
    </xf>
    <xf numFmtId="0" fontId="19" fillId="4" borderId="20" xfId="1" applyFont="1" applyFill="1" applyBorder="1"/>
    <xf numFmtId="0" fontId="23" fillId="2" borderId="2" xfId="1" applyFont="1" applyFill="1" applyBorder="1" applyAlignment="1">
      <alignment horizontal="center"/>
    </xf>
    <xf numFmtId="0" fontId="23" fillId="2" borderId="25" xfId="1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23" fillId="2" borderId="15" xfId="1" applyFont="1" applyFill="1" applyBorder="1" applyAlignment="1">
      <alignment horizontal="centerContinuous"/>
    </xf>
    <xf numFmtId="0" fontId="23" fillId="2" borderId="16" xfId="1" applyFont="1" applyFill="1" applyBorder="1" applyAlignment="1">
      <alignment horizontal="centerContinuous"/>
    </xf>
    <xf numFmtId="0" fontId="23" fillId="2" borderId="0" xfId="1" applyFont="1" applyFill="1" applyBorder="1" applyAlignment="1">
      <alignment horizontal="centerContinuous"/>
    </xf>
    <xf numFmtId="0" fontId="23" fillId="2" borderId="5" xfId="1" applyFont="1" applyFill="1" applyBorder="1" applyAlignment="1">
      <alignment horizontal="centerContinuous"/>
    </xf>
    <xf numFmtId="0" fontId="5" fillId="0" borderId="6" xfId="1" applyFont="1" applyBorder="1" applyAlignment="1">
      <alignment wrapText="1"/>
    </xf>
    <xf numFmtId="0" fontId="27" fillId="4" borderId="9" xfId="1" applyFont="1" applyFill="1" applyBorder="1" applyAlignment="1">
      <alignment horizontal="left" wrapText="1"/>
    </xf>
    <xf numFmtId="0" fontId="5" fillId="0" borderId="6" xfId="1" applyFont="1" applyBorder="1" applyAlignment="1" applyProtection="1"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wrapText="1"/>
    </xf>
    <xf numFmtId="0" fontId="5" fillId="0" borderId="6" xfId="1" applyFont="1" applyBorder="1" applyAlignment="1"/>
    <xf numFmtId="0" fontId="5" fillId="0" borderId="6" xfId="1" applyFont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horizontal="left" wrapText="1"/>
    </xf>
    <xf numFmtId="49" fontId="25" fillId="0" borderId="6" xfId="1" applyNumberFormat="1" applyFont="1" applyBorder="1" applyAlignment="1" applyProtection="1">
      <alignment horizontal="left" wrapText="1"/>
      <protection locked="0"/>
    </xf>
    <xf numFmtId="0" fontId="16" fillId="0" borderId="6" xfId="1" applyFont="1" applyFill="1" applyBorder="1" applyAlignment="1">
      <alignment horizontal="left" wrapText="1"/>
    </xf>
    <xf numFmtId="0" fontId="16" fillId="4" borderId="6" xfId="1" applyFont="1" applyFill="1" applyBorder="1" applyAlignment="1">
      <alignment horizontal="left" wrapText="1"/>
    </xf>
    <xf numFmtId="0" fontId="5" fillId="0" borderId="6" xfId="1" applyFont="1" applyFill="1" applyBorder="1" applyAlignment="1"/>
    <xf numFmtId="0" fontId="4" fillId="0" borderId="6" xfId="1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49" fontId="5" fillId="0" borderId="6" xfId="0" applyNumberFormat="1" applyFont="1" applyBorder="1" applyAlignment="1" applyProtection="1">
      <alignment horizontal="left" wrapText="1"/>
      <protection locked="0"/>
    </xf>
    <xf numFmtId="0" fontId="32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4" fillId="0" borderId="6" xfId="1" applyFont="1" applyBorder="1" applyAlignment="1">
      <alignment horizontal="left" wrapText="1"/>
    </xf>
    <xf numFmtId="0" fontId="35" fillId="0" borderId="6" xfId="1" applyFont="1" applyBorder="1" applyAlignment="1">
      <alignment horizontal="left" wrapText="1"/>
    </xf>
    <xf numFmtId="0" fontId="25" fillId="5" borderId="6" xfId="1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1" fontId="4" fillId="0" borderId="6" xfId="1" applyNumberFormat="1" applyFont="1" applyBorder="1" applyAlignment="1" applyProtection="1">
      <alignment horizontal="left" vertical="top" wrapText="1"/>
      <protection locked="0"/>
    </xf>
    <xf numFmtId="0" fontId="4" fillId="0" borderId="6" xfId="1" applyFont="1" applyBorder="1" applyAlignment="1">
      <alignment horizontal="left" vertical="top" wrapText="1"/>
    </xf>
    <xf numFmtId="0" fontId="5" fillId="0" borderId="6" xfId="1" applyFont="1" applyFill="1" applyBorder="1" applyAlignment="1" applyProtection="1">
      <alignment horizontal="left" vertical="top" wrapText="1"/>
      <protection locked="0"/>
    </xf>
    <xf numFmtId="0" fontId="23" fillId="6" borderId="4" xfId="1" applyFont="1" applyFill="1" applyBorder="1" applyAlignment="1">
      <alignment horizontal="centerContinuous"/>
    </xf>
    <xf numFmtId="166" fontId="29" fillId="6" borderId="6" xfId="1" applyNumberFormat="1" applyFont="1" applyFill="1" applyBorder="1" applyAlignment="1" applyProtection="1">
      <alignment horizontal="right"/>
      <protection locked="0"/>
    </xf>
    <xf numFmtId="166" fontId="29" fillId="6" borderId="6" xfId="1" applyNumberFormat="1" applyFont="1" applyFill="1" applyBorder="1" applyProtection="1">
      <protection locked="0"/>
    </xf>
    <xf numFmtId="166" fontId="28" fillId="6" borderId="6" xfId="1" applyNumberFormat="1" applyFont="1" applyFill="1" applyBorder="1" applyProtection="1">
      <protection locked="0"/>
    </xf>
    <xf numFmtId="49" fontId="37" fillId="0" borderId="13" xfId="1" applyNumberFormat="1" applyFont="1" applyBorder="1" applyAlignment="1">
      <alignment horizontal="centerContinuous" vertical="center"/>
    </xf>
    <xf numFmtId="0" fontId="37" fillId="0" borderId="19" xfId="1" applyFont="1" applyBorder="1" applyAlignment="1">
      <alignment horizontal="centerContinuous" vertical="center"/>
    </xf>
    <xf numFmtId="0" fontId="5" fillId="0" borderId="6" xfId="1" applyFont="1" applyBorder="1" applyAlignment="1">
      <alignment horizontal="left" wrapText="1"/>
    </xf>
    <xf numFmtId="49" fontId="5" fillId="0" borderId="6" xfId="1" applyNumberFormat="1" applyFont="1" applyBorder="1" applyAlignment="1">
      <alignment horizontal="left" wrapText="1"/>
    </xf>
    <xf numFmtId="11" fontId="4" fillId="0" borderId="6" xfId="1" applyNumberFormat="1" applyFont="1" applyBorder="1" applyAlignment="1">
      <alignment vertical="top" wrapText="1"/>
    </xf>
    <xf numFmtId="0" fontId="33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7" fillId="4" borderId="1" xfId="1" applyFont="1" applyFill="1" applyBorder="1" applyAlignment="1">
      <alignment horizontal="center"/>
    </xf>
    <xf numFmtId="0" fontId="26" fillId="0" borderId="6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wrapText="1"/>
    </xf>
    <xf numFmtId="0" fontId="25" fillId="0" borderId="6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wrapText="1"/>
    </xf>
    <xf numFmtId="0" fontId="38" fillId="0" borderId="12" xfId="1" applyFont="1" applyBorder="1" applyAlignment="1">
      <alignment horizontal="left" wrapText="1"/>
    </xf>
    <xf numFmtId="0" fontId="33" fillId="0" borderId="6" xfId="0" applyFont="1" applyBorder="1" applyAlignment="1">
      <alignment vertical="top" wrapText="1"/>
    </xf>
    <xf numFmtId="0" fontId="4" fillId="3" borderId="6" xfId="0" applyFont="1" applyFill="1" applyBorder="1" applyAlignment="1" applyProtection="1">
      <alignment vertical="top" wrapText="1"/>
    </xf>
    <xf numFmtId="166" fontId="39" fillId="4" borderId="9" xfId="1" applyNumberFormat="1" applyFont="1" applyFill="1" applyBorder="1" applyAlignment="1">
      <alignment wrapText="1"/>
    </xf>
    <xf numFmtId="166" fontId="39" fillId="4" borderId="9" xfId="1" applyNumberFormat="1" applyFont="1" applyFill="1" applyBorder="1" applyAlignment="1">
      <alignment horizontal="right" wrapText="1"/>
    </xf>
    <xf numFmtId="166" fontId="39" fillId="6" borderId="9" xfId="1" applyNumberFormat="1" applyFont="1" applyFill="1" applyBorder="1" applyAlignment="1">
      <alignment horizontal="right" wrapText="1"/>
    </xf>
    <xf numFmtId="165" fontId="40" fillId="4" borderId="9" xfId="1" applyNumberFormat="1" applyFont="1" applyFill="1" applyBorder="1"/>
    <xf numFmtId="165" fontId="40" fillId="4" borderId="11" xfId="1" applyNumberFormat="1" applyFont="1" applyFill="1" applyBorder="1"/>
    <xf numFmtId="166" fontId="34" fillId="0" borderId="6" xfId="1" applyNumberFormat="1" applyFont="1" applyBorder="1" applyAlignment="1" applyProtection="1">
      <protection locked="0"/>
    </xf>
    <xf numFmtId="166" fontId="41" fillId="0" borderId="6" xfId="1" applyNumberFormat="1" applyFont="1" applyBorder="1" applyProtection="1">
      <protection locked="0"/>
    </xf>
    <xf numFmtId="166" fontId="41" fillId="6" borderId="6" xfId="1" applyNumberFormat="1" applyFont="1" applyFill="1" applyBorder="1" applyAlignment="1" applyProtection="1">
      <alignment horizontal="right"/>
      <protection locked="0"/>
    </xf>
    <xf numFmtId="166" fontId="41" fillId="3" borderId="6" xfId="1" applyNumberFormat="1" applyFont="1" applyFill="1" applyBorder="1" applyAlignment="1">
      <alignment horizontal="right"/>
    </xf>
    <xf numFmtId="165" fontId="41" fillId="3" borderId="6" xfId="1" applyNumberFormat="1" applyFont="1" applyFill="1" applyBorder="1"/>
    <xf numFmtId="166" fontId="41" fillId="0" borderId="6" xfId="1" applyNumberFormat="1" applyFont="1" applyBorder="1"/>
    <xf numFmtId="165" fontId="41" fillId="3" borderId="7" xfId="1" applyNumberFormat="1" applyFont="1" applyFill="1" applyBorder="1"/>
    <xf numFmtId="164" fontId="34" fillId="0" borderId="6" xfId="1" applyNumberFormat="1" applyFont="1" applyFill="1" applyBorder="1" applyAlignment="1" applyProtection="1">
      <alignment wrapText="1"/>
      <protection locked="0"/>
    </xf>
    <xf numFmtId="166" fontId="41" fillId="0" borderId="6" xfId="1" applyNumberFormat="1" applyFont="1" applyBorder="1" applyAlignment="1" applyProtection="1">
      <alignment horizontal="right"/>
      <protection locked="0"/>
    </xf>
    <xf numFmtId="166" fontId="41" fillId="6" borderId="6" xfId="1" applyNumberFormat="1" applyFont="1" applyFill="1" applyBorder="1" applyProtection="1">
      <protection locked="0"/>
    </xf>
    <xf numFmtId="9" fontId="41" fillId="3" borderId="6" xfId="2" applyFont="1" applyFill="1" applyBorder="1"/>
    <xf numFmtId="166" fontId="34" fillId="0" borderId="6" xfId="1" applyNumberFormat="1" applyFont="1" applyBorder="1" applyAlignment="1">
      <alignment wrapText="1"/>
    </xf>
    <xf numFmtId="166" fontId="41" fillId="0" borderId="6" xfId="1" applyNumberFormat="1" applyFont="1" applyFill="1" applyBorder="1" applyProtection="1">
      <protection locked="0"/>
    </xf>
    <xf numFmtId="166" fontId="40" fillId="0" borderId="6" xfId="1" applyNumberFormat="1" applyFont="1" applyFill="1" applyBorder="1" applyAlignment="1" applyProtection="1">
      <protection locked="0"/>
    </xf>
    <xf numFmtId="166" fontId="40" fillId="0" borderId="6" xfId="1" applyNumberFormat="1" applyFont="1" applyFill="1" applyBorder="1" applyProtection="1">
      <protection locked="0"/>
    </xf>
    <xf numFmtId="166" fontId="40" fillId="6" borderId="6" xfId="1" applyNumberFormat="1" applyFont="1" applyFill="1" applyBorder="1" applyProtection="1">
      <protection locked="0"/>
    </xf>
    <xf numFmtId="166" fontId="40" fillId="3" borderId="6" xfId="1" applyNumberFormat="1" applyFont="1" applyFill="1" applyBorder="1" applyAlignment="1">
      <alignment horizontal="right"/>
    </xf>
    <xf numFmtId="165" fontId="40" fillId="3" borderId="6" xfId="1" applyNumberFormat="1" applyFont="1" applyFill="1" applyBorder="1"/>
    <xf numFmtId="166" fontId="40" fillId="0" borderId="6" xfId="1" applyNumberFormat="1" applyFont="1" applyBorder="1"/>
    <xf numFmtId="165" fontId="40" fillId="3" borderId="7" xfId="1" applyNumberFormat="1" applyFont="1" applyFill="1" applyBorder="1"/>
    <xf numFmtId="166" fontId="39" fillId="4" borderId="6" xfId="1" applyNumberFormat="1" applyFont="1" applyFill="1" applyBorder="1" applyAlignment="1"/>
    <xf numFmtId="166" fontId="39" fillId="4" borderId="6" xfId="1" applyNumberFormat="1" applyFont="1" applyFill="1" applyBorder="1" applyAlignment="1">
      <alignment horizontal="right"/>
    </xf>
    <xf numFmtId="166" fontId="39" fillId="6" borderId="6" xfId="1" applyNumberFormat="1" applyFont="1" applyFill="1" applyBorder="1" applyAlignment="1">
      <alignment horizontal="right"/>
    </xf>
    <xf numFmtId="165" fontId="40" fillId="4" borderId="6" xfId="1" applyNumberFormat="1" applyFont="1" applyFill="1" applyBorder="1"/>
    <xf numFmtId="165" fontId="40" fillId="4" borderId="7" xfId="1" applyNumberFormat="1" applyFont="1" applyFill="1" applyBorder="1"/>
    <xf numFmtId="164" fontId="34" fillId="0" borderId="6" xfId="1" applyNumberFormat="1" applyFont="1" applyFill="1" applyBorder="1" applyAlignment="1" applyProtection="1">
      <alignment horizontal="right" wrapText="1"/>
      <protection locked="0"/>
    </xf>
    <xf numFmtId="165" fontId="41" fillId="0" borderId="7" xfId="1" applyNumberFormat="1" applyFont="1" applyBorder="1"/>
    <xf numFmtId="164" fontId="34" fillId="0" borderId="6" xfId="0" applyNumberFormat="1" applyFont="1" applyBorder="1" applyAlignment="1">
      <alignment horizontal="right" wrapText="1"/>
    </xf>
    <xf numFmtId="164" fontId="34" fillId="0" borderId="6" xfId="1" applyNumberFormat="1" applyFont="1" applyBorder="1" applyAlignment="1" applyProtection="1">
      <alignment horizontal="right" wrapText="1"/>
      <protection locked="0"/>
    </xf>
    <xf numFmtId="164" fontId="34" fillId="3" borderId="6" xfId="0" applyNumberFormat="1" applyFont="1" applyFill="1" applyBorder="1" applyAlignment="1" applyProtection="1">
      <alignment horizontal="right" wrapText="1"/>
    </xf>
    <xf numFmtId="164" fontId="34" fillId="0" borderId="6" xfId="0" applyNumberFormat="1" applyFont="1" applyBorder="1" applyAlignment="1" applyProtection="1">
      <alignment horizontal="right" wrapText="1"/>
      <protection locked="0"/>
    </xf>
    <xf numFmtId="164" fontId="34" fillId="0" borderId="6" xfId="1" applyNumberFormat="1" applyFont="1" applyBorder="1" applyAlignment="1" applyProtection="1">
      <alignment horizontal="right"/>
      <protection locked="0"/>
    </xf>
    <xf numFmtId="164" fontId="34" fillId="0" borderId="6" xfId="1" applyNumberFormat="1" applyFont="1" applyBorder="1" applyAlignment="1">
      <alignment horizontal="right"/>
    </xf>
    <xf numFmtId="166" fontId="34" fillId="6" borderId="6" xfId="1" applyNumberFormat="1" applyFont="1" applyFill="1" applyBorder="1" applyProtection="1">
      <protection locked="0"/>
    </xf>
    <xf numFmtId="164" fontId="34" fillId="0" borderId="6" xfId="1" applyNumberFormat="1" applyFont="1" applyBorder="1" applyAlignment="1">
      <alignment horizontal="right" wrapText="1"/>
    </xf>
    <xf numFmtId="0" fontId="43" fillId="4" borderId="6" xfId="1" applyFont="1" applyFill="1" applyBorder="1" applyAlignment="1">
      <alignment horizontal="left" wrapText="1"/>
    </xf>
    <xf numFmtId="0" fontId="34" fillId="0" borderId="6" xfId="1" applyFont="1" applyBorder="1" applyAlignment="1">
      <alignment wrapText="1"/>
    </xf>
    <xf numFmtId="166" fontId="40" fillId="4" borderId="6" xfId="1" applyNumberFormat="1" applyFont="1" applyFill="1" applyBorder="1" applyProtection="1">
      <protection locked="0"/>
    </xf>
    <xf numFmtId="166" fontId="40" fillId="0" borderId="6" xfId="1" applyNumberFormat="1" applyFont="1" applyBorder="1" applyAlignment="1" applyProtection="1">
      <alignment horizontal="right"/>
      <protection locked="0"/>
    </xf>
    <xf numFmtId="166" fontId="40" fillId="6" borderId="6" xfId="1" applyNumberFormat="1" applyFont="1" applyFill="1" applyBorder="1" applyAlignment="1" applyProtection="1">
      <alignment horizontal="right"/>
      <protection locked="0"/>
    </xf>
    <xf numFmtId="166" fontId="34" fillId="0" borderId="6" xfId="1" applyNumberFormat="1" applyFont="1" applyBorder="1" applyAlignment="1">
      <alignment horizontal="right" wrapText="1"/>
    </xf>
    <xf numFmtId="166" fontId="41" fillId="6" borderId="6" xfId="1" applyNumberFormat="1" applyFont="1" applyFill="1" applyBorder="1" applyAlignment="1" applyProtection="1">
      <protection locked="0"/>
    </xf>
    <xf numFmtId="165" fontId="44" fillId="3" borderId="7" xfId="1" applyNumberFormat="1" applyFont="1" applyFill="1" applyBorder="1" applyAlignment="1"/>
    <xf numFmtId="0" fontId="45" fillId="0" borderId="0" xfId="0" applyFont="1"/>
    <xf numFmtId="0" fontId="34" fillId="0" borderId="6" xfId="1" applyFont="1" applyBorder="1" applyAlignment="1">
      <alignment horizontal="right" wrapText="1"/>
    </xf>
    <xf numFmtId="166" fontId="35" fillId="0" borderId="6" xfId="1" applyNumberFormat="1" applyFont="1" applyBorder="1" applyAlignment="1">
      <alignment horizontal="right" wrapText="1"/>
    </xf>
    <xf numFmtId="166" fontId="35" fillId="6" borderId="6" xfId="1" applyNumberFormat="1" applyFont="1" applyFill="1" applyBorder="1" applyAlignment="1">
      <alignment horizontal="right" wrapText="1"/>
    </xf>
    <xf numFmtId="165" fontId="39" fillId="3" borderId="7" xfId="1" applyNumberFormat="1" applyFont="1" applyFill="1" applyBorder="1" applyAlignment="1"/>
    <xf numFmtId="166" fontId="34" fillId="0" borderId="6" xfId="0" applyNumberFormat="1" applyFont="1" applyBorder="1" applyAlignment="1">
      <alignment horizontal="right" wrapText="1"/>
    </xf>
    <xf numFmtId="166" fontId="34" fillId="0" borderId="6" xfId="1" applyNumberFormat="1" applyFont="1" applyBorder="1" applyAlignment="1" applyProtection="1">
      <alignment horizontal="right" wrapText="1"/>
      <protection locked="0"/>
    </xf>
    <xf numFmtId="166" fontId="46" fillId="3" borderId="6" xfId="1" applyNumberFormat="1" applyFont="1" applyFill="1" applyBorder="1" applyAlignment="1">
      <alignment horizontal="right"/>
    </xf>
    <xf numFmtId="164" fontId="46" fillId="0" borderId="6" xfId="0" applyNumberFormat="1" applyFont="1" applyBorder="1" applyAlignment="1">
      <alignment horizontal="right"/>
    </xf>
    <xf numFmtId="164" fontId="46" fillId="6" borderId="6" xfId="0" applyNumberFormat="1" applyFont="1" applyFill="1" applyBorder="1" applyAlignment="1">
      <alignment horizontal="right"/>
    </xf>
    <xf numFmtId="0" fontId="46" fillId="0" borderId="6" xfId="0" applyFont="1" applyBorder="1" applyAlignment="1">
      <alignment horizontal="center"/>
    </xf>
    <xf numFmtId="166" fontId="41" fillId="3" borderId="7" xfId="1" applyNumberFormat="1" applyFont="1" applyFill="1" applyBorder="1"/>
    <xf numFmtId="166" fontId="47" fillId="0" borderId="6" xfId="0" applyNumberFormat="1" applyFont="1" applyBorder="1" applyAlignment="1">
      <alignment horizontal="right" wrapText="1"/>
    </xf>
    <xf numFmtId="166" fontId="46" fillId="5" borderId="6" xfId="0" applyNumberFormat="1" applyFont="1" applyFill="1" applyBorder="1" applyAlignment="1">
      <alignment horizontal="right"/>
    </xf>
    <xf numFmtId="166" fontId="46" fillId="6" borderId="6" xfId="0" applyNumberFormat="1" applyFont="1" applyFill="1" applyBorder="1" applyAlignment="1">
      <alignment horizontal="right"/>
    </xf>
    <xf numFmtId="0" fontId="42" fillId="0" borderId="6" xfId="1" applyFont="1" applyFill="1" applyBorder="1" applyAlignment="1">
      <alignment horizontal="right" wrapText="1"/>
    </xf>
    <xf numFmtId="166" fontId="46" fillId="0" borderId="6" xfId="0" applyNumberFormat="1" applyFont="1" applyBorder="1" applyAlignment="1">
      <alignment horizontal="right"/>
    </xf>
    <xf numFmtId="166" fontId="40" fillId="4" borderId="7" xfId="1" applyNumberFormat="1" applyFont="1" applyFill="1" applyBorder="1"/>
    <xf numFmtId="166" fontId="40" fillId="5" borderId="6" xfId="1" applyNumberFormat="1" applyFont="1" applyFill="1" applyBorder="1" applyProtection="1">
      <protection locked="0"/>
    </xf>
    <xf numFmtId="166" fontId="41" fillId="5" borderId="6" xfId="1" applyNumberFormat="1" applyFont="1" applyFill="1" applyBorder="1" applyAlignment="1">
      <alignment horizontal="right"/>
    </xf>
    <xf numFmtId="165" fontId="40" fillId="5" borderId="6" xfId="1" applyNumberFormat="1" applyFont="1" applyFill="1" applyBorder="1"/>
    <xf numFmtId="166" fontId="41" fillId="5" borderId="6" xfId="1" applyNumberFormat="1" applyFont="1" applyFill="1" applyBorder="1" applyProtection="1">
      <protection locked="0"/>
    </xf>
    <xf numFmtId="166" fontId="44" fillId="3" borderId="7" xfId="1" applyNumberFormat="1" applyFont="1" applyFill="1" applyBorder="1" applyAlignment="1"/>
    <xf numFmtId="164" fontId="42" fillId="5" borderId="6" xfId="1" applyNumberFormat="1" applyFont="1" applyFill="1" applyBorder="1" applyAlignment="1">
      <alignment horizontal="right" wrapText="1"/>
    </xf>
    <xf numFmtId="0" fontId="34" fillId="0" borderId="6" xfId="1" applyFont="1" applyFill="1" applyBorder="1" applyAlignment="1">
      <alignment wrapText="1"/>
    </xf>
    <xf numFmtId="166" fontId="41" fillId="0" borderId="7" xfId="1" applyNumberFormat="1" applyFont="1" applyBorder="1"/>
    <xf numFmtId="164" fontId="34" fillId="0" borderId="6" xfId="1" applyNumberFormat="1" applyFont="1" applyFill="1" applyBorder="1" applyAlignment="1"/>
    <xf numFmtId="166" fontId="41" fillId="0" borderId="6" xfId="1" applyNumberFormat="1" applyFont="1" applyFill="1" applyBorder="1" applyAlignment="1" applyProtection="1">
      <alignment horizontal="right"/>
      <protection locked="0"/>
    </xf>
    <xf numFmtId="166" fontId="34" fillId="0" borderId="6" xfId="1" applyNumberFormat="1" applyFont="1" applyFill="1" applyBorder="1" applyAlignment="1">
      <alignment wrapText="1"/>
    </xf>
    <xf numFmtId="166" fontId="40" fillId="4" borderId="6" xfId="1" applyNumberFormat="1" applyFont="1" applyFill="1" applyBorder="1" applyAlignment="1" applyProtection="1">
      <alignment horizontal="right"/>
      <protection locked="0"/>
    </xf>
    <xf numFmtId="166" fontId="40" fillId="4" borderId="21" xfId="1" applyNumberFormat="1" applyFont="1" applyFill="1" applyBorder="1" applyAlignment="1">
      <alignment horizontal="right"/>
    </xf>
    <xf numFmtId="166" fontId="40" fillId="6" borderId="21" xfId="1" applyNumberFormat="1" applyFont="1" applyFill="1" applyBorder="1" applyAlignment="1">
      <alignment horizontal="right"/>
    </xf>
    <xf numFmtId="165" fontId="40" fillId="4" borderId="21" xfId="1" applyNumberFormat="1" applyFont="1" applyFill="1" applyBorder="1"/>
    <xf numFmtId="165" fontId="40" fillId="4" borderId="22" xfId="1" applyNumberFormat="1" applyFont="1" applyFill="1" applyBorder="1"/>
    <xf numFmtId="166" fontId="42" fillId="0" borderId="6" xfId="1" applyNumberFormat="1" applyFont="1" applyBorder="1" applyAlignment="1" applyProtection="1">
      <alignment horizontal="right" wrapText="1"/>
      <protection locked="0"/>
    </xf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15" xfId="1" applyFont="1" applyFill="1" applyBorder="1" applyAlignment="1">
      <alignment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1" fillId="0" borderId="15" xfId="1" applyFont="1" applyBorder="1" applyAlignment="1">
      <alignment vertical="center"/>
    </xf>
    <xf numFmtId="0" fontId="22" fillId="0" borderId="10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/>
    </xf>
    <xf numFmtId="0" fontId="30" fillId="0" borderId="1" xfId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97"/>
  <sheetViews>
    <sheetView tabSelected="1" topLeftCell="B1" zoomScale="55" zoomScaleNormal="55" workbookViewId="0">
      <selection activeCell="G90" sqref="G90"/>
    </sheetView>
  </sheetViews>
  <sheetFormatPr defaultRowHeight="14.4" x14ac:dyDescent="0.3"/>
  <cols>
    <col min="1" max="1" width="15.6640625" customWidth="1"/>
    <col min="2" max="2" width="65.6640625" customWidth="1"/>
    <col min="3" max="3" width="17" customWidth="1"/>
    <col min="4" max="4" width="16.88671875" customWidth="1"/>
    <col min="5" max="5" width="17.33203125" customWidth="1"/>
    <col min="6" max="6" width="16.5546875" customWidth="1"/>
    <col min="7" max="7" width="15.109375" customWidth="1"/>
    <col min="8" max="8" width="15.33203125" customWidth="1"/>
    <col min="9" max="9" width="16.5546875" customWidth="1"/>
    <col min="10" max="10" width="16.44140625" customWidth="1"/>
    <col min="11" max="11" width="17.33203125" customWidth="1"/>
    <col min="14" max="14" width="9.109375" customWidth="1"/>
  </cols>
  <sheetData>
    <row r="1" spans="1:11" ht="20.399999999999999" x14ac:dyDescent="0.35">
      <c r="A1" s="161" t="s">
        <v>72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0.399999999999999" x14ac:dyDescent="0.35">
      <c r="A2" s="161" t="s">
        <v>71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21" x14ac:dyDescent="0.4">
      <c r="A3" s="162" t="s">
        <v>92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ht="5.4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2" customHeight="1" x14ac:dyDescent="0.3">
      <c r="A5" s="167" t="s">
        <v>35</v>
      </c>
      <c r="B5" s="169" t="s">
        <v>36</v>
      </c>
      <c r="C5" s="171" t="s">
        <v>81</v>
      </c>
      <c r="D5" s="171" t="s">
        <v>79</v>
      </c>
      <c r="E5" s="173" t="s">
        <v>90</v>
      </c>
      <c r="F5" s="163" t="s">
        <v>93</v>
      </c>
      <c r="G5" s="165" t="s">
        <v>0</v>
      </c>
      <c r="H5" s="165"/>
      <c r="I5" s="163" t="s">
        <v>91</v>
      </c>
      <c r="J5" s="165" t="s">
        <v>88</v>
      </c>
      <c r="K5" s="166"/>
    </row>
    <row r="6" spans="1:11" ht="14.4" customHeight="1" x14ac:dyDescent="0.3">
      <c r="A6" s="168"/>
      <c r="B6" s="170"/>
      <c r="C6" s="172"/>
      <c r="D6" s="172"/>
      <c r="E6" s="174"/>
      <c r="F6" s="164"/>
      <c r="G6" s="63" t="s">
        <v>1</v>
      </c>
      <c r="H6" s="17" t="s">
        <v>2</v>
      </c>
      <c r="I6" s="164"/>
      <c r="J6" s="16" t="s">
        <v>1</v>
      </c>
      <c r="K6" s="64" t="s">
        <v>2</v>
      </c>
    </row>
    <row r="7" spans="1:11" ht="11.4" customHeight="1" x14ac:dyDescent="0.3">
      <c r="A7" s="26">
        <v>1</v>
      </c>
      <c r="B7" s="27">
        <v>2</v>
      </c>
      <c r="C7" s="28">
        <v>3</v>
      </c>
      <c r="D7" s="29">
        <v>4</v>
      </c>
      <c r="E7" s="29">
        <v>5</v>
      </c>
      <c r="F7" s="59">
        <v>6</v>
      </c>
      <c r="G7" s="30">
        <v>7</v>
      </c>
      <c r="H7" s="31">
        <v>8</v>
      </c>
      <c r="I7" s="59">
        <v>9</v>
      </c>
      <c r="J7" s="32">
        <v>10</v>
      </c>
      <c r="K7" s="33">
        <v>11</v>
      </c>
    </row>
    <row r="8" spans="1:11" ht="22.8" x14ac:dyDescent="0.4">
      <c r="A8" s="18">
        <v>100000</v>
      </c>
      <c r="B8" s="35" t="s">
        <v>3</v>
      </c>
      <c r="C8" s="78">
        <f>SUM(C9:C12,C13)</f>
        <v>701917.29999999993</v>
      </c>
      <c r="D8" s="78">
        <f>SUM(D9:D12,D13)</f>
        <v>783734</v>
      </c>
      <c r="E8" s="79">
        <f>SUM(E9:E12,E13)</f>
        <v>606824</v>
      </c>
      <c r="F8" s="80">
        <f>SUM(F9:F12,F13)</f>
        <v>614192.20000000007</v>
      </c>
      <c r="G8" s="79">
        <f>SUM(G9:G12,G13)</f>
        <v>7368.1999999999962</v>
      </c>
      <c r="H8" s="81">
        <f>SUM(F8/E8)</f>
        <v>1.0121422356399881</v>
      </c>
      <c r="I8" s="80">
        <f>SUM(I9:I12,I13)</f>
        <v>536584.5</v>
      </c>
      <c r="J8" s="79">
        <f>SUM(J9:J13)</f>
        <v>77607.700000000041</v>
      </c>
      <c r="K8" s="82">
        <f>SUM(F8/I8)*100%</f>
        <v>1.1446327652028712</v>
      </c>
    </row>
    <row r="9" spans="1:11" ht="21.6" x14ac:dyDescent="0.4">
      <c r="A9" s="19">
        <v>110100</v>
      </c>
      <c r="B9" s="36" t="s">
        <v>4</v>
      </c>
      <c r="C9" s="83">
        <v>620000</v>
      </c>
      <c r="D9" s="83">
        <v>690363.8</v>
      </c>
      <c r="E9" s="84">
        <v>534454.80000000005</v>
      </c>
      <c r="F9" s="85">
        <v>537729.30000000005</v>
      </c>
      <c r="G9" s="86">
        <f>SUM(F9-E9)</f>
        <v>3274.5</v>
      </c>
      <c r="H9" s="87">
        <f>SUM(F9/E9)</f>
        <v>1.0061268043621274</v>
      </c>
      <c r="I9" s="60">
        <v>475544</v>
      </c>
      <c r="J9" s="88">
        <f>SUM(F9-I9)</f>
        <v>62185.300000000047</v>
      </c>
      <c r="K9" s="89">
        <f>SUM(F9/I9)*100%</f>
        <v>1.1307666588160088</v>
      </c>
    </row>
    <row r="10" spans="1:11" ht="21.6" x14ac:dyDescent="0.4">
      <c r="A10" s="20">
        <v>110200</v>
      </c>
      <c r="B10" s="37" t="s">
        <v>82</v>
      </c>
      <c r="C10" s="90">
        <v>237.1</v>
      </c>
      <c r="D10" s="90">
        <v>833.1</v>
      </c>
      <c r="E10" s="91">
        <v>756</v>
      </c>
      <c r="F10" s="92">
        <v>833.5</v>
      </c>
      <c r="G10" s="86">
        <f>SUM(F10-E10)</f>
        <v>77.5</v>
      </c>
      <c r="H10" s="93">
        <f>SUM(F10/E10)</f>
        <v>1.1025132275132274</v>
      </c>
      <c r="I10" s="61">
        <v>248.7</v>
      </c>
      <c r="J10" s="88">
        <f t="shared" ref="J10:J19" si="0">SUM(F10-I10)</f>
        <v>584.79999999999995</v>
      </c>
      <c r="K10" s="89">
        <f t="shared" ref="K10:K34" si="1">SUM(F10/I10)*100%</f>
        <v>3.3514274225975074</v>
      </c>
    </row>
    <row r="11" spans="1:11" ht="42" x14ac:dyDescent="0.4">
      <c r="A11" s="20">
        <v>130000</v>
      </c>
      <c r="B11" s="37" t="s">
        <v>73</v>
      </c>
      <c r="C11" s="90">
        <v>2500</v>
      </c>
      <c r="D11" s="90">
        <v>960</v>
      </c>
      <c r="E11" s="91">
        <v>810</v>
      </c>
      <c r="F11" s="92">
        <v>699.6</v>
      </c>
      <c r="G11" s="86">
        <f>SUM(F11-E11)</f>
        <v>-110.39999999999998</v>
      </c>
      <c r="H11" s="87">
        <f>SUM(F11/E11)</f>
        <v>0.86370370370370375</v>
      </c>
      <c r="I11" s="61">
        <v>1866</v>
      </c>
      <c r="J11" s="88">
        <f t="shared" si="0"/>
        <v>-1166.4000000000001</v>
      </c>
      <c r="K11" s="89">
        <f t="shared" si="1"/>
        <v>0.37491961414790997</v>
      </c>
    </row>
    <row r="12" spans="1:11" ht="42" x14ac:dyDescent="0.4">
      <c r="A12" s="20">
        <v>140000</v>
      </c>
      <c r="B12" s="65" t="s">
        <v>59</v>
      </c>
      <c r="C12" s="94">
        <v>14100</v>
      </c>
      <c r="D12" s="94">
        <v>18848</v>
      </c>
      <c r="E12" s="95">
        <v>15293</v>
      </c>
      <c r="F12" s="92">
        <v>16700.5</v>
      </c>
      <c r="G12" s="86">
        <f>SUM(F12-E12)</f>
        <v>1407.5</v>
      </c>
      <c r="H12" s="87">
        <f>SUM(F12/E12)</f>
        <v>1.0920355718302492</v>
      </c>
      <c r="I12" s="61">
        <v>9584</v>
      </c>
      <c r="J12" s="88">
        <f t="shared" si="0"/>
        <v>7116.5</v>
      </c>
      <c r="K12" s="89">
        <f t="shared" si="1"/>
        <v>1.7425396494156928</v>
      </c>
    </row>
    <row r="13" spans="1:11" ht="59.4" customHeight="1" x14ac:dyDescent="0.35">
      <c r="A13" s="21">
        <v>180000</v>
      </c>
      <c r="B13" s="75" t="s">
        <v>78</v>
      </c>
      <c r="C13" s="96">
        <f>SUM(C18:C19,C14)</f>
        <v>65080.2</v>
      </c>
      <c r="D13" s="96">
        <f>SUM(D18:D19,D14)</f>
        <v>72729.100000000006</v>
      </c>
      <c r="E13" s="97">
        <f>SUM(E18:E19,E14)</f>
        <v>55510.2</v>
      </c>
      <c r="F13" s="98">
        <f>SUM(F18:F19,F14)</f>
        <v>58229.3</v>
      </c>
      <c r="G13" s="99">
        <f>SUM(G18:G19,G14)</f>
        <v>2719.0999999999958</v>
      </c>
      <c r="H13" s="100">
        <f t="shared" ref="H13:H19" si="2">SUM(F13/E13)</f>
        <v>1.0489837903664552</v>
      </c>
      <c r="I13" s="62">
        <f>SUM(I18:I19,I14)</f>
        <v>49341.8</v>
      </c>
      <c r="J13" s="101">
        <f t="shared" si="0"/>
        <v>8887.5</v>
      </c>
      <c r="K13" s="102">
        <f t="shared" si="1"/>
        <v>1.180121114349294</v>
      </c>
    </row>
    <row r="14" spans="1:11" ht="21.6" x14ac:dyDescent="0.4">
      <c r="A14" s="21">
        <v>180100</v>
      </c>
      <c r="B14" s="65" t="s">
        <v>5</v>
      </c>
      <c r="C14" s="96">
        <f>SUM(C15:C17)</f>
        <v>39050</v>
      </c>
      <c r="D14" s="96">
        <f>SUM(D15:D17)</f>
        <v>42546.7</v>
      </c>
      <c r="E14" s="97">
        <f>SUM(E15:E17)</f>
        <v>32696.7</v>
      </c>
      <c r="F14" s="98">
        <f>SUM(F15:F17)</f>
        <v>35235.1</v>
      </c>
      <c r="G14" s="99">
        <f>SUM(G15:G17)</f>
        <v>2538.3999999999974</v>
      </c>
      <c r="H14" s="100">
        <f t="shared" si="2"/>
        <v>1.0776347460141238</v>
      </c>
      <c r="I14" s="62">
        <f>SUM(I15:I17)</f>
        <v>29457.4</v>
      </c>
      <c r="J14" s="101">
        <f t="shared" si="0"/>
        <v>5777.6999999999971</v>
      </c>
      <c r="K14" s="102">
        <f t="shared" si="1"/>
        <v>1.1961374730967429</v>
      </c>
    </row>
    <row r="15" spans="1:11" ht="21.6" x14ac:dyDescent="0.4">
      <c r="A15" s="20"/>
      <c r="B15" s="66" t="s">
        <v>6</v>
      </c>
      <c r="C15" s="94">
        <v>3800</v>
      </c>
      <c r="D15" s="94">
        <v>4330</v>
      </c>
      <c r="E15" s="95">
        <v>3307.6</v>
      </c>
      <c r="F15" s="92">
        <v>4054.3</v>
      </c>
      <c r="G15" s="86">
        <f>SUM(F15-E15)</f>
        <v>746.70000000000027</v>
      </c>
      <c r="H15" s="87">
        <f t="shared" si="2"/>
        <v>1.2257528117063732</v>
      </c>
      <c r="I15" s="61">
        <v>2585.5</v>
      </c>
      <c r="J15" s="88">
        <f t="shared" si="0"/>
        <v>1468.8000000000002</v>
      </c>
      <c r="K15" s="89">
        <f t="shared" si="1"/>
        <v>1.5680912782827308</v>
      </c>
    </row>
    <row r="16" spans="1:11" ht="21.6" x14ac:dyDescent="0.4">
      <c r="A16" s="20"/>
      <c r="B16" s="66" t="s">
        <v>7</v>
      </c>
      <c r="C16" s="94">
        <v>35250</v>
      </c>
      <c r="D16" s="94">
        <v>38150</v>
      </c>
      <c r="E16" s="95">
        <v>29322.400000000001</v>
      </c>
      <c r="F16" s="92">
        <v>31114.1</v>
      </c>
      <c r="G16" s="86">
        <f>SUM(F16-E16)</f>
        <v>1791.6999999999971</v>
      </c>
      <c r="H16" s="87">
        <f t="shared" si="2"/>
        <v>1.0611034567429678</v>
      </c>
      <c r="I16" s="61">
        <v>26871.9</v>
      </c>
      <c r="J16" s="88">
        <f t="shared" si="0"/>
        <v>4242.1999999999971</v>
      </c>
      <c r="K16" s="89">
        <f t="shared" si="1"/>
        <v>1.1578675121595421</v>
      </c>
    </row>
    <row r="17" spans="1:17" ht="21.6" x14ac:dyDescent="0.4">
      <c r="A17" s="20"/>
      <c r="B17" s="66" t="s">
        <v>8</v>
      </c>
      <c r="C17" s="94"/>
      <c r="D17" s="94">
        <v>66.7</v>
      </c>
      <c r="E17" s="95">
        <v>66.7</v>
      </c>
      <c r="F17" s="92">
        <v>66.7</v>
      </c>
      <c r="G17" s="86">
        <f>SUM(F17-E17)</f>
        <v>0</v>
      </c>
      <c r="H17" s="87">
        <f t="shared" si="2"/>
        <v>1</v>
      </c>
      <c r="I17" s="61"/>
      <c r="J17" s="88">
        <f t="shared" si="0"/>
        <v>66.7</v>
      </c>
      <c r="K17" s="89" t="e">
        <f t="shared" si="1"/>
        <v>#DIV/0!</v>
      </c>
    </row>
    <row r="18" spans="1:17" ht="21.6" x14ac:dyDescent="0.4">
      <c r="A18" s="20">
        <v>180300</v>
      </c>
      <c r="B18" s="66" t="s">
        <v>9</v>
      </c>
      <c r="C18" s="94">
        <v>30.2</v>
      </c>
      <c r="D18" s="94">
        <v>77</v>
      </c>
      <c r="E18" s="95">
        <v>63.6</v>
      </c>
      <c r="F18" s="92">
        <v>75.2</v>
      </c>
      <c r="G18" s="86">
        <f>SUM(F18-E18)</f>
        <v>11.600000000000001</v>
      </c>
      <c r="H18" s="87">
        <f t="shared" si="2"/>
        <v>1.1823899371069182</v>
      </c>
      <c r="I18" s="61">
        <v>30.2</v>
      </c>
      <c r="J18" s="88">
        <f t="shared" si="0"/>
        <v>45</v>
      </c>
      <c r="K18" s="89">
        <f t="shared" si="1"/>
        <v>2.4900662251655632</v>
      </c>
    </row>
    <row r="19" spans="1:17" ht="21.6" x14ac:dyDescent="0.4">
      <c r="A19" s="20">
        <v>180500</v>
      </c>
      <c r="B19" s="66" t="s">
        <v>10</v>
      </c>
      <c r="C19" s="94">
        <v>26000</v>
      </c>
      <c r="D19" s="94">
        <v>30105.4</v>
      </c>
      <c r="E19" s="95">
        <v>22749.9</v>
      </c>
      <c r="F19" s="92">
        <v>22919</v>
      </c>
      <c r="G19" s="86">
        <f>SUM(F19-E19)</f>
        <v>169.09999999999854</v>
      </c>
      <c r="H19" s="87">
        <f t="shared" si="2"/>
        <v>1.0074329997054932</v>
      </c>
      <c r="I19" s="61">
        <v>19854.2</v>
      </c>
      <c r="J19" s="88">
        <f t="shared" si="0"/>
        <v>3064.7999999999993</v>
      </c>
      <c r="K19" s="89">
        <f t="shared" si="1"/>
        <v>1.154365323206173</v>
      </c>
      <c r="Q19">
        <v>3</v>
      </c>
    </row>
    <row r="20" spans="1:17" ht="21" x14ac:dyDescent="0.35">
      <c r="A20" s="22">
        <v>200000</v>
      </c>
      <c r="B20" s="44" t="s">
        <v>12</v>
      </c>
      <c r="C20" s="103">
        <f>SUM(C21:C34)</f>
        <v>2277.3000000000002</v>
      </c>
      <c r="D20" s="103">
        <f>SUM(D21:D34)</f>
        <v>5992.5</v>
      </c>
      <c r="E20" s="104">
        <f>SUM(E21:E34)</f>
        <v>5417.1</v>
      </c>
      <c r="F20" s="105">
        <f>SUM(F21:F34)</f>
        <v>6014.9000000000005</v>
      </c>
      <c r="G20" s="104">
        <f>SUM(G21:G34)</f>
        <v>597.79999999999995</v>
      </c>
      <c r="H20" s="106">
        <f>SUM(F20/E20)</f>
        <v>1.1103542485831903</v>
      </c>
      <c r="I20" s="105">
        <f>SUM(I21:I34)</f>
        <v>3167</v>
      </c>
      <c r="J20" s="104">
        <f>SUM(J21:J34)</f>
        <v>2847.9</v>
      </c>
      <c r="K20" s="107">
        <f>SUM(F20/I20)*100%</f>
        <v>1.8992421850331547</v>
      </c>
    </row>
    <row r="21" spans="1:17" ht="59.25" customHeight="1" x14ac:dyDescent="0.4">
      <c r="A21" s="20">
        <v>210103</v>
      </c>
      <c r="B21" s="58" t="s">
        <v>83</v>
      </c>
      <c r="C21" s="108">
        <v>20</v>
      </c>
      <c r="D21" s="108">
        <v>20</v>
      </c>
      <c r="E21" s="95">
        <v>15</v>
      </c>
      <c r="F21" s="92">
        <v>17.7</v>
      </c>
      <c r="G21" s="86">
        <f t="shared" ref="G21:G34" si="3">SUM(F21-E21)</f>
        <v>2.6999999999999993</v>
      </c>
      <c r="H21" s="87">
        <f t="shared" ref="H21:H34" si="4">SUM(F21/E21)</f>
        <v>1.18</v>
      </c>
      <c r="I21" s="92">
        <v>107.6</v>
      </c>
      <c r="J21" s="88">
        <f t="shared" ref="J21:J38" si="5">SUM(F21-I21)</f>
        <v>-89.899999999999991</v>
      </c>
      <c r="K21" s="109">
        <f t="shared" si="1"/>
        <v>0.16449814126394052</v>
      </c>
    </row>
    <row r="22" spans="1:17" ht="42" hidden="1" x14ac:dyDescent="0.4">
      <c r="A22" s="20">
        <v>210500</v>
      </c>
      <c r="B22" s="38" t="s">
        <v>31</v>
      </c>
      <c r="C22" s="110"/>
      <c r="D22" s="110"/>
      <c r="E22" s="95"/>
      <c r="F22" s="92"/>
      <c r="G22" s="86">
        <f t="shared" si="3"/>
        <v>0</v>
      </c>
      <c r="H22" s="87" t="e">
        <f t="shared" si="4"/>
        <v>#DIV/0!</v>
      </c>
      <c r="I22" s="92"/>
      <c r="J22" s="88">
        <f t="shared" si="5"/>
        <v>0</v>
      </c>
      <c r="K22" s="109" t="e">
        <f t="shared" si="1"/>
        <v>#DIV/0!</v>
      </c>
    </row>
    <row r="23" spans="1:17" ht="21" hidden="1" customHeight="1" x14ac:dyDescent="0.4">
      <c r="A23" s="20">
        <v>210805</v>
      </c>
      <c r="B23" s="39" t="s">
        <v>13</v>
      </c>
      <c r="C23" s="110"/>
      <c r="D23" s="110"/>
      <c r="E23" s="95"/>
      <c r="F23" s="92"/>
      <c r="G23" s="86">
        <f t="shared" si="3"/>
        <v>0</v>
      </c>
      <c r="H23" s="87"/>
      <c r="I23" s="92"/>
      <c r="J23" s="88">
        <f t="shared" si="5"/>
        <v>0</v>
      </c>
      <c r="K23" s="109"/>
    </row>
    <row r="24" spans="1:17" ht="21.6" x14ac:dyDescent="0.4">
      <c r="A24" s="19">
        <v>210811</v>
      </c>
      <c r="B24" s="40" t="s">
        <v>14</v>
      </c>
      <c r="C24" s="111">
        <v>348.3</v>
      </c>
      <c r="D24" s="111">
        <v>1493.3</v>
      </c>
      <c r="E24" s="95">
        <v>1406</v>
      </c>
      <c r="F24" s="92">
        <v>1565.5</v>
      </c>
      <c r="G24" s="86">
        <f t="shared" si="3"/>
        <v>159.5</v>
      </c>
      <c r="H24" s="87">
        <f t="shared" si="4"/>
        <v>1.1134423897581793</v>
      </c>
      <c r="I24" s="92">
        <v>766.8</v>
      </c>
      <c r="J24" s="88">
        <f t="shared" si="5"/>
        <v>798.7</v>
      </c>
      <c r="K24" s="109">
        <f>SUM(F24/I24)*100%</f>
        <v>2.0416014606155453</v>
      </c>
    </row>
    <row r="25" spans="1:17" ht="43.95" customHeight="1" x14ac:dyDescent="0.4">
      <c r="A25" s="19">
        <v>210815</v>
      </c>
      <c r="B25" s="41" t="s">
        <v>84</v>
      </c>
      <c r="C25" s="112">
        <v>40</v>
      </c>
      <c r="D25" s="112">
        <v>40</v>
      </c>
      <c r="E25" s="95">
        <v>30</v>
      </c>
      <c r="F25" s="92">
        <v>35.200000000000003</v>
      </c>
      <c r="G25" s="86">
        <f t="shared" si="3"/>
        <v>5.2000000000000028</v>
      </c>
      <c r="H25" s="87">
        <f t="shared" si="4"/>
        <v>1.1733333333333333</v>
      </c>
      <c r="I25" s="92">
        <v>98</v>
      </c>
      <c r="J25" s="88">
        <f t="shared" si="5"/>
        <v>-62.8</v>
      </c>
      <c r="K25" s="109">
        <f>SUM(F25/I25)*100%</f>
        <v>0.35918367346938779</v>
      </c>
    </row>
    <row r="26" spans="1:17" ht="78" customHeight="1" x14ac:dyDescent="0.4">
      <c r="A26" s="19">
        <v>210824</v>
      </c>
      <c r="B26" s="77" t="s">
        <v>76</v>
      </c>
      <c r="C26" s="112"/>
      <c r="D26" s="112">
        <v>12.8</v>
      </c>
      <c r="E26" s="95">
        <v>12.8</v>
      </c>
      <c r="F26" s="92">
        <v>13.4</v>
      </c>
      <c r="G26" s="86">
        <f t="shared" si="3"/>
        <v>0.59999999999999964</v>
      </c>
      <c r="H26" s="87">
        <f t="shared" si="4"/>
        <v>1.046875</v>
      </c>
      <c r="I26" s="92">
        <v>11</v>
      </c>
      <c r="J26" s="88">
        <f t="shared" si="5"/>
        <v>2.4000000000000004</v>
      </c>
      <c r="K26" s="109">
        <f>SUM(F26/I26)*100%</f>
        <v>1.2181818181818183</v>
      </c>
    </row>
    <row r="27" spans="1:17" ht="54" customHeight="1" x14ac:dyDescent="0.4">
      <c r="A27" s="19">
        <v>220103</v>
      </c>
      <c r="B27" s="41" t="s">
        <v>30</v>
      </c>
      <c r="C27" s="112">
        <v>10</v>
      </c>
      <c r="D27" s="112">
        <v>37.799999999999997</v>
      </c>
      <c r="E27" s="95">
        <v>35.299999999999997</v>
      </c>
      <c r="F27" s="92">
        <v>49.5</v>
      </c>
      <c r="G27" s="86">
        <f t="shared" si="3"/>
        <v>14.200000000000003</v>
      </c>
      <c r="H27" s="87">
        <f t="shared" si="4"/>
        <v>1.4022662889518416</v>
      </c>
      <c r="I27" s="92">
        <v>23.5</v>
      </c>
      <c r="J27" s="88">
        <f t="shared" si="5"/>
        <v>26</v>
      </c>
      <c r="K27" s="109">
        <f>SUM(F27/I27)*100%</f>
        <v>2.1063829787234041</v>
      </c>
    </row>
    <row r="28" spans="1:17" ht="30" customHeight="1" x14ac:dyDescent="0.4">
      <c r="A28" s="19">
        <v>220125</v>
      </c>
      <c r="B28" s="42" t="s">
        <v>54</v>
      </c>
      <c r="C28" s="160">
        <v>1180</v>
      </c>
      <c r="D28" s="160">
        <v>2680</v>
      </c>
      <c r="E28" s="95">
        <v>2382</v>
      </c>
      <c r="F28" s="92">
        <v>2554.6</v>
      </c>
      <c r="G28" s="86">
        <f t="shared" si="3"/>
        <v>172.59999999999991</v>
      </c>
      <c r="H28" s="87">
        <f t="shared" si="4"/>
        <v>1.0724601175482786</v>
      </c>
      <c r="I28" s="92">
        <v>1392.3</v>
      </c>
      <c r="J28" s="88">
        <f t="shared" si="5"/>
        <v>1162.3</v>
      </c>
      <c r="K28" s="109">
        <f t="shared" si="1"/>
        <v>1.8348057171586583</v>
      </c>
    </row>
    <row r="29" spans="1:17" ht="38.4" customHeight="1" x14ac:dyDescent="0.4">
      <c r="A29" s="19">
        <v>220126</v>
      </c>
      <c r="B29" s="49" t="s">
        <v>28</v>
      </c>
      <c r="C29" s="113">
        <v>120</v>
      </c>
      <c r="D29" s="113">
        <v>190</v>
      </c>
      <c r="E29" s="95">
        <v>160</v>
      </c>
      <c r="F29" s="92">
        <v>199.6</v>
      </c>
      <c r="G29" s="86">
        <f t="shared" si="3"/>
        <v>39.599999999999994</v>
      </c>
      <c r="H29" s="87">
        <f t="shared" si="4"/>
        <v>1.2475000000000001</v>
      </c>
      <c r="I29" s="92">
        <v>110.9</v>
      </c>
      <c r="J29" s="88">
        <f t="shared" si="5"/>
        <v>88.699999999999989</v>
      </c>
      <c r="K29" s="109">
        <f t="shared" si="1"/>
        <v>1.7998196573489629</v>
      </c>
    </row>
    <row r="30" spans="1:17" ht="57" customHeight="1" x14ac:dyDescent="0.4">
      <c r="A30" s="19">
        <v>220804</v>
      </c>
      <c r="B30" s="50" t="s">
        <v>57</v>
      </c>
      <c r="C30" s="113">
        <v>515</v>
      </c>
      <c r="D30" s="113">
        <v>685</v>
      </c>
      <c r="E30" s="95">
        <v>554</v>
      </c>
      <c r="F30" s="92">
        <v>621.5</v>
      </c>
      <c r="G30" s="86">
        <f t="shared" si="3"/>
        <v>67.5</v>
      </c>
      <c r="H30" s="87">
        <f t="shared" si="4"/>
        <v>1.121841155234657</v>
      </c>
      <c r="I30" s="92">
        <v>428.5</v>
      </c>
      <c r="J30" s="88">
        <f t="shared" si="5"/>
        <v>193</v>
      </c>
      <c r="K30" s="109">
        <f t="shared" si="1"/>
        <v>1.4504084014002334</v>
      </c>
    </row>
    <row r="31" spans="1:17" ht="17.399999999999999" customHeight="1" x14ac:dyDescent="0.4">
      <c r="A31" s="19">
        <v>220900</v>
      </c>
      <c r="B31" s="36" t="s">
        <v>15</v>
      </c>
      <c r="C31" s="114">
        <v>24</v>
      </c>
      <c r="D31" s="114">
        <v>24</v>
      </c>
      <c r="E31" s="95">
        <v>17.5</v>
      </c>
      <c r="F31" s="92">
        <v>21.5</v>
      </c>
      <c r="G31" s="86">
        <f t="shared" si="3"/>
        <v>4</v>
      </c>
      <c r="H31" s="87">
        <f t="shared" si="4"/>
        <v>1.2285714285714286</v>
      </c>
      <c r="I31" s="92">
        <v>18.3</v>
      </c>
      <c r="J31" s="88">
        <f t="shared" si="5"/>
        <v>3.1999999999999993</v>
      </c>
      <c r="K31" s="109">
        <f t="shared" si="1"/>
        <v>1.174863387978142</v>
      </c>
    </row>
    <row r="32" spans="1:17" ht="21.6" x14ac:dyDescent="0.4">
      <c r="A32" s="19">
        <v>240603</v>
      </c>
      <c r="B32" s="39" t="s">
        <v>13</v>
      </c>
      <c r="C32" s="115">
        <v>20</v>
      </c>
      <c r="D32" s="115">
        <v>700</v>
      </c>
      <c r="E32" s="95">
        <v>694.9</v>
      </c>
      <c r="F32" s="116">
        <v>700.6</v>
      </c>
      <c r="G32" s="86">
        <f t="shared" si="3"/>
        <v>5.7000000000000455</v>
      </c>
      <c r="H32" s="87">
        <f t="shared" si="4"/>
        <v>1.0082026190818822</v>
      </c>
      <c r="I32" s="116">
        <v>208.9</v>
      </c>
      <c r="J32" s="88">
        <f t="shared" si="5"/>
        <v>491.70000000000005</v>
      </c>
      <c r="K32" s="109">
        <f t="shared" si="1"/>
        <v>3.3537577788415511</v>
      </c>
    </row>
    <row r="33" spans="1:11" ht="21.6" hidden="1" x14ac:dyDescent="0.4">
      <c r="A33" s="19">
        <v>240606</v>
      </c>
      <c r="B33" s="39" t="s">
        <v>70</v>
      </c>
      <c r="C33" s="115"/>
      <c r="D33" s="115"/>
      <c r="E33" s="95"/>
      <c r="F33" s="92"/>
      <c r="G33" s="86">
        <f>SUM(F33-E33)</f>
        <v>0</v>
      </c>
      <c r="H33" s="87" t="e">
        <f t="shared" si="4"/>
        <v>#DIV/0!</v>
      </c>
      <c r="I33" s="92"/>
      <c r="J33" s="88">
        <f t="shared" si="5"/>
        <v>0</v>
      </c>
      <c r="K33" s="109" t="e">
        <f t="shared" si="1"/>
        <v>#DIV/0!</v>
      </c>
    </row>
    <row r="34" spans="1:11" ht="81.599999999999994" customHeight="1" x14ac:dyDescent="0.4">
      <c r="A34" s="19">
        <v>240622</v>
      </c>
      <c r="B34" s="67" t="s">
        <v>37</v>
      </c>
      <c r="C34" s="117"/>
      <c r="D34" s="117">
        <v>109.6</v>
      </c>
      <c r="E34" s="95">
        <v>109.6</v>
      </c>
      <c r="F34" s="92">
        <v>235.8</v>
      </c>
      <c r="G34" s="86">
        <f t="shared" si="3"/>
        <v>126.20000000000002</v>
      </c>
      <c r="H34" s="87">
        <f t="shared" si="4"/>
        <v>2.1514598540145986</v>
      </c>
      <c r="I34" s="92">
        <v>1.2</v>
      </c>
      <c r="J34" s="88">
        <f t="shared" si="5"/>
        <v>234.60000000000002</v>
      </c>
      <c r="K34" s="109">
        <f t="shared" si="1"/>
        <v>196.50000000000003</v>
      </c>
    </row>
    <row r="35" spans="1:11" ht="18.75" customHeight="1" x14ac:dyDescent="0.35">
      <c r="A35" s="22">
        <v>300000</v>
      </c>
      <c r="B35" s="44" t="s">
        <v>16</v>
      </c>
      <c r="C35" s="118"/>
      <c r="D35" s="118"/>
      <c r="E35" s="104">
        <f>SUM(E37)</f>
        <v>0</v>
      </c>
      <c r="F35" s="105">
        <f>SUM(F37,F36)</f>
        <v>0</v>
      </c>
      <c r="G35" s="104">
        <f>SUM(F35-E35)</f>
        <v>0</v>
      </c>
      <c r="H35" s="106" t="e">
        <f>SUM(F35/E35)</f>
        <v>#DIV/0!</v>
      </c>
      <c r="I35" s="105">
        <f>SUM(I37,I36)</f>
        <v>1.7</v>
      </c>
      <c r="J35" s="104">
        <f>SUM(F35-I35)</f>
        <v>-1.7</v>
      </c>
      <c r="K35" s="107">
        <f>SUM(F35/I35)*100%</f>
        <v>0</v>
      </c>
    </row>
    <row r="36" spans="1:11" ht="21.75" customHeight="1" x14ac:dyDescent="0.4">
      <c r="A36" s="19">
        <v>310102</v>
      </c>
      <c r="B36" s="34" t="s">
        <v>17</v>
      </c>
      <c r="C36" s="119"/>
      <c r="D36" s="119"/>
      <c r="E36" s="91"/>
      <c r="F36" s="92"/>
      <c r="G36" s="86">
        <v>0</v>
      </c>
      <c r="H36" s="87"/>
      <c r="I36" s="92">
        <v>1.4</v>
      </c>
      <c r="J36" s="88">
        <f t="shared" si="5"/>
        <v>-1.4</v>
      </c>
      <c r="K36" s="109"/>
    </row>
    <row r="37" spans="1:11" ht="39.75" customHeight="1" x14ac:dyDescent="0.4">
      <c r="A37" s="19">
        <v>310200</v>
      </c>
      <c r="B37" s="50" t="s">
        <v>55</v>
      </c>
      <c r="C37" s="119"/>
      <c r="D37" s="119"/>
      <c r="E37" s="91"/>
      <c r="F37" s="92"/>
      <c r="G37" s="86">
        <f>SUM(F37-E37)</f>
        <v>0</v>
      </c>
      <c r="H37" s="87" t="e">
        <f>SUM(F37/E37)</f>
        <v>#DIV/0!</v>
      </c>
      <c r="I37" s="92">
        <v>0.3</v>
      </c>
      <c r="J37" s="88">
        <f t="shared" si="5"/>
        <v>-0.3</v>
      </c>
      <c r="K37" s="109">
        <f>SUM(F37/I37)*100%</f>
        <v>0</v>
      </c>
    </row>
    <row r="38" spans="1:11" ht="25.95" customHeight="1" x14ac:dyDescent="0.35">
      <c r="A38" s="22"/>
      <c r="B38" s="44" t="s">
        <v>18</v>
      </c>
      <c r="C38" s="120">
        <f>SUM(C8,C20,C35)</f>
        <v>704194.6</v>
      </c>
      <c r="D38" s="120">
        <f>SUM(D8,D20,D35)</f>
        <v>789726.5</v>
      </c>
      <c r="E38" s="120">
        <f>SUM(E8,E20,E35)</f>
        <v>612241.1</v>
      </c>
      <c r="F38" s="98">
        <f>SUM(F8,F20,F35)</f>
        <v>620207.10000000009</v>
      </c>
      <c r="G38" s="120">
        <f>SUM(F38-E38)</f>
        <v>7966.0000000001164</v>
      </c>
      <c r="H38" s="106">
        <f>SUM(F38/E38)</f>
        <v>1.0130112140462313</v>
      </c>
      <c r="I38" s="98">
        <f>SUM(I8,I20,I35)</f>
        <v>539753.19999999995</v>
      </c>
      <c r="J38" s="120">
        <f t="shared" si="5"/>
        <v>80453.90000000014</v>
      </c>
      <c r="K38" s="107">
        <f t="shared" ref="K38:K70" si="6">SUM(F38/I38)*100%</f>
        <v>1.1490568281948124</v>
      </c>
    </row>
    <row r="39" spans="1:11" ht="21" x14ac:dyDescent="0.35">
      <c r="A39" s="23">
        <v>400000</v>
      </c>
      <c r="B39" s="43" t="s">
        <v>19</v>
      </c>
      <c r="C39" s="121">
        <f>SUM(C40,C49,C47)</f>
        <v>159326.79999999999</v>
      </c>
      <c r="D39" s="121">
        <f>SUM(D40,D49,D47)</f>
        <v>159258.9</v>
      </c>
      <c r="E39" s="121">
        <f>SUM(E40,E49,E47)</f>
        <v>122940.8</v>
      </c>
      <c r="F39" s="122">
        <f>SUM(F40,F49,F47)</f>
        <v>122940.8</v>
      </c>
      <c r="G39" s="99">
        <f>SUM(F39-E39)</f>
        <v>0</v>
      </c>
      <c r="H39" s="100">
        <f>SUM(F39/E39)</f>
        <v>1</v>
      </c>
      <c r="I39" s="122">
        <f>SUM(I40,I49,I47)</f>
        <v>124727.59999999999</v>
      </c>
      <c r="J39" s="121">
        <f>SUM(J40,J49,J47)</f>
        <v>-1786.7999999999938</v>
      </c>
      <c r="K39" s="102">
        <f t="shared" si="6"/>
        <v>0.98567438161240983</v>
      </c>
    </row>
    <row r="40" spans="1:11" ht="40.799999999999997" x14ac:dyDescent="0.35">
      <c r="A40" s="23">
        <v>410300</v>
      </c>
      <c r="B40" s="43" t="s">
        <v>39</v>
      </c>
      <c r="C40" s="121">
        <f>SUM(C41:C46)</f>
        <v>159326.79999999999</v>
      </c>
      <c r="D40" s="121">
        <f>SUM(D41:D46)</f>
        <v>152205.9</v>
      </c>
      <c r="E40" s="121">
        <f>SUM(E41:E46)</f>
        <v>116832</v>
      </c>
      <c r="F40" s="122">
        <f>SUM(F41:F46)</f>
        <v>116832</v>
      </c>
      <c r="G40" s="99">
        <f>SUM(F40-E40)</f>
        <v>0</v>
      </c>
      <c r="H40" s="100">
        <f>SUM(F40/E40)</f>
        <v>1</v>
      </c>
      <c r="I40" s="122">
        <f>SUM(I41:I46)</f>
        <v>122809.9</v>
      </c>
      <c r="J40" s="101">
        <f t="shared" ref="J40:J70" si="7">SUM(F40-I40)</f>
        <v>-5977.8999999999942</v>
      </c>
      <c r="K40" s="102">
        <f t="shared" si="6"/>
        <v>0.95132395678198589</v>
      </c>
    </row>
    <row r="41" spans="1:11" ht="35.25" hidden="1" customHeight="1" x14ac:dyDescent="0.35">
      <c r="A41" s="19">
        <v>410304</v>
      </c>
      <c r="B41" s="51" t="s">
        <v>63</v>
      </c>
      <c r="C41" s="121"/>
      <c r="D41" s="121"/>
      <c r="E41" s="91"/>
      <c r="F41" s="85"/>
      <c r="G41" s="86"/>
      <c r="H41" s="87"/>
      <c r="I41" s="85"/>
      <c r="J41" s="88">
        <f t="shared" si="7"/>
        <v>0</v>
      </c>
      <c r="K41" s="102"/>
    </row>
    <row r="42" spans="1:11" ht="33" hidden="1" customHeight="1" x14ac:dyDescent="0.35">
      <c r="A42" s="19">
        <v>410332</v>
      </c>
      <c r="B42" s="51" t="s">
        <v>61</v>
      </c>
      <c r="C42" s="121"/>
      <c r="D42" s="121"/>
      <c r="E42" s="91"/>
      <c r="F42" s="85"/>
      <c r="G42" s="86"/>
      <c r="H42" s="87"/>
      <c r="I42" s="85"/>
      <c r="J42" s="88">
        <f t="shared" si="7"/>
        <v>0</v>
      </c>
      <c r="K42" s="102"/>
    </row>
    <row r="43" spans="1:11" ht="37.5" customHeight="1" x14ac:dyDescent="0.4">
      <c r="A43" s="19">
        <v>410339</v>
      </c>
      <c r="B43" s="46" t="s">
        <v>20</v>
      </c>
      <c r="C43" s="123">
        <v>159326.79999999999</v>
      </c>
      <c r="D43" s="123">
        <v>152205.9</v>
      </c>
      <c r="E43" s="91">
        <v>116832</v>
      </c>
      <c r="F43" s="124">
        <v>116832</v>
      </c>
      <c r="G43" s="86">
        <f>SUM(F43-E43)</f>
        <v>0</v>
      </c>
      <c r="H43" s="87">
        <f>SUM(F43/E43)</f>
        <v>1</v>
      </c>
      <c r="I43" s="124">
        <v>122809.9</v>
      </c>
      <c r="J43" s="88">
        <f t="shared" si="7"/>
        <v>-5977.8999999999942</v>
      </c>
      <c r="K43" s="125">
        <f t="shared" si="6"/>
        <v>0.95132395678198589</v>
      </c>
    </row>
    <row r="44" spans="1:11" ht="16.5" hidden="1" customHeight="1" x14ac:dyDescent="0.45">
      <c r="A44" s="19">
        <v>410342</v>
      </c>
      <c r="B44" s="46" t="s">
        <v>21</v>
      </c>
      <c r="C44" s="123"/>
      <c r="D44" s="123"/>
      <c r="E44" s="126"/>
      <c r="F44" s="124"/>
      <c r="G44" s="86"/>
      <c r="H44" s="87">
        <f>SUM(F44/E43)</f>
        <v>0</v>
      </c>
      <c r="I44" s="124"/>
      <c r="J44" s="88">
        <f t="shared" si="7"/>
        <v>0</v>
      </c>
      <c r="K44" s="125" t="e">
        <f t="shared" si="6"/>
        <v>#DIV/0!</v>
      </c>
    </row>
    <row r="45" spans="1:11" ht="54.6" hidden="1" x14ac:dyDescent="0.4">
      <c r="A45" s="19">
        <v>410345</v>
      </c>
      <c r="B45" s="51" t="s">
        <v>53</v>
      </c>
      <c r="C45" s="127"/>
      <c r="D45" s="127"/>
      <c r="E45" s="91"/>
      <c r="F45" s="124"/>
      <c r="G45" s="86"/>
      <c r="H45" s="87"/>
      <c r="I45" s="124"/>
      <c r="J45" s="88">
        <f t="shared" si="7"/>
        <v>0</v>
      </c>
      <c r="K45" s="125" t="e">
        <f t="shared" si="6"/>
        <v>#DIV/0!</v>
      </c>
    </row>
    <row r="46" spans="1:11" ht="43.5" hidden="1" customHeight="1" x14ac:dyDescent="0.4">
      <c r="A46" s="19">
        <v>410351</v>
      </c>
      <c r="B46" s="57" t="s">
        <v>47</v>
      </c>
      <c r="C46" s="123"/>
      <c r="D46" s="123"/>
      <c r="E46" s="91"/>
      <c r="F46" s="124"/>
      <c r="G46" s="86">
        <f>SUM(F46-E46)</f>
        <v>0</v>
      </c>
      <c r="H46" s="87" t="e">
        <f>SUM(F46/E46)</f>
        <v>#DIV/0!</v>
      </c>
      <c r="I46" s="124"/>
      <c r="J46" s="88">
        <f t="shared" si="7"/>
        <v>0</v>
      </c>
      <c r="K46" s="125" t="e">
        <f t="shared" si="6"/>
        <v>#DIV/0!</v>
      </c>
    </row>
    <row r="47" spans="1:11" ht="42" hidden="1" x14ac:dyDescent="0.35">
      <c r="A47" s="23">
        <v>410400</v>
      </c>
      <c r="B47" s="53" t="s">
        <v>66</v>
      </c>
      <c r="C47" s="128">
        <f>SUM(C48)</f>
        <v>0</v>
      </c>
      <c r="D47" s="128">
        <f>SUM(D48)</f>
        <v>0</v>
      </c>
      <c r="E47" s="128">
        <f>SUM(E48)</f>
        <v>0</v>
      </c>
      <c r="F47" s="129">
        <f>SUM(F48)</f>
        <v>0</v>
      </c>
      <c r="G47" s="99">
        <f>SUM(F47-E47)</f>
        <v>0</v>
      </c>
      <c r="H47" s="100" t="e">
        <f>SUM(F47/E47)</f>
        <v>#DIV/0!</v>
      </c>
      <c r="I47" s="129">
        <f>SUM(I48)</f>
        <v>0</v>
      </c>
      <c r="J47" s="101">
        <f>SUM(F47-I47)</f>
        <v>0</v>
      </c>
      <c r="K47" s="102" t="e">
        <f t="shared" si="6"/>
        <v>#DIV/0!</v>
      </c>
    </row>
    <row r="48" spans="1:11" ht="59.25" hidden="1" customHeight="1" x14ac:dyDescent="0.4">
      <c r="A48" s="19">
        <v>410402</v>
      </c>
      <c r="B48" s="52" t="s">
        <v>65</v>
      </c>
      <c r="C48" s="123"/>
      <c r="D48" s="123"/>
      <c r="E48" s="123"/>
      <c r="F48" s="124"/>
      <c r="G48" s="86">
        <f>SUM(F48-E48)</f>
        <v>0</v>
      </c>
      <c r="H48" s="87" t="e">
        <f>SUM(F48/E48)</f>
        <v>#DIV/0!</v>
      </c>
      <c r="I48" s="124"/>
      <c r="J48" s="88">
        <f>SUM(F48-I48)</f>
        <v>0</v>
      </c>
      <c r="K48" s="125" t="e">
        <f t="shared" si="6"/>
        <v>#DIV/0!</v>
      </c>
    </row>
    <row r="49" spans="1:11" ht="40.799999999999997" x14ac:dyDescent="0.35">
      <c r="A49" s="23">
        <v>410500</v>
      </c>
      <c r="B49" s="43" t="s">
        <v>40</v>
      </c>
      <c r="C49" s="121">
        <f>SUM(C50:C70)</f>
        <v>0</v>
      </c>
      <c r="D49" s="121">
        <f>SUM(D50:D70)</f>
        <v>7053</v>
      </c>
      <c r="E49" s="121">
        <f>SUM(E50:E70)</f>
        <v>6108.8</v>
      </c>
      <c r="F49" s="122">
        <f>SUM(F50:F70)</f>
        <v>6108.8</v>
      </c>
      <c r="G49" s="121">
        <f>SUM(G50:G70)</f>
        <v>0</v>
      </c>
      <c r="H49" s="87">
        <f>SUM(F49/E49)</f>
        <v>1</v>
      </c>
      <c r="I49" s="122">
        <f>SUM(I50:I70)</f>
        <v>1917.7</v>
      </c>
      <c r="J49" s="101">
        <f t="shared" si="7"/>
        <v>4191.1000000000004</v>
      </c>
      <c r="K49" s="130">
        <f t="shared" si="6"/>
        <v>3.1854826093758146</v>
      </c>
    </row>
    <row r="50" spans="1:11" ht="39" hidden="1" customHeight="1" x14ac:dyDescent="0.4">
      <c r="A50" s="19">
        <v>410501</v>
      </c>
      <c r="B50" s="55" t="s">
        <v>41</v>
      </c>
      <c r="C50" s="131"/>
      <c r="D50" s="131"/>
      <c r="E50" s="91"/>
      <c r="F50" s="124"/>
      <c r="G50" s="86"/>
      <c r="H50" s="87"/>
      <c r="I50" s="124"/>
      <c r="J50" s="88">
        <f t="shared" si="7"/>
        <v>0</v>
      </c>
      <c r="K50" s="125" t="e">
        <f t="shared" si="6"/>
        <v>#DIV/0!</v>
      </c>
    </row>
    <row r="51" spans="1:11" ht="39.75" hidden="1" customHeight="1" x14ac:dyDescent="0.4">
      <c r="A51" s="19">
        <v>410502</v>
      </c>
      <c r="B51" s="57" t="s">
        <v>42</v>
      </c>
      <c r="C51" s="123"/>
      <c r="D51" s="123"/>
      <c r="E51" s="91"/>
      <c r="F51" s="124"/>
      <c r="G51" s="86"/>
      <c r="H51" s="87"/>
      <c r="I51" s="124"/>
      <c r="J51" s="88">
        <f t="shared" si="7"/>
        <v>0</v>
      </c>
      <c r="K51" s="125" t="e">
        <f t="shared" si="6"/>
        <v>#DIV/0!</v>
      </c>
    </row>
    <row r="52" spans="1:11" ht="45" hidden="1" customHeight="1" x14ac:dyDescent="0.4">
      <c r="A52" s="19">
        <v>410503</v>
      </c>
      <c r="B52" s="56" t="s">
        <v>43</v>
      </c>
      <c r="C52" s="132"/>
      <c r="D52" s="132"/>
      <c r="E52" s="91"/>
      <c r="F52" s="124"/>
      <c r="G52" s="86"/>
      <c r="H52" s="87"/>
      <c r="I52" s="124"/>
      <c r="J52" s="88">
        <f t="shared" si="7"/>
        <v>0</v>
      </c>
      <c r="K52" s="125" t="e">
        <f t="shared" si="6"/>
        <v>#DIV/0!</v>
      </c>
    </row>
    <row r="53" spans="1:11" ht="36" hidden="1" customHeight="1" x14ac:dyDescent="0.4">
      <c r="A53" s="19">
        <v>410508</v>
      </c>
      <c r="B53" s="55" t="s">
        <v>49</v>
      </c>
      <c r="C53" s="111"/>
      <c r="D53" s="111"/>
      <c r="E53" s="91"/>
      <c r="F53" s="124"/>
      <c r="G53" s="86"/>
      <c r="H53" s="87"/>
      <c r="I53" s="124"/>
      <c r="J53" s="88">
        <f t="shared" si="7"/>
        <v>0</v>
      </c>
      <c r="K53" s="125"/>
    </row>
    <row r="54" spans="1:11" ht="41.25" hidden="1" customHeight="1" x14ac:dyDescent="0.4">
      <c r="A54" s="19">
        <v>410509</v>
      </c>
      <c r="B54" s="55" t="s">
        <v>64</v>
      </c>
      <c r="C54" s="111"/>
      <c r="D54" s="111"/>
      <c r="E54" s="91"/>
      <c r="F54" s="124"/>
      <c r="G54" s="86"/>
      <c r="H54" s="87"/>
      <c r="I54" s="124"/>
      <c r="J54" s="88">
        <f t="shared" si="7"/>
        <v>0</v>
      </c>
      <c r="K54" s="125"/>
    </row>
    <row r="55" spans="1:11" ht="51.75" customHeight="1" x14ac:dyDescent="0.4">
      <c r="A55" s="19">
        <v>410510</v>
      </c>
      <c r="B55" s="68" t="s">
        <v>60</v>
      </c>
      <c r="C55" s="111"/>
      <c r="D55" s="111">
        <v>1743.6</v>
      </c>
      <c r="E55" s="91">
        <v>1339.4</v>
      </c>
      <c r="F55" s="124">
        <v>1339.4</v>
      </c>
      <c r="G55" s="86">
        <f t="shared" ref="G55:G61" si="8">SUM(F55-E55)</f>
        <v>0</v>
      </c>
      <c r="H55" s="87">
        <f t="shared" ref="H55:H61" si="9">SUM(F55/E55)</f>
        <v>1</v>
      </c>
      <c r="I55" s="124">
        <v>1354.2</v>
      </c>
      <c r="J55" s="88">
        <f t="shared" si="7"/>
        <v>-14.799999999999955</v>
      </c>
      <c r="K55" s="125">
        <f t="shared" si="6"/>
        <v>0.98907103825136611</v>
      </c>
    </row>
    <row r="56" spans="1:11" ht="34.5" hidden="1" customHeight="1" x14ac:dyDescent="0.4">
      <c r="A56" s="19">
        <v>410511</v>
      </c>
      <c r="B56" s="47" t="s">
        <v>51</v>
      </c>
      <c r="C56" s="111"/>
      <c r="D56" s="111"/>
      <c r="E56" s="91"/>
      <c r="F56" s="124"/>
      <c r="G56" s="86">
        <f t="shared" si="8"/>
        <v>0</v>
      </c>
      <c r="H56" s="87" t="e">
        <f t="shared" si="9"/>
        <v>#DIV/0!</v>
      </c>
      <c r="I56" s="124"/>
      <c r="J56" s="88">
        <f t="shared" si="7"/>
        <v>0</v>
      </c>
      <c r="K56" s="125" t="e">
        <f t="shared" si="6"/>
        <v>#DIV/0!</v>
      </c>
    </row>
    <row r="57" spans="1:11" ht="48.6" customHeight="1" x14ac:dyDescent="0.4">
      <c r="A57" s="19">
        <v>410512</v>
      </c>
      <c r="B57" s="48" t="s">
        <v>48</v>
      </c>
      <c r="C57" s="111"/>
      <c r="D57" s="111">
        <v>592.4</v>
      </c>
      <c r="E57" s="91">
        <v>444.3</v>
      </c>
      <c r="F57" s="124">
        <v>444.3</v>
      </c>
      <c r="G57" s="86">
        <f t="shared" si="8"/>
        <v>0</v>
      </c>
      <c r="H57" s="87">
        <f t="shared" si="9"/>
        <v>1</v>
      </c>
      <c r="I57" s="124">
        <v>439.6</v>
      </c>
      <c r="J57" s="88">
        <f t="shared" si="7"/>
        <v>4.6999999999999886</v>
      </c>
      <c r="K57" s="125">
        <f t="shared" si="6"/>
        <v>1.0106915377616015</v>
      </c>
    </row>
    <row r="58" spans="1:11" ht="39" hidden="1" customHeight="1" x14ac:dyDescent="0.4">
      <c r="A58" s="19">
        <v>410514</v>
      </c>
      <c r="B58" s="69" t="s">
        <v>52</v>
      </c>
      <c r="C58" s="111"/>
      <c r="D58" s="111"/>
      <c r="E58" s="91"/>
      <c r="F58" s="124"/>
      <c r="G58" s="86">
        <f t="shared" si="8"/>
        <v>0</v>
      </c>
      <c r="H58" s="87" t="e">
        <f t="shared" si="9"/>
        <v>#DIV/0!</v>
      </c>
      <c r="I58" s="124"/>
      <c r="J58" s="88">
        <f t="shared" si="7"/>
        <v>0</v>
      </c>
      <c r="K58" s="125" t="e">
        <f t="shared" si="6"/>
        <v>#DIV/0!</v>
      </c>
    </row>
    <row r="59" spans="1:11" ht="36" hidden="1" customHeight="1" x14ac:dyDescent="0.4">
      <c r="A59" s="19">
        <v>410515</v>
      </c>
      <c r="B59" s="56" t="s">
        <v>46</v>
      </c>
      <c r="C59" s="111"/>
      <c r="D59" s="111"/>
      <c r="E59" s="91"/>
      <c r="F59" s="124"/>
      <c r="G59" s="86">
        <f t="shared" si="8"/>
        <v>0</v>
      </c>
      <c r="H59" s="87" t="e">
        <f t="shared" si="9"/>
        <v>#DIV/0!</v>
      </c>
      <c r="I59" s="124"/>
      <c r="J59" s="88">
        <f t="shared" si="7"/>
        <v>0</v>
      </c>
      <c r="K59" s="125" t="e">
        <f t="shared" si="6"/>
        <v>#DIV/0!</v>
      </c>
    </row>
    <row r="60" spans="1:11" ht="76.95" customHeight="1" x14ac:dyDescent="0.4">
      <c r="A60" s="19">
        <v>410517</v>
      </c>
      <c r="B60" s="55" t="s">
        <v>67</v>
      </c>
      <c r="C60" s="111"/>
      <c r="D60" s="111">
        <v>309.10000000000002</v>
      </c>
      <c r="E60" s="91">
        <v>291.7</v>
      </c>
      <c r="F60" s="124">
        <v>291.7</v>
      </c>
      <c r="G60" s="86">
        <f t="shared" si="8"/>
        <v>0</v>
      </c>
      <c r="H60" s="87">
        <f t="shared" si="9"/>
        <v>1</v>
      </c>
      <c r="I60" s="124">
        <v>25.8</v>
      </c>
      <c r="J60" s="88">
        <f t="shared" si="7"/>
        <v>265.89999999999998</v>
      </c>
      <c r="K60" s="125">
        <f t="shared" si="6"/>
        <v>11.306201550387597</v>
      </c>
    </row>
    <row r="61" spans="1:11" ht="33.75" hidden="1" customHeight="1" x14ac:dyDescent="0.4">
      <c r="A61" s="19">
        <v>410518</v>
      </c>
      <c r="B61" s="55" t="s">
        <v>69</v>
      </c>
      <c r="C61" s="111"/>
      <c r="D61" s="111"/>
      <c r="E61" s="91"/>
      <c r="F61" s="124"/>
      <c r="G61" s="86">
        <f t="shared" si="8"/>
        <v>0</v>
      </c>
      <c r="H61" s="87" t="e">
        <f t="shared" si="9"/>
        <v>#DIV/0!</v>
      </c>
      <c r="I61" s="124"/>
      <c r="J61" s="88">
        <f t="shared" si="7"/>
        <v>0</v>
      </c>
      <c r="K61" s="125"/>
    </row>
    <row r="62" spans="1:11" ht="40.5" hidden="1" customHeight="1" x14ac:dyDescent="0.4">
      <c r="A62" s="19">
        <v>410520</v>
      </c>
      <c r="B62" s="47" t="s">
        <v>45</v>
      </c>
      <c r="C62" s="110"/>
      <c r="D62" s="110"/>
      <c r="E62" s="91"/>
      <c r="F62" s="124"/>
      <c r="G62" s="86"/>
      <c r="H62" s="87"/>
      <c r="I62" s="124"/>
      <c r="J62" s="88">
        <f t="shared" si="7"/>
        <v>0</v>
      </c>
      <c r="K62" s="125" t="e">
        <f t="shared" si="6"/>
        <v>#DIV/0!</v>
      </c>
    </row>
    <row r="63" spans="1:11" ht="33.75" hidden="1" customHeight="1" x14ac:dyDescent="0.4">
      <c r="A63" s="19">
        <v>410523</v>
      </c>
      <c r="B63" s="47" t="s">
        <v>50</v>
      </c>
      <c r="C63" s="110"/>
      <c r="D63" s="110"/>
      <c r="E63" s="91"/>
      <c r="F63" s="124"/>
      <c r="G63" s="86"/>
      <c r="H63" s="87"/>
      <c r="I63" s="124"/>
      <c r="J63" s="88">
        <f t="shared" si="7"/>
        <v>0</v>
      </c>
      <c r="K63" s="125" t="e">
        <f t="shared" si="6"/>
        <v>#DIV/0!</v>
      </c>
    </row>
    <row r="64" spans="1:11" ht="1.5" hidden="1" customHeight="1" x14ac:dyDescent="0.4">
      <c r="A64" s="19">
        <v>410530</v>
      </c>
      <c r="B64" s="55" t="s">
        <v>68</v>
      </c>
      <c r="C64" s="110"/>
      <c r="D64" s="110"/>
      <c r="E64" s="91"/>
      <c r="F64" s="124"/>
      <c r="G64" s="86"/>
      <c r="H64" s="87"/>
      <c r="I64" s="124"/>
      <c r="J64" s="88"/>
      <c r="K64" s="125"/>
    </row>
    <row r="65" spans="1:11" ht="20.399999999999999" customHeight="1" x14ac:dyDescent="0.4">
      <c r="A65" s="19">
        <v>410539</v>
      </c>
      <c r="B65" s="47" t="s">
        <v>44</v>
      </c>
      <c r="C65" s="110"/>
      <c r="D65" s="110">
        <v>152.4</v>
      </c>
      <c r="E65" s="91">
        <v>152.4</v>
      </c>
      <c r="F65" s="124">
        <v>152.4</v>
      </c>
      <c r="G65" s="86">
        <f>SUM(F65-E65)</f>
        <v>0</v>
      </c>
      <c r="H65" s="87">
        <f>SUM(F65/E65)</f>
        <v>1</v>
      </c>
      <c r="I65" s="124">
        <v>98.1</v>
      </c>
      <c r="J65" s="88">
        <f t="shared" si="7"/>
        <v>54.300000000000011</v>
      </c>
      <c r="K65" s="109">
        <f t="shared" si="6"/>
        <v>1.5535168195718656</v>
      </c>
    </row>
    <row r="66" spans="1:11" ht="41.25" hidden="1" customHeight="1" x14ac:dyDescent="0.4">
      <c r="A66" s="19">
        <v>410541</v>
      </c>
      <c r="B66" s="55" t="s">
        <v>58</v>
      </c>
      <c r="C66" s="110"/>
      <c r="D66" s="110"/>
      <c r="E66" s="91"/>
      <c r="F66" s="124"/>
      <c r="G66" s="86"/>
      <c r="H66" s="87"/>
      <c r="I66" s="124"/>
      <c r="J66" s="88">
        <f t="shared" si="7"/>
        <v>0</v>
      </c>
      <c r="K66" s="109" t="e">
        <f t="shared" si="6"/>
        <v>#DIV/0!</v>
      </c>
    </row>
    <row r="67" spans="1:11" ht="30.75" hidden="1" customHeight="1" x14ac:dyDescent="0.4">
      <c r="A67" s="19">
        <v>410543</v>
      </c>
      <c r="B67" s="47" t="s">
        <v>62</v>
      </c>
      <c r="C67" s="110"/>
      <c r="D67" s="110"/>
      <c r="E67" s="91"/>
      <c r="F67" s="124"/>
      <c r="G67" s="86"/>
      <c r="H67" s="87"/>
      <c r="I67" s="124"/>
      <c r="J67" s="88">
        <f t="shared" si="7"/>
        <v>0</v>
      </c>
      <c r="K67" s="109" t="e">
        <f t="shared" si="6"/>
        <v>#DIV/0!</v>
      </c>
    </row>
    <row r="68" spans="1:11" ht="55.5" customHeight="1" x14ac:dyDescent="0.4">
      <c r="A68" s="19">
        <v>410577</v>
      </c>
      <c r="B68" s="47" t="s">
        <v>80</v>
      </c>
      <c r="C68" s="110"/>
      <c r="D68" s="110">
        <v>78.5</v>
      </c>
      <c r="E68" s="91">
        <v>49.1</v>
      </c>
      <c r="F68" s="124">
        <v>49.1</v>
      </c>
      <c r="G68" s="133">
        <f>SUM(F68-E68)</f>
        <v>0</v>
      </c>
      <c r="H68" s="87">
        <f>SUM(F68/E68)</f>
        <v>1</v>
      </c>
      <c r="I68" s="124"/>
      <c r="J68" s="88">
        <f t="shared" si="7"/>
        <v>49.1</v>
      </c>
      <c r="K68" s="125" t="e">
        <f t="shared" ref="K68" si="10">SUM(F68/I68)*100%</f>
        <v>#DIV/0!</v>
      </c>
    </row>
    <row r="69" spans="1:11" ht="92.4" customHeight="1" x14ac:dyDescent="0.4">
      <c r="A69" s="19">
        <v>410564</v>
      </c>
      <c r="B69" s="47" t="s">
        <v>89</v>
      </c>
      <c r="C69" s="110"/>
      <c r="D69" s="131">
        <v>2241</v>
      </c>
      <c r="E69" s="91">
        <v>1895.9</v>
      </c>
      <c r="F69" s="124">
        <v>1895.9</v>
      </c>
      <c r="G69" s="133">
        <f>SUM(F69-E69)</f>
        <v>0</v>
      </c>
      <c r="H69" s="87">
        <f>SUM(F69/E69)</f>
        <v>1</v>
      </c>
      <c r="I69" s="124"/>
      <c r="J69" s="88">
        <f t="shared" si="7"/>
        <v>1895.9</v>
      </c>
      <c r="K69" s="125"/>
    </row>
    <row r="70" spans="1:11" ht="55.5" customHeight="1" x14ac:dyDescent="0.4">
      <c r="A70" s="19">
        <v>410581</v>
      </c>
      <c r="B70" s="47" t="s">
        <v>87</v>
      </c>
      <c r="C70" s="110"/>
      <c r="D70" s="131">
        <v>1936</v>
      </c>
      <c r="E70" s="91">
        <v>1936</v>
      </c>
      <c r="F70" s="124">
        <v>1936</v>
      </c>
      <c r="G70" s="133">
        <f>SUM(F70-E70)</f>
        <v>0</v>
      </c>
      <c r="H70" s="87">
        <f>SUM(F70/E70)</f>
        <v>1</v>
      </c>
      <c r="I70" s="124"/>
      <c r="J70" s="88">
        <f t="shared" si="7"/>
        <v>1936</v>
      </c>
      <c r="K70" s="125" t="e">
        <f t="shared" si="6"/>
        <v>#DIV/0!</v>
      </c>
    </row>
    <row r="71" spans="1:11" ht="21" x14ac:dyDescent="0.35">
      <c r="A71" s="70"/>
      <c r="B71" s="44" t="s">
        <v>33</v>
      </c>
      <c r="C71" s="120">
        <f>SUM(C38:C39)</f>
        <v>863521.39999999991</v>
      </c>
      <c r="D71" s="120">
        <f>SUM(D38:D39)</f>
        <v>948985.4</v>
      </c>
      <c r="E71" s="120">
        <f>SUM(E38:E39)</f>
        <v>735181.9</v>
      </c>
      <c r="F71" s="98">
        <f>SUM(F38:F39)</f>
        <v>743147.90000000014</v>
      </c>
      <c r="G71" s="120">
        <f>SUM(G38:G39)</f>
        <v>7966.0000000001164</v>
      </c>
      <c r="H71" s="106">
        <f>SUM(F71/E71)</f>
        <v>1.0108354136574909</v>
      </c>
      <c r="I71" s="98">
        <f>SUM(I38:I39)</f>
        <v>664480.79999999993</v>
      </c>
      <c r="J71" s="120">
        <f>SUM(J38:J39)</f>
        <v>78667.100000000151</v>
      </c>
      <c r="K71" s="107">
        <f>SUM(F71/I71)*100%</f>
        <v>1.1183888232737502</v>
      </c>
    </row>
    <row r="72" spans="1:11" ht="17.399999999999999" x14ac:dyDescent="0.3">
      <c r="A72" s="176" t="s">
        <v>26</v>
      </c>
      <c r="B72" s="177"/>
      <c r="C72" s="177"/>
      <c r="D72" s="177"/>
      <c r="E72" s="177"/>
      <c r="F72" s="177"/>
      <c r="G72" s="177"/>
      <c r="H72" s="177"/>
      <c r="I72" s="177"/>
      <c r="J72" s="177"/>
      <c r="K72" s="178"/>
    </row>
    <row r="73" spans="1:11" ht="21.6" x14ac:dyDescent="0.4">
      <c r="A73" s="20">
        <v>190100</v>
      </c>
      <c r="B73" s="66" t="s">
        <v>11</v>
      </c>
      <c r="C73" s="117">
        <v>375</v>
      </c>
      <c r="D73" s="117">
        <v>375</v>
      </c>
      <c r="E73" s="95">
        <v>281.39999999999998</v>
      </c>
      <c r="F73" s="92">
        <v>664.8</v>
      </c>
      <c r="G73" s="86">
        <f t="shared" ref="G73:G78" si="11">SUM(F73-E73)</f>
        <v>383.4</v>
      </c>
      <c r="H73" s="87">
        <f>SUM(F73/E73)</f>
        <v>2.3624733475479744</v>
      </c>
      <c r="I73" s="92">
        <v>341.6</v>
      </c>
      <c r="J73" s="88">
        <f t="shared" ref="J73:J82" si="12">SUM(F73-I73)</f>
        <v>323.19999999999993</v>
      </c>
      <c r="K73" s="89">
        <f>SUM(F73/I73)*100%</f>
        <v>1.9461358313817327</v>
      </c>
    </row>
    <row r="74" spans="1:11" ht="39" customHeight="1" x14ac:dyDescent="0.4">
      <c r="A74" s="20">
        <v>211100</v>
      </c>
      <c r="B74" s="66" t="s">
        <v>75</v>
      </c>
      <c r="C74" s="123"/>
      <c r="D74" s="123"/>
      <c r="E74" s="95"/>
      <c r="F74" s="92"/>
      <c r="G74" s="86">
        <f t="shared" si="11"/>
        <v>0</v>
      </c>
      <c r="H74" s="87" t="e">
        <f>SUM(F74/E74)</f>
        <v>#DIV/0!</v>
      </c>
      <c r="I74" s="92">
        <v>0.6</v>
      </c>
      <c r="J74" s="88">
        <f t="shared" si="12"/>
        <v>-0.6</v>
      </c>
      <c r="K74" s="89">
        <f>SUM(F74/I74)*100%</f>
        <v>0</v>
      </c>
    </row>
    <row r="75" spans="1:11" ht="39" customHeight="1" x14ac:dyDescent="0.4">
      <c r="A75" s="20">
        <v>240616</v>
      </c>
      <c r="B75" s="66" t="s">
        <v>86</v>
      </c>
      <c r="C75" s="123"/>
      <c r="D75" s="123"/>
      <c r="E75" s="95"/>
      <c r="F75" s="92">
        <v>18.899999999999999</v>
      </c>
      <c r="G75" s="86">
        <f t="shared" si="11"/>
        <v>18.899999999999999</v>
      </c>
      <c r="H75" s="87"/>
      <c r="I75" s="92"/>
      <c r="J75" s="88">
        <f t="shared" si="12"/>
        <v>18.899999999999999</v>
      </c>
      <c r="K75" s="89"/>
    </row>
    <row r="76" spans="1:11" ht="62.4" customHeight="1" x14ac:dyDescent="0.4">
      <c r="A76" s="20">
        <v>240621</v>
      </c>
      <c r="B76" s="71" t="s">
        <v>27</v>
      </c>
      <c r="C76" s="131"/>
      <c r="D76" s="131"/>
      <c r="E76" s="134"/>
      <c r="F76" s="135">
        <v>75.400000000000006</v>
      </c>
      <c r="G76" s="86">
        <f t="shared" si="11"/>
        <v>75.400000000000006</v>
      </c>
      <c r="H76" s="136"/>
      <c r="I76" s="135">
        <v>119.4</v>
      </c>
      <c r="J76" s="88">
        <f t="shared" si="12"/>
        <v>-44</v>
      </c>
      <c r="K76" s="137">
        <f>SUM(F76/I76)*100%</f>
        <v>0.63149078726968177</v>
      </c>
    </row>
    <row r="77" spans="1:11" ht="25.95" customHeight="1" x14ac:dyDescent="0.4">
      <c r="A77" s="20">
        <v>250000</v>
      </c>
      <c r="B77" s="72" t="s">
        <v>85</v>
      </c>
      <c r="C77" s="138">
        <v>4685.6000000000004</v>
      </c>
      <c r="D77" s="138">
        <v>4685.6000000000004</v>
      </c>
      <c r="E77" s="139">
        <v>4246</v>
      </c>
      <c r="F77" s="140">
        <v>70260.5</v>
      </c>
      <c r="G77" s="86">
        <f t="shared" si="11"/>
        <v>66014.5</v>
      </c>
      <c r="H77" s="87">
        <f>SUM(F77/E77)</f>
        <v>16.54745642958078</v>
      </c>
      <c r="I77" s="140">
        <v>7121.9</v>
      </c>
      <c r="J77" s="88">
        <f t="shared" si="12"/>
        <v>63138.6</v>
      </c>
      <c r="K77" s="89">
        <f>SUM(F77/I77)*100%</f>
        <v>9.8654151279855107</v>
      </c>
    </row>
    <row r="78" spans="1:11" ht="63" hidden="1" x14ac:dyDescent="0.4">
      <c r="A78" s="19">
        <v>410366</v>
      </c>
      <c r="B78" s="73" t="s">
        <v>22</v>
      </c>
      <c r="C78" s="141"/>
      <c r="D78" s="141"/>
      <c r="E78" s="142"/>
      <c r="F78" s="140"/>
      <c r="G78" s="86">
        <f t="shared" si="11"/>
        <v>0</v>
      </c>
      <c r="H78" s="87" t="e">
        <f>SUM(F78/E78)</f>
        <v>#DIV/0!</v>
      </c>
      <c r="I78" s="140"/>
      <c r="J78" s="88">
        <f t="shared" si="12"/>
        <v>0</v>
      </c>
      <c r="K78" s="137"/>
    </row>
    <row r="79" spans="1:11" ht="21" x14ac:dyDescent="0.35">
      <c r="A79" s="22"/>
      <c r="B79" s="44" t="s">
        <v>23</v>
      </c>
      <c r="C79" s="120">
        <f>SUM(C81:C85)</f>
        <v>0</v>
      </c>
      <c r="D79" s="120">
        <f>SUM(D81:D85)</f>
        <v>0</v>
      </c>
      <c r="E79" s="120">
        <f>SUM(E81:E85)</f>
        <v>0</v>
      </c>
      <c r="F79" s="98">
        <f>SUM(F80:F83)</f>
        <v>858.30000000000007</v>
      </c>
      <c r="G79" s="120">
        <f>SUM(G80:G85)</f>
        <v>858.30000000000007</v>
      </c>
      <c r="H79" s="106" t="e">
        <f>SUM(F79/E79)</f>
        <v>#DIV/0!</v>
      </c>
      <c r="I79" s="98">
        <f>SUM(I80:I83)</f>
        <v>5.9</v>
      </c>
      <c r="J79" s="120">
        <f t="shared" si="12"/>
        <v>852.40000000000009</v>
      </c>
      <c r="K79" s="143">
        <f>SUM(F79/I79)*100%</f>
        <v>145.47457627118644</v>
      </c>
    </row>
    <row r="80" spans="1:11" ht="58.5" customHeight="1" x14ac:dyDescent="0.35">
      <c r="A80" s="24">
        <v>241109</v>
      </c>
      <c r="B80" s="76" t="s">
        <v>56</v>
      </c>
      <c r="C80" s="144"/>
      <c r="D80" s="144"/>
      <c r="E80" s="144"/>
      <c r="F80" s="124">
        <v>0.6</v>
      </c>
      <c r="G80" s="145">
        <f t="shared" ref="G80:G85" si="13">SUM(F80-E80)</f>
        <v>0.6</v>
      </c>
      <c r="H80" s="146"/>
      <c r="I80" s="124">
        <v>2</v>
      </c>
      <c r="J80" s="147">
        <f t="shared" si="12"/>
        <v>-1.4</v>
      </c>
      <c r="K80" s="148">
        <f>SUM(F80/I80)*100%</f>
        <v>0.3</v>
      </c>
    </row>
    <row r="81" spans="1:11" ht="23.25" hidden="1" customHeight="1" x14ac:dyDescent="0.4">
      <c r="A81" s="24">
        <v>241700</v>
      </c>
      <c r="B81" s="54" t="s">
        <v>29</v>
      </c>
      <c r="C81" s="149"/>
      <c r="D81" s="149"/>
      <c r="E81" s="147"/>
      <c r="F81" s="92"/>
      <c r="G81" s="86">
        <f t="shared" si="13"/>
        <v>0</v>
      </c>
      <c r="H81" s="87"/>
      <c r="I81" s="92"/>
      <c r="J81" s="147">
        <f t="shared" si="12"/>
        <v>0</v>
      </c>
      <c r="K81" s="148" t="e">
        <f>SUM(F81/I81)*100%</f>
        <v>#DIV/0!</v>
      </c>
    </row>
    <row r="82" spans="1:11" ht="10.5" hidden="1" customHeight="1" x14ac:dyDescent="0.4">
      <c r="A82" s="20">
        <v>310300</v>
      </c>
      <c r="B82" s="74" t="s">
        <v>38</v>
      </c>
      <c r="C82" s="150"/>
      <c r="D82" s="150"/>
      <c r="E82" s="97"/>
      <c r="F82" s="92"/>
      <c r="G82" s="86">
        <f t="shared" si="13"/>
        <v>0</v>
      </c>
      <c r="H82" s="87"/>
      <c r="I82" s="92"/>
      <c r="J82" s="88">
        <f t="shared" si="12"/>
        <v>0</v>
      </c>
      <c r="K82" s="151"/>
    </row>
    <row r="83" spans="1:11" ht="21.75" customHeight="1" x14ac:dyDescent="0.4">
      <c r="A83" s="20">
        <v>330101</v>
      </c>
      <c r="B83" s="45" t="s">
        <v>24</v>
      </c>
      <c r="C83" s="152"/>
      <c r="D83" s="152"/>
      <c r="E83" s="153"/>
      <c r="F83" s="92">
        <v>857.7</v>
      </c>
      <c r="G83" s="86">
        <f t="shared" si="13"/>
        <v>857.7</v>
      </c>
      <c r="H83" s="87"/>
      <c r="I83" s="92">
        <v>3.9</v>
      </c>
      <c r="J83" s="88">
        <f>SUM(F83-I83)</f>
        <v>853.80000000000007</v>
      </c>
      <c r="K83" s="148">
        <f>SUM(F83/I83)*100%</f>
        <v>219.92307692307693</v>
      </c>
    </row>
    <row r="84" spans="1:11" ht="88.5" hidden="1" customHeight="1" x14ac:dyDescent="0.4">
      <c r="A84" s="19">
        <v>330102</v>
      </c>
      <c r="B84" s="38" t="s">
        <v>77</v>
      </c>
      <c r="C84" s="154"/>
      <c r="D84" s="154"/>
      <c r="E84" s="153"/>
      <c r="F84" s="92"/>
      <c r="G84" s="86"/>
      <c r="H84" s="87"/>
      <c r="I84" s="92"/>
      <c r="J84" s="88">
        <f>SUM(F84-I84)</f>
        <v>0</v>
      </c>
      <c r="K84" s="137"/>
    </row>
    <row r="85" spans="1:11" ht="21.6" hidden="1" x14ac:dyDescent="0.4">
      <c r="A85" s="19">
        <v>410539</v>
      </c>
      <c r="B85" s="38" t="s">
        <v>44</v>
      </c>
      <c r="C85" s="150"/>
      <c r="D85" s="154"/>
      <c r="E85" s="153"/>
      <c r="F85" s="92"/>
      <c r="G85" s="86">
        <f t="shared" si="13"/>
        <v>0</v>
      </c>
      <c r="H85" s="87" t="e">
        <f>SUM(F85/E85)</f>
        <v>#DIV/0!</v>
      </c>
      <c r="I85" s="92"/>
      <c r="J85" s="88">
        <f>SUM(F85-I85)</f>
        <v>0</v>
      </c>
      <c r="K85" s="148" t="e">
        <f>SUM(F85/I85)*100%</f>
        <v>#DIV/0!</v>
      </c>
    </row>
    <row r="86" spans="1:11" ht="21" x14ac:dyDescent="0.35">
      <c r="A86" s="22"/>
      <c r="B86" s="44" t="s">
        <v>34</v>
      </c>
      <c r="C86" s="155">
        <f>SUM(C73:C79)</f>
        <v>5060.6000000000004</v>
      </c>
      <c r="D86" s="155">
        <f>SUM(D73:D79)</f>
        <v>5060.6000000000004</v>
      </c>
      <c r="E86" s="155">
        <f>SUM(E73:E79)</f>
        <v>4527.3999999999996</v>
      </c>
      <c r="F86" s="122">
        <f>SUM(F73:F79)</f>
        <v>71877.900000000009</v>
      </c>
      <c r="G86" s="155">
        <f>SUM(G73:G79)</f>
        <v>67350.5</v>
      </c>
      <c r="H86" s="106">
        <f>SUM(F86/E86)</f>
        <v>15.876198259486685</v>
      </c>
      <c r="I86" s="122">
        <f>SUM(I73:I79)</f>
        <v>7589.4</v>
      </c>
      <c r="J86" s="120">
        <f>SUM(F86-I86)</f>
        <v>64288.500000000007</v>
      </c>
      <c r="K86" s="143">
        <f>SUM(F86/I86)*100%</f>
        <v>9.4708277334176625</v>
      </c>
    </row>
    <row r="87" spans="1:11" ht="21.6" thickBot="1" x14ac:dyDescent="0.4">
      <c r="A87" s="25"/>
      <c r="B87" s="15" t="s">
        <v>25</v>
      </c>
      <c r="C87" s="156">
        <f>SUM(C71,C86)</f>
        <v>868581.99999999988</v>
      </c>
      <c r="D87" s="156">
        <f>SUM(D71,D86)</f>
        <v>954046</v>
      </c>
      <c r="E87" s="156">
        <f>SUM(E71,E86)</f>
        <v>739709.3</v>
      </c>
      <c r="F87" s="157">
        <f>SUM(F71,F86)</f>
        <v>815025.80000000016</v>
      </c>
      <c r="G87" s="156">
        <f>SUM(G71,G86)</f>
        <v>75316.500000000116</v>
      </c>
      <c r="H87" s="158">
        <f>SUM(F87/E87)</f>
        <v>1.1018190524304616</v>
      </c>
      <c r="I87" s="157">
        <f>SUM(I71,I86)</f>
        <v>672070.2</v>
      </c>
      <c r="J87" s="156">
        <f>SUM(J71,J86)</f>
        <v>142955.60000000015</v>
      </c>
      <c r="K87" s="159">
        <f>SUM(F87/I87)*100%</f>
        <v>1.2127093270911287</v>
      </c>
    </row>
    <row r="88" spans="1:11" ht="30" customHeight="1" x14ac:dyDescent="0.4">
      <c r="A88" s="175" t="s">
        <v>74</v>
      </c>
      <c r="B88" s="175"/>
      <c r="C88" s="175"/>
      <c r="D88" s="175"/>
      <c r="E88" s="175"/>
      <c r="F88" s="175"/>
      <c r="G88" s="175"/>
      <c r="H88" s="175"/>
      <c r="I88" s="175"/>
      <c r="J88" s="175"/>
      <c r="K88" s="175"/>
    </row>
    <row r="89" spans="1:11" ht="18" hidden="1" x14ac:dyDescent="0.35">
      <c r="A89" s="1"/>
      <c r="B89" s="1"/>
      <c r="C89" s="1"/>
      <c r="D89" s="10"/>
      <c r="E89" s="10"/>
      <c r="F89" s="11"/>
      <c r="G89" s="12"/>
      <c r="H89" s="13"/>
      <c r="I89" s="8"/>
      <c r="J89" s="7"/>
      <c r="K89" s="7"/>
    </row>
    <row r="90" spans="1:11" ht="18" x14ac:dyDescent="0.35">
      <c r="A90" s="1"/>
      <c r="B90" s="1"/>
      <c r="C90" s="1"/>
      <c r="D90" s="10"/>
      <c r="E90" s="10"/>
      <c r="F90" s="14"/>
      <c r="G90" s="12"/>
      <c r="H90" s="13"/>
      <c r="I90" s="8"/>
      <c r="J90" s="7"/>
      <c r="K90" s="7"/>
    </row>
    <row r="91" spans="1:11" ht="21" x14ac:dyDescent="0.4">
      <c r="A91" s="1"/>
      <c r="B91" s="1"/>
      <c r="C91" s="1"/>
      <c r="D91" s="6"/>
      <c r="E91" s="6"/>
      <c r="F91" s="3"/>
      <c r="G91" s="3"/>
      <c r="H91" s="4"/>
      <c r="I91" s="5"/>
      <c r="J91" s="1"/>
      <c r="K91" s="1"/>
    </row>
    <row r="94" spans="1:11" x14ac:dyDescent="0.3">
      <c r="B94" t="s">
        <v>32</v>
      </c>
    </row>
    <row r="95" spans="1:11" x14ac:dyDescent="0.3">
      <c r="B95" t="s">
        <v>32</v>
      </c>
      <c r="G95" t="s">
        <v>32</v>
      </c>
    </row>
    <row r="97" spans="2:2" x14ac:dyDescent="0.3">
      <c r="B97" t="s">
        <v>32</v>
      </c>
    </row>
  </sheetData>
  <mergeCells count="14">
    <mergeCell ref="I5:I6"/>
    <mergeCell ref="J5:K5"/>
    <mergeCell ref="A72:K72"/>
    <mergeCell ref="A88:K88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A89:XFD1048576 A88 L88:XFD88 A44:D44 F44:H44 A45:H48 A43:H43 J43:XFD48 A1:XFD8 A13 C13:H13 A49:XFD54 A9:H12 A55:H57 J55:XFD57 A20:XFD42 A77:J77 L77:XFD77 A14:H19 J9:XFD19 A78:XFD87 A58:XFD76">
    <cfRule type="containsErrors" dxfId="17" priority="17">
      <formula>ISERROR(A1)</formula>
    </cfRule>
    <cfRule type="cellIs" dxfId="16" priority="18" operator="equal">
      <formula>0</formula>
    </cfRule>
  </conditionalFormatting>
  <conditionalFormatting sqref="I44:I48">
    <cfRule type="containsErrors" dxfId="15" priority="15">
      <formula>ISERROR(I44)</formula>
    </cfRule>
    <cfRule type="cellIs" dxfId="14" priority="16" operator="equal">
      <formula>0</formula>
    </cfRule>
  </conditionalFormatting>
  <conditionalFormatting sqref="B13">
    <cfRule type="containsErrors" dxfId="13" priority="13">
      <formula>ISERROR(B13)</formula>
    </cfRule>
    <cfRule type="cellIs" dxfId="12" priority="14" operator="equal">
      <formula>0</formula>
    </cfRule>
  </conditionalFormatting>
  <conditionalFormatting sqref="I43">
    <cfRule type="containsErrors" dxfId="11" priority="11">
      <formula>ISERROR(I43)</formula>
    </cfRule>
    <cfRule type="cellIs" dxfId="10" priority="12" operator="equal">
      <formula>0</formula>
    </cfRule>
  </conditionalFormatting>
  <conditionalFormatting sqref="I55:I57">
    <cfRule type="containsErrors" dxfId="9" priority="9">
      <formula>ISERROR(I55)</formula>
    </cfRule>
    <cfRule type="cellIs" dxfId="8" priority="10" operator="equal">
      <formula>0</formula>
    </cfRule>
  </conditionalFormatting>
  <conditionalFormatting sqref="K77">
    <cfRule type="containsErrors" dxfId="7" priority="7">
      <formula>ISERROR(K77)</formula>
    </cfRule>
    <cfRule type="cellIs" dxfId="6" priority="8" operator="equal">
      <formula>0</formula>
    </cfRule>
  </conditionalFormatting>
  <conditionalFormatting sqref="I13:I14">
    <cfRule type="containsErrors" dxfId="5" priority="5">
      <formula>ISERROR(I13)</formula>
    </cfRule>
    <cfRule type="cellIs" dxfId="4" priority="6" operator="equal">
      <formula>0</formula>
    </cfRule>
  </conditionalFormatting>
  <conditionalFormatting sqref="I9:I12">
    <cfRule type="containsErrors" dxfId="3" priority="3">
      <formula>ISERROR(I9)</formula>
    </cfRule>
    <cfRule type="cellIs" dxfId="2" priority="4" operator="equal">
      <formula>0</formula>
    </cfRule>
  </conditionalFormatting>
  <conditionalFormatting sqref="I15:I19">
    <cfRule type="containsErrors" dxfId="1" priority="1">
      <formula>ISERROR(I15)</formula>
    </cfRule>
    <cfRule type="cellIs" dxfId="0" priority="2" operator="equal">
      <formula>0</formula>
    </cfRule>
  </conditionalFormatting>
  <pageMargins left="0.70866141732283472" right="0" top="0.15748031496062992" bottom="0" header="0.31496062992125984" footer="0.31496062992125984"/>
  <pageSetup paperSize="9" scale="3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01.10.2023</vt:lpstr>
      <vt:lpstr>'01.10.2023'!Область_печати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Хандучка Лена</cp:lastModifiedBy>
  <cp:lastPrinted>2023-10-03T07:39:50Z</cp:lastPrinted>
  <dcterms:created xsi:type="dcterms:W3CDTF">2015-02-12T09:02:27Z</dcterms:created>
  <dcterms:modified xsi:type="dcterms:W3CDTF">2023-10-06T11:07:32Z</dcterms:modified>
</cp:coreProperties>
</file>