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ои документи\КОНТРОЛІ\"/>
    </mc:Choice>
  </mc:AlternateContent>
  <bookViews>
    <workbookView xWindow="0" yWindow="0" windowWidth="2148" windowHeight="0" tabRatio="365"/>
  </bookViews>
  <sheets>
    <sheet name="розділ I" sheetId="50" r:id="rId1"/>
  </sheets>
  <definedNames>
    <definedName name="_xlnm.Print_Area" localSheetId="0">'розділ I'!$A$1:$K$91</definedName>
  </definedNames>
  <calcPr calcId="162913"/>
</workbook>
</file>

<file path=xl/calcChain.xml><?xml version="1.0" encoding="utf-8"?>
<calcChain xmlns="http://schemas.openxmlformats.org/spreadsheetml/2006/main">
  <c r="K85" i="50" l="1"/>
  <c r="K86" i="50"/>
  <c r="K87" i="50"/>
  <c r="K81" i="50"/>
  <c r="K82" i="50"/>
  <c r="K83" i="50"/>
  <c r="K80" i="50"/>
  <c r="K76" i="50"/>
  <c r="F86" i="50" l="1"/>
  <c r="C86" i="50"/>
  <c r="J85" i="50"/>
  <c r="H85" i="50"/>
  <c r="G85" i="50"/>
  <c r="J84" i="50"/>
  <c r="J83" i="50"/>
  <c r="G83" i="50"/>
  <c r="J82" i="50"/>
  <c r="G82" i="50"/>
  <c r="J81" i="50"/>
  <c r="G81" i="50"/>
  <c r="J80" i="50"/>
  <c r="G80" i="50"/>
  <c r="I79" i="50"/>
  <c r="K79" i="50" s="1"/>
  <c r="H79" i="50"/>
  <c r="G79" i="50"/>
  <c r="F79" i="50"/>
  <c r="E79" i="50"/>
  <c r="E86" i="50" s="1"/>
  <c r="D79" i="50"/>
  <c r="D86" i="50" s="1"/>
  <c r="C79" i="50"/>
  <c r="J78" i="50"/>
  <c r="H78" i="50"/>
  <c r="G78" i="50"/>
  <c r="K77" i="50"/>
  <c r="J77" i="50"/>
  <c r="H77" i="50"/>
  <c r="G77" i="50"/>
  <c r="J76" i="50"/>
  <c r="G76" i="50"/>
  <c r="J75" i="50"/>
  <c r="G75" i="50"/>
  <c r="K74" i="50"/>
  <c r="J74" i="50"/>
  <c r="H74" i="50"/>
  <c r="G74" i="50"/>
  <c r="K73" i="50"/>
  <c r="J73" i="50"/>
  <c r="H73" i="50"/>
  <c r="G73" i="50"/>
  <c r="K70" i="50"/>
  <c r="J70" i="50"/>
  <c r="H70" i="50"/>
  <c r="G70" i="50"/>
  <c r="J69" i="50"/>
  <c r="H69" i="50"/>
  <c r="G69" i="50"/>
  <c r="K68" i="50"/>
  <c r="J68" i="50"/>
  <c r="H68" i="50"/>
  <c r="G68" i="50"/>
  <c r="K67" i="50"/>
  <c r="J67" i="50"/>
  <c r="K66" i="50"/>
  <c r="J66" i="50"/>
  <c r="K65" i="50"/>
  <c r="J65" i="50"/>
  <c r="H65" i="50"/>
  <c r="G65" i="50"/>
  <c r="K63" i="50"/>
  <c r="J63" i="50"/>
  <c r="K62" i="50"/>
  <c r="J62" i="50"/>
  <c r="J61" i="50"/>
  <c r="H61" i="50"/>
  <c r="G61" i="50"/>
  <c r="K60" i="50"/>
  <c r="J60" i="50"/>
  <c r="H60" i="50"/>
  <c r="G60" i="50"/>
  <c r="K59" i="50"/>
  <c r="J59" i="50"/>
  <c r="H59" i="50"/>
  <c r="G59" i="50"/>
  <c r="K58" i="50"/>
  <c r="J58" i="50"/>
  <c r="H58" i="50"/>
  <c r="G58" i="50"/>
  <c r="K57" i="50"/>
  <c r="J57" i="50"/>
  <c r="H57" i="50"/>
  <c r="G57" i="50"/>
  <c r="K56" i="50"/>
  <c r="J56" i="50"/>
  <c r="H56" i="50"/>
  <c r="G56" i="50"/>
  <c r="K55" i="50"/>
  <c r="J55" i="50"/>
  <c r="H55" i="50"/>
  <c r="G55" i="50"/>
  <c r="J54" i="50"/>
  <c r="J53" i="50"/>
  <c r="K52" i="50"/>
  <c r="J52" i="50"/>
  <c r="K51" i="50"/>
  <c r="J51" i="50"/>
  <c r="K50" i="50"/>
  <c r="J50" i="50"/>
  <c r="I49" i="50"/>
  <c r="F49" i="50"/>
  <c r="E49" i="50"/>
  <c r="D49" i="50"/>
  <c r="C49" i="50"/>
  <c r="C39" i="50" s="1"/>
  <c r="K48" i="50"/>
  <c r="J48" i="50"/>
  <c r="H48" i="50"/>
  <c r="G48" i="50"/>
  <c r="I47" i="50"/>
  <c r="G47" i="50"/>
  <c r="F47" i="50"/>
  <c r="J47" i="50" s="1"/>
  <c r="E47" i="50"/>
  <c r="D47" i="50"/>
  <c r="C47" i="50"/>
  <c r="K46" i="50"/>
  <c r="J46" i="50"/>
  <c r="H46" i="50"/>
  <c r="G46" i="50"/>
  <c r="K45" i="50"/>
  <c r="J45" i="50"/>
  <c r="K44" i="50"/>
  <c r="J44" i="50"/>
  <c r="H44" i="50"/>
  <c r="K43" i="50"/>
  <c r="J43" i="50"/>
  <c r="H43" i="50"/>
  <c r="G43" i="50"/>
  <c r="J42" i="50"/>
  <c r="J41" i="50"/>
  <c r="I40" i="50"/>
  <c r="F40" i="50"/>
  <c r="E40" i="50"/>
  <c r="D40" i="50"/>
  <c r="D39" i="50" s="1"/>
  <c r="C40" i="50"/>
  <c r="K37" i="50"/>
  <c r="J37" i="50"/>
  <c r="H37" i="50"/>
  <c r="G37" i="50"/>
  <c r="J36" i="50"/>
  <c r="I35" i="50"/>
  <c r="F35" i="50"/>
  <c r="J35" i="50" s="1"/>
  <c r="E35" i="50"/>
  <c r="K34" i="50"/>
  <c r="J34" i="50"/>
  <c r="H34" i="50"/>
  <c r="G34" i="50"/>
  <c r="K33" i="50"/>
  <c r="J33" i="50"/>
  <c r="H33" i="50"/>
  <c r="G33" i="50"/>
  <c r="K32" i="50"/>
  <c r="J32" i="50"/>
  <c r="H32" i="50"/>
  <c r="G32" i="50"/>
  <c r="K31" i="50"/>
  <c r="J31" i="50"/>
  <c r="H31" i="50"/>
  <c r="G31" i="50"/>
  <c r="K30" i="50"/>
  <c r="J30" i="50"/>
  <c r="H30" i="50"/>
  <c r="G30" i="50"/>
  <c r="K29" i="50"/>
  <c r="J29" i="50"/>
  <c r="H29" i="50"/>
  <c r="G29" i="50"/>
  <c r="K28" i="50"/>
  <c r="J28" i="50"/>
  <c r="H28" i="50"/>
  <c r="G28" i="50"/>
  <c r="K27" i="50"/>
  <c r="J27" i="50"/>
  <c r="H27" i="50"/>
  <c r="G27" i="50"/>
  <c r="K26" i="50"/>
  <c r="J26" i="50"/>
  <c r="H26" i="50"/>
  <c r="G26" i="50"/>
  <c r="K25" i="50"/>
  <c r="J25" i="50"/>
  <c r="H25" i="50"/>
  <c r="G25" i="50"/>
  <c r="K24" i="50"/>
  <c r="J24" i="50"/>
  <c r="H24" i="50"/>
  <c r="G24" i="50"/>
  <c r="J23" i="50"/>
  <c r="G23" i="50"/>
  <c r="K22" i="50"/>
  <c r="J22" i="50"/>
  <c r="H22" i="50"/>
  <c r="G22" i="50"/>
  <c r="K21" i="50"/>
  <c r="J21" i="50"/>
  <c r="H21" i="50"/>
  <c r="G21" i="50"/>
  <c r="I20" i="50"/>
  <c r="F20" i="50"/>
  <c r="E20" i="50"/>
  <c r="D20" i="50"/>
  <c r="C20" i="50"/>
  <c r="K19" i="50"/>
  <c r="J19" i="50"/>
  <c r="H19" i="50"/>
  <c r="G19" i="50"/>
  <c r="K18" i="50"/>
  <c r="J18" i="50"/>
  <c r="H18" i="50"/>
  <c r="G18" i="50"/>
  <c r="K17" i="50"/>
  <c r="J17" i="50"/>
  <c r="H17" i="50"/>
  <c r="G17" i="50"/>
  <c r="K16" i="50"/>
  <c r="J16" i="50"/>
  <c r="H16" i="50"/>
  <c r="G16" i="50"/>
  <c r="K15" i="50"/>
  <c r="J15" i="50"/>
  <c r="H15" i="50"/>
  <c r="G15" i="50"/>
  <c r="I14" i="50"/>
  <c r="I13" i="50" s="1"/>
  <c r="I8" i="50" s="1"/>
  <c r="F14" i="50"/>
  <c r="E14" i="50"/>
  <c r="E13" i="50" s="1"/>
  <c r="E8" i="50" s="1"/>
  <c r="D14" i="50"/>
  <c r="C14" i="50"/>
  <c r="C13" i="50" s="1"/>
  <c r="C8" i="50" s="1"/>
  <c r="C38" i="50" s="1"/>
  <c r="D13" i="50"/>
  <c r="D8" i="50" s="1"/>
  <c r="D38" i="50" s="1"/>
  <c r="D71" i="50" s="1"/>
  <c r="D87" i="50" s="1"/>
  <c r="K12" i="50"/>
  <c r="J12" i="50"/>
  <c r="H12" i="50"/>
  <c r="G12" i="50"/>
  <c r="K11" i="50"/>
  <c r="J11" i="50"/>
  <c r="H11" i="50"/>
  <c r="G11" i="50"/>
  <c r="K10" i="50"/>
  <c r="J10" i="50"/>
  <c r="H10" i="50"/>
  <c r="G10" i="50"/>
  <c r="K9" i="50"/>
  <c r="J9" i="50"/>
  <c r="H9" i="50"/>
  <c r="G9" i="50"/>
  <c r="G49" i="50" l="1"/>
  <c r="G35" i="50"/>
  <c r="G86" i="50"/>
  <c r="K49" i="50"/>
  <c r="H49" i="50"/>
  <c r="G20" i="50"/>
  <c r="J79" i="50"/>
  <c r="I86" i="50"/>
  <c r="J49" i="50"/>
  <c r="I39" i="50"/>
  <c r="J40" i="50"/>
  <c r="J20" i="50"/>
  <c r="I38" i="50"/>
  <c r="I71" i="50" s="1"/>
  <c r="I87" i="50" s="1"/>
  <c r="K20" i="50"/>
  <c r="J14" i="50"/>
  <c r="E39" i="50"/>
  <c r="G40" i="50"/>
  <c r="E38" i="50"/>
  <c r="G14" i="50"/>
  <c r="G13" i="50" s="1"/>
  <c r="G8" i="50" s="1"/>
  <c r="C71" i="50"/>
  <c r="C87" i="50" s="1"/>
  <c r="K14" i="50"/>
  <c r="F13" i="50"/>
  <c r="H20" i="50"/>
  <c r="K35" i="50"/>
  <c r="K40" i="50"/>
  <c r="K47" i="50"/>
  <c r="F39" i="50"/>
  <c r="H14" i="50"/>
  <c r="H86" i="50"/>
  <c r="H35" i="50"/>
  <c r="H40" i="50"/>
  <c r="H47" i="50"/>
  <c r="J86" i="50"/>
  <c r="J39" i="50" l="1"/>
  <c r="E71" i="50"/>
  <c r="E87" i="50" s="1"/>
  <c r="F8" i="50"/>
  <c r="K13" i="50"/>
  <c r="J13" i="50"/>
  <c r="J8" i="50" s="1"/>
  <c r="H13" i="50"/>
  <c r="K39" i="50"/>
  <c r="H39" i="50"/>
  <c r="G39" i="50"/>
  <c r="K8" i="50" l="1"/>
  <c r="F38" i="50"/>
  <c r="H8" i="50"/>
  <c r="J38" i="50" l="1"/>
  <c r="J71" i="50" s="1"/>
  <c r="J87" i="50" s="1"/>
  <c r="F71" i="50"/>
  <c r="H38" i="50"/>
  <c r="G38" i="50"/>
  <c r="G71" i="50" s="1"/>
  <c r="G87" i="50" s="1"/>
  <c r="K38" i="50"/>
  <c r="H71" i="50" l="1"/>
  <c r="F87" i="50"/>
  <c r="K71" i="50"/>
  <c r="H87" i="50" l="1"/>
</calcChain>
</file>

<file path=xl/sharedStrings.xml><?xml version="1.0" encoding="utf-8"?>
<sst xmlns="http://schemas.openxmlformats.org/spreadsheetml/2006/main" count="99" uniqueCount="91">
  <si>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</si>
  <si>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</si>
  <si>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</si>
  <si>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</si>
  <si>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</si>
  <si>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</si>
  <si>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</si>
  <si>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</si>
  <si>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</si>
  <si>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</si>
  <si>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</si>
  <si>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</si>
  <si>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</si>
  <si>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</si>
  <si>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</si>
  <si>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</si>
  <si>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</si>
  <si>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</si>
  <si>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</si>
  <si>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</si>
  <si>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</si>
  <si>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</si>
  <si>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</si>
  <si>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</si>
  <si>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</si>
  <si>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</si>
  <si>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</si>
  <si>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</si>
  <si>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</si>
  <si>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</si>
  <si>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</si>
  <si>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</si>
  <si>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</si>
  <si>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</si>
  <si>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</si>
  <si>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</si>
  <si>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</si>
  <si>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</si>
  <si>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</si>
  <si>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</si>
  <si>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</si>
  <si>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</si>
  <si>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</si>
  <si>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</si>
  <si>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</si>
  <si>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</si>
  <si>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</si>
  <si>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</si>
  <si>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</si>
  <si>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</si>
  <si>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</si>
  <si>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</si>
  <si>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</si>
  <si>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</si>
  <si>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</si>
  <si>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</si>
  <si>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</si>
  <si>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</si>
  <si>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</si>
  <si>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</si>
  <si>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</si>
  <si>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</si>
  <si>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</si>
  <si>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</si>
  <si>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</si>
  <si>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</si>
  <si>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</si>
  <si>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</si>
  <si>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</si>
  <si>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</si>
  <si>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 xml:space="preserve">Рентна плата та плата за використання інших природних ресурсів </t>
  </si>
  <si>
    <t>Надходження коштів від відшкодування втрат сільськогосподарського і лісогосподарського виробництва  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</si>
  <si>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</si>
  <si>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 заходів щодо соціально-економічного розвитку окремих територій</t>
  </si>
  <si>
    <t xml:space="preserve">Місцеві податки та збори, що сплачуються (перераховуються) згідно з Податковим кодексом України </t>
  </si>
  <si>
    <t>Бюджет                                 на 2023 р.                   зі змінами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</si>
  <si>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</si>
  <si>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Податок на прибуток підприємств</t>
  </si>
  <si>
    <t xml:space="preserve">Частина чистого прибутку (доходу) комунальних унітарних підприємств та їх об'єднань, що вилучається до відповідного бюджету </t>
  </si>
  <si>
    <t xml:space="preserve"> 
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</si>
  <si>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Власні надходження бюджетних установ</t>
  </si>
  <si>
    <t>Іншi надходження до фондiв охорони навколишнього природного середовища</t>
  </si>
  <si>
    <t>Субвенція з місцевого бюджету на розроблення комплексних планів просторового розвитку територій територіальних громад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</si>
  <si>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</si>
  <si>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 xml:space="preserve">Затверджено розписом станом на  01.01.2024 р.                             </t>
  </si>
  <si>
    <t xml:space="preserve"> Фактичні надходження до бюджету станом  на 01.01.2023р.</t>
  </si>
  <si>
    <t>Бюджет                                       на 2023 р.</t>
  </si>
  <si>
    <t xml:space="preserve"> Фактичні надходження до бюджету станом  на 01.01.2024 р.</t>
  </si>
  <si>
    <t xml:space="preserve">Інформація про виконання бюджету Вараської міської територіальної громади за 2023 рік </t>
  </si>
  <si>
    <t>I. Доходи за 2023 рік                                                                                                                                                                                                                тис.грн.</t>
  </si>
  <si>
    <t>Відхилення фактичних надходжень  2023 року до фактичних надходжень у 2022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</si>
</sst>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7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Cambria"/>
      <family val="1"/>
      <charset val="204"/>
      <scheme val="major"/>
    </font>
    <font>
      <sz val="1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4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11" fillId="4" borderId="21" xfId="1" applyFont="1" applyFill="1" applyBorder="1" applyAlignment="1">
      <alignment horizontal="left"/>
    </xf>
    <xf numFmtId="49" fontId="2" fillId="0" borderId="13" xfId="1" applyNumberFormat="1" applyFont="1" applyBorder="1" applyAlignment="1">
      <alignment horizontal="centerContinuous" vertical="center"/>
    </xf>
    <xf numFmtId="0" fontId="2" fillId="0" borderId="17" xfId="1" applyFont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8" fillId="4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9" fillId="4" borderId="20" xfId="1" applyFont="1" applyFill="1" applyBorder="1"/>
    <xf numFmtId="0" fontId="23" fillId="2" borderId="2" xfId="1" applyFont="1" applyFill="1" applyBorder="1" applyAlignment="1">
      <alignment horizontal="center"/>
    </xf>
    <xf numFmtId="0" fontId="23" fillId="2" borderId="25" xfId="1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15" xfId="1" applyFont="1" applyFill="1" applyBorder="1" applyAlignment="1">
      <alignment horizontal="centerContinuous"/>
    </xf>
    <xf numFmtId="0" fontId="23" fillId="2" borderId="16" xfId="1" applyFont="1" applyFill="1" applyBorder="1" applyAlignment="1">
      <alignment horizontal="centerContinuous"/>
    </xf>
    <xf numFmtId="0" fontId="23" fillId="2" borderId="0" xfId="1" applyFont="1" applyFill="1" applyBorder="1" applyAlignment="1">
      <alignment horizontal="centerContinuous"/>
    </xf>
    <xf numFmtId="0" fontId="23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7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5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0" fontId="5" fillId="0" borderId="6" xfId="1" applyFont="1" applyFill="1" applyBorder="1" applyAlignment="1"/>
    <xf numFmtId="0" fontId="4" fillId="0" borderId="6" xfId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0" fontId="30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2" fillId="0" borderId="6" xfId="1" applyFont="1" applyBorder="1" applyAlignment="1">
      <alignment horizontal="left" wrapText="1"/>
    </xf>
    <xf numFmtId="0" fontId="33" fillId="0" borderId="6" xfId="1" applyFont="1" applyBorder="1" applyAlignment="1">
      <alignment horizontal="left" wrapText="1"/>
    </xf>
    <xf numFmtId="0" fontId="25" fillId="5" borderId="6" xfId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0" fontId="23" fillId="6" borderId="4" xfId="1" applyFont="1" applyFill="1" applyBorder="1" applyAlignment="1">
      <alignment horizontal="centerContinuous"/>
    </xf>
    <xf numFmtId="49" fontId="35" fillId="0" borderId="13" xfId="1" applyNumberFormat="1" applyFont="1" applyBorder="1" applyAlignment="1">
      <alignment horizontal="centerContinuous" vertical="center"/>
    </xf>
    <xf numFmtId="0" fontId="35" fillId="0" borderId="19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1" fontId="4" fillId="0" borderId="6" xfId="1" applyNumberFormat="1" applyFont="1" applyBorder="1" applyAlignment="1">
      <alignment vertical="top" wrapText="1"/>
    </xf>
    <xf numFmtId="0" fontId="31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7" fillId="4" borderId="1" xfId="1" applyFont="1" applyFill="1" applyBorder="1" applyAlignment="1">
      <alignment horizontal="center"/>
    </xf>
    <xf numFmtId="0" fontId="26" fillId="0" borderId="6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wrapText="1"/>
    </xf>
    <xf numFmtId="0" fontId="25" fillId="0" borderId="6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wrapText="1"/>
    </xf>
    <xf numFmtId="166" fontId="20" fillId="6" borderId="21" xfId="1" applyNumberFormat="1" applyFont="1" applyFill="1" applyBorder="1" applyAlignment="1">
      <alignment horizontal="right"/>
    </xf>
    <xf numFmtId="166" fontId="27" fillId="4" borderId="9" xfId="1" applyNumberFormat="1" applyFont="1" applyFill="1" applyBorder="1" applyAlignment="1">
      <alignment wrapText="1"/>
    </xf>
    <xf numFmtId="166" fontId="27" fillId="4" borderId="9" xfId="1" applyNumberFormat="1" applyFont="1" applyFill="1" applyBorder="1" applyAlignment="1">
      <alignment horizontal="right" wrapText="1"/>
    </xf>
    <xf numFmtId="166" fontId="27" fillId="6" borderId="9" xfId="1" applyNumberFormat="1" applyFont="1" applyFill="1" applyBorder="1" applyAlignment="1">
      <alignment horizontal="right" wrapText="1"/>
    </xf>
    <xf numFmtId="165" fontId="20" fillId="4" borderId="6" xfId="1" applyNumberFormat="1" applyFont="1" applyFill="1" applyBorder="1"/>
    <xf numFmtId="165" fontId="20" fillId="4" borderId="11" xfId="1" applyNumberFormat="1" applyFont="1" applyFill="1" applyBorder="1"/>
    <xf numFmtId="166" fontId="21" fillId="0" borderId="6" xfId="1" applyNumberFormat="1" applyFont="1" applyBorder="1" applyAlignment="1" applyProtection="1">
      <protection locked="0"/>
    </xf>
    <xf numFmtId="166" fontId="21" fillId="6" borderId="6" xfId="1" applyNumberFormat="1" applyFont="1" applyFill="1" applyBorder="1" applyAlignment="1" applyProtection="1">
      <alignment horizontal="right"/>
      <protection locked="0"/>
    </xf>
    <xf numFmtId="166" fontId="21" fillId="3" borderId="6" xfId="1" applyNumberFormat="1" applyFont="1" applyFill="1" applyBorder="1" applyAlignment="1">
      <alignment horizontal="right"/>
    </xf>
    <xf numFmtId="165" fontId="21" fillId="3" borderId="6" xfId="1" applyNumberFormat="1" applyFont="1" applyFill="1" applyBorder="1"/>
    <xf numFmtId="166" fontId="21" fillId="0" borderId="6" xfId="1" applyNumberFormat="1" applyFont="1" applyBorder="1"/>
    <xf numFmtId="165" fontId="21" fillId="3" borderId="7" xfId="1" applyNumberFormat="1" applyFont="1" applyFill="1" applyBorder="1"/>
    <xf numFmtId="164" fontId="21" fillId="0" borderId="6" xfId="1" applyNumberFormat="1" applyFont="1" applyFill="1" applyBorder="1" applyAlignment="1" applyProtection="1">
      <alignment wrapText="1"/>
      <protection locked="0"/>
    </xf>
    <xf numFmtId="166" fontId="21" fillId="0" borderId="6" xfId="1" applyNumberFormat="1" applyFont="1" applyBorder="1" applyAlignment="1" applyProtection="1">
      <alignment horizontal="right"/>
      <protection locked="0"/>
    </xf>
    <xf numFmtId="166" fontId="21" fillId="6" borderId="6" xfId="1" applyNumberFormat="1" applyFont="1" applyFill="1" applyBorder="1" applyProtection="1">
      <protection locked="0"/>
    </xf>
    <xf numFmtId="166" fontId="21" fillId="0" borderId="6" xfId="1" applyNumberFormat="1" applyFont="1" applyFill="1" applyBorder="1" applyProtection="1">
      <protection locked="0"/>
    </xf>
    <xf numFmtId="166" fontId="20" fillId="0" borderId="6" xfId="1" applyNumberFormat="1" applyFont="1" applyFill="1" applyBorder="1" applyAlignment="1" applyProtection="1">
      <protection locked="0"/>
    </xf>
    <xf numFmtId="166" fontId="20" fillId="0" borderId="6" xfId="1" applyNumberFormat="1" applyFont="1" applyFill="1" applyBorder="1" applyProtection="1">
      <protection locked="0"/>
    </xf>
    <xf numFmtId="166" fontId="20" fillId="6" borderId="6" xfId="1" applyNumberFormat="1" applyFont="1" applyFill="1" applyBorder="1" applyProtection="1">
      <protection locked="0"/>
    </xf>
    <xf numFmtId="166" fontId="20" fillId="3" borderId="6" xfId="1" applyNumberFormat="1" applyFont="1" applyFill="1" applyBorder="1" applyAlignment="1">
      <alignment horizontal="right"/>
    </xf>
    <xf numFmtId="165" fontId="20" fillId="3" borderId="6" xfId="1" applyNumberFormat="1" applyFont="1" applyFill="1" applyBorder="1"/>
    <xf numFmtId="166" fontId="20" fillId="0" borderId="6" xfId="1" applyNumberFormat="1" applyFont="1" applyBorder="1"/>
    <xf numFmtId="165" fontId="20" fillId="3" borderId="7" xfId="1" applyNumberFormat="1" applyFont="1" applyFill="1" applyBorder="1"/>
    <xf numFmtId="165" fontId="20" fillId="4" borderId="7" xfId="1" applyNumberFormat="1" applyFont="1" applyFill="1" applyBorder="1"/>
    <xf numFmtId="164" fontId="21" fillId="0" borderId="6" xfId="1" applyNumberFormat="1" applyFont="1" applyFill="1" applyBorder="1" applyAlignment="1" applyProtection="1">
      <alignment horizontal="right" wrapText="1"/>
      <protection locked="0"/>
    </xf>
    <xf numFmtId="165" fontId="21" fillId="0" borderId="7" xfId="1" applyNumberFormat="1" applyFont="1" applyBorder="1"/>
    <xf numFmtId="164" fontId="21" fillId="0" borderId="6" xfId="0" applyNumberFormat="1" applyFont="1" applyBorder="1" applyAlignment="1">
      <alignment horizontal="right" wrapText="1"/>
    </xf>
    <xf numFmtId="164" fontId="21" fillId="0" borderId="6" xfId="1" applyNumberFormat="1" applyFont="1" applyBorder="1" applyAlignment="1" applyProtection="1">
      <alignment horizontal="right" wrapText="1"/>
      <protection locked="0"/>
    </xf>
    <xf numFmtId="164" fontId="21" fillId="3" borderId="6" xfId="0" applyNumberFormat="1" applyFont="1" applyFill="1" applyBorder="1" applyAlignment="1" applyProtection="1">
      <alignment horizontal="right" wrapText="1"/>
    </xf>
    <xf numFmtId="166" fontId="37" fillId="0" borderId="6" xfId="1" applyNumberFormat="1" applyFont="1" applyBorder="1" applyAlignment="1" applyProtection="1">
      <alignment horizontal="right" wrapText="1"/>
      <protection locked="0"/>
    </xf>
    <xf numFmtId="164" fontId="21" fillId="0" borderId="6" xfId="1" applyNumberFormat="1" applyFont="1" applyBorder="1" applyAlignment="1" applyProtection="1">
      <alignment horizontal="right"/>
      <protection locked="0"/>
    </xf>
    <xf numFmtId="164" fontId="21" fillId="0" borderId="6" xfId="1" applyNumberFormat="1" applyFont="1" applyBorder="1" applyAlignment="1">
      <alignment horizontal="right"/>
    </xf>
    <xf numFmtId="0" fontId="21" fillId="0" borderId="6" xfId="1" applyFont="1" applyBorder="1" applyAlignment="1">
      <alignment wrapText="1"/>
    </xf>
    <xf numFmtId="166" fontId="20" fillId="4" borderId="6" xfId="1" applyNumberFormat="1" applyFont="1" applyFill="1" applyBorder="1" applyProtection="1">
      <protection locked="0"/>
    </xf>
    <xf numFmtId="166" fontId="20" fillId="0" borderId="6" xfId="1" applyNumberFormat="1" applyFont="1" applyBorder="1" applyAlignment="1" applyProtection="1">
      <alignment horizontal="right"/>
      <protection locked="0"/>
    </xf>
    <xf numFmtId="166" fontId="20" fillId="6" borderId="6" xfId="1" applyNumberFormat="1" applyFont="1" applyFill="1" applyBorder="1" applyAlignment="1" applyProtection="1">
      <alignment horizontal="right"/>
      <protection locked="0"/>
    </xf>
    <xf numFmtId="166" fontId="21" fillId="0" borderId="6" xfId="1" applyNumberFormat="1" applyFont="1" applyBorder="1" applyAlignment="1">
      <alignment horizontal="right" wrapText="1"/>
    </xf>
    <xf numFmtId="166" fontId="21" fillId="6" borderId="6" xfId="1" applyNumberFormat="1" applyFont="1" applyFill="1" applyBorder="1" applyAlignment="1" applyProtection="1">
      <protection locked="0"/>
    </xf>
    <xf numFmtId="165" fontId="37" fillId="3" borderId="7" xfId="1" applyNumberFormat="1" applyFont="1" applyFill="1" applyBorder="1" applyAlignment="1"/>
    <xf numFmtId="0" fontId="21" fillId="0" borderId="6" xfId="1" applyFont="1" applyBorder="1" applyAlignment="1">
      <alignment horizontal="right" wrapText="1"/>
    </xf>
    <xf numFmtId="166" fontId="20" fillId="0" borderId="6" xfId="1" applyNumberFormat="1" applyFont="1" applyBorder="1" applyAlignment="1">
      <alignment horizontal="right" wrapText="1"/>
    </xf>
    <xf numFmtId="166" fontId="20" fillId="6" borderId="6" xfId="1" applyNumberFormat="1" applyFont="1" applyFill="1" applyBorder="1" applyAlignment="1">
      <alignment horizontal="right" wrapText="1"/>
    </xf>
    <xf numFmtId="165" fontId="27" fillId="3" borderId="7" xfId="1" applyNumberFormat="1" applyFont="1" applyFill="1" applyBorder="1" applyAlignment="1"/>
    <xf numFmtId="166" fontId="21" fillId="0" borderId="6" xfId="1" applyNumberFormat="1" applyFont="1" applyBorder="1" applyAlignment="1" applyProtection="1">
      <alignment horizontal="right" wrapText="1"/>
      <protection locked="0"/>
    </xf>
    <xf numFmtId="166" fontId="21" fillId="0" borderId="6" xfId="0" applyNumberFormat="1" applyFont="1" applyBorder="1" applyAlignment="1">
      <alignment horizontal="right" wrapText="1"/>
    </xf>
    <xf numFmtId="0" fontId="38" fillId="0" borderId="6" xfId="0" applyFont="1" applyBorder="1" applyAlignment="1">
      <alignment horizontal="center"/>
    </xf>
    <xf numFmtId="166" fontId="38" fillId="5" borderId="6" xfId="0" applyNumberFormat="1" applyFont="1" applyFill="1" applyBorder="1" applyAlignment="1">
      <alignment horizontal="right"/>
    </xf>
    <xf numFmtId="166" fontId="38" fillId="6" borderId="6" xfId="0" applyNumberFormat="1" applyFont="1" applyFill="1" applyBorder="1" applyAlignment="1">
      <alignment horizontal="right"/>
    </xf>
    <xf numFmtId="166" fontId="38" fillId="0" borderId="6" xfId="0" applyNumberFormat="1" applyFont="1" applyBorder="1" applyAlignment="1">
      <alignment horizontal="right"/>
    </xf>
    <xf numFmtId="166" fontId="20" fillId="5" borderId="6" xfId="1" applyNumberFormat="1" applyFont="1" applyFill="1" applyBorder="1" applyProtection="1">
      <protection locked="0"/>
    </xf>
    <xf numFmtId="166" fontId="21" fillId="5" borderId="6" xfId="1" applyNumberFormat="1" applyFont="1" applyFill="1" applyBorder="1" applyAlignment="1">
      <alignment horizontal="right"/>
    </xf>
    <xf numFmtId="165" fontId="20" fillId="5" borderId="6" xfId="1" applyNumberFormat="1" applyFont="1" applyFill="1" applyBorder="1"/>
    <xf numFmtId="166" fontId="21" fillId="5" borderId="6" xfId="1" applyNumberFormat="1" applyFont="1" applyFill="1" applyBorder="1" applyProtection="1">
      <protection locked="0"/>
    </xf>
    <xf numFmtId="164" fontId="37" fillId="5" borderId="6" xfId="1" applyNumberFormat="1" applyFont="1" applyFill="1" applyBorder="1" applyAlignment="1">
      <alignment horizontal="right" wrapText="1"/>
    </xf>
    <xf numFmtId="0" fontId="21" fillId="0" borderId="6" xfId="1" applyFont="1" applyFill="1" applyBorder="1" applyAlignment="1">
      <alignment wrapText="1"/>
    </xf>
    <xf numFmtId="164" fontId="21" fillId="0" borderId="6" xfId="1" applyNumberFormat="1" applyFont="1" applyFill="1" applyBorder="1" applyAlignment="1"/>
    <xf numFmtId="166" fontId="21" fillId="0" borderId="6" xfId="1" applyNumberFormat="1" applyFont="1" applyFill="1" applyBorder="1" applyAlignment="1" applyProtection="1">
      <alignment horizontal="right"/>
      <protection locked="0"/>
    </xf>
    <xf numFmtId="166" fontId="20" fillId="4" borderId="6" xfId="1" applyNumberFormat="1" applyFont="1" applyFill="1" applyBorder="1" applyAlignment="1" applyProtection="1">
      <alignment horizontal="right"/>
      <protection locked="0"/>
    </xf>
    <xf numFmtId="166" fontId="20" fillId="4" borderId="21" xfId="1" applyNumberFormat="1" applyFont="1" applyFill="1" applyBorder="1" applyAlignment="1">
      <alignment horizontal="right"/>
    </xf>
    <xf numFmtId="165" fontId="20" fillId="4" borderId="21" xfId="1" applyNumberFormat="1" applyFont="1" applyFill="1" applyBorder="1"/>
    <xf numFmtId="165" fontId="20" fillId="4" borderId="22" xfId="1" applyNumberFormat="1" applyFont="1" applyFill="1" applyBorder="1"/>
    <xf numFmtId="0" fontId="36" fillId="0" borderId="12" xfId="1" applyFont="1" applyBorder="1" applyAlignment="1">
      <alignment horizontal="left" wrapText="1"/>
    </xf>
    <xf numFmtId="0" fontId="31" fillId="0" borderId="6" xfId="0" applyFont="1" applyBorder="1" applyAlignment="1">
      <alignment vertical="top" wrapText="1"/>
    </xf>
    <xf numFmtId="0" fontId="4" fillId="3" borderId="6" xfId="0" applyFont="1" applyFill="1" applyBorder="1" applyAlignment="1" applyProtection="1">
      <alignment vertical="top" wrapText="1"/>
    </xf>
    <xf numFmtId="165" fontId="20" fillId="4" borderId="9" xfId="1" applyNumberFormat="1" applyFont="1" applyFill="1" applyBorder="1"/>
    <xf numFmtId="166" fontId="39" fillId="6" borderId="6" xfId="1" applyNumberFormat="1" applyFont="1" applyFill="1" applyBorder="1" applyAlignment="1" applyProtection="1">
      <alignment horizontal="right"/>
      <protection locked="0"/>
    </xf>
    <xf numFmtId="166" fontId="21" fillId="0" borderId="6" xfId="1" applyNumberFormat="1" applyFont="1" applyFill="1" applyBorder="1" applyAlignment="1" applyProtection="1">
      <alignment wrapText="1"/>
      <protection locked="0"/>
    </xf>
    <xf numFmtId="166" fontId="39" fillId="6" borderId="6" xfId="1" applyNumberFormat="1" applyFont="1" applyFill="1" applyBorder="1" applyProtection="1">
      <protection locked="0"/>
    </xf>
    <xf numFmtId="166" fontId="21" fillId="0" borderId="6" xfId="1" applyNumberFormat="1" applyFont="1" applyBorder="1" applyAlignment="1">
      <alignment wrapText="1"/>
    </xf>
    <xf numFmtId="166" fontId="27" fillId="4" borderId="6" xfId="1" applyNumberFormat="1" applyFont="1" applyFill="1" applyBorder="1" applyAlignment="1"/>
    <xf numFmtId="166" fontId="27" fillId="4" borderId="6" xfId="1" applyNumberFormat="1" applyFont="1" applyFill="1" applyBorder="1" applyAlignment="1">
      <alignment horizontal="right"/>
    </xf>
    <xf numFmtId="166" fontId="27" fillId="6" borderId="6" xfId="1" applyNumberFormat="1" applyFont="1" applyFill="1" applyBorder="1" applyAlignment="1">
      <alignment horizontal="right"/>
    </xf>
    <xf numFmtId="164" fontId="21" fillId="0" borderId="6" xfId="0" applyNumberFormat="1" applyFont="1" applyBorder="1" applyAlignment="1" applyProtection="1">
      <alignment horizontal="right" wrapText="1"/>
      <protection locked="0"/>
    </xf>
    <xf numFmtId="164" fontId="21" fillId="0" borderId="6" xfId="1" applyNumberFormat="1" applyFont="1" applyBorder="1" applyAlignment="1">
      <alignment horizontal="right" wrapText="1"/>
    </xf>
    <xf numFmtId="0" fontId="27" fillId="4" borderId="6" xfId="1" applyFont="1" applyFill="1" applyBorder="1" applyAlignment="1">
      <alignment horizontal="left" wrapText="1"/>
    </xf>
    <xf numFmtId="166" fontId="39" fillId="6" borderId="6" xfId="1" applyNumberFormat="1" applyFont="1" applyFill="1" applyBorder="1" applyAlignment="1" applyProtection="1">
      <protection locked="0"/>
    </xf>
    <xf numFmtId="0" fontId="38" fillId="0" borderId="0" xfId="0" applyFont="1"/>
    <xf numFmtId="0" fontId="40" fillId="0" borderId="0" xfId="0" applyFont="1"/>
    <xf numFmtId="166" fontId="38" fillId="3" borderId="6" xfId="1" applyNumberFormat="1" applyFont="1" applyFill="1" applyBorder="1" applyAlignment="1">
      <alignment horizontal="right"/>
    </xf>
    <xf numFmtId="164" fontId="38" fillId="0" borderId="6" xfId="0" applyNumberFormat="1" applyFont="1" applyBorder="1" applyAlignment="1">
      <alignment horizontal="right"/>
    </xf>
    <xf numFmtId="164" fontId="38" fillId="6" borderId="6" xfId="0" applyNumberFormat="1" applyFont="1" applyFill="1" applyBorder="1" applyAlignment="1">
      <alignment horizontal="right"/>
    </xf>
    <xf numFmtId="166" fontId="21" fillId="3" borderId="7" xfId="1" applyNumberFormat="1" applyFont="1" applyFill="1" applyBorder="1"/>
    <xf numFmtId="166" fontId="38" fillId="0" borderId="6" xfId="0" applyNumberFormat="1" applyFont="1" applyBorder="1" applyAlignment="1">
      <alignment horizontal="right" wrapText="1"/>
    </xf>
    <xf numFmtId="0" fontId="37" fillId="0" borderId="6" xfId="1" applyFont="1" applyFill="1" applyBorder="1" applyAlignment="1">
      <alignment horizontal="right" wrapText="1"/>
    </xf>
    <xf numFmtId="166" fontId="20" fillId="4" borderId="7" xfId="1" applyNumberFormat="1" applyFont="1" applyFill="1" applyBorder="1"/>
    <xf numFmtId="166" fontId="37" fillId="3" borderId="7" xfId="1" applyNumberFormat="1" applyFont="1" applyFill="1" applyBorder="1" applyAlignment="1"/>
    <xf numFmtId="166" fontId="21" fillId="0" borderId="6" xfId="1" applyNumberFormat="1" applyFont="1" applyFill="1" applyBorder="1" applyAlignment="1">
      <alignment wrapText="1"/>
    </xf>
    <xf numFmtId="165" fontId="21" fillId="3" borderId="6" xfId="2" applyNumberFormat="1" applyFont="1" applyFill="1" applyBorder="1"/>
    <xf numFmtId="0" fontId="11" fillId="0" borderId="0" xfId="1" applyFont="1" applyAlignment="1">
      <alignment horizontal="center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5" xfId="1" applyFont="1" applyFill="1" applyBorder="1" applyAlignment="1">
      <alignment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1" fillId="0" borderId="15" xfId="1" applyFont="1" applyBorder="1" applyAlignment="1">
      <alignment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/>
    </xf>
    <xf numFmtId="0" fontId="28" fillId="0" borderId="1" xfId="1" applyFont="1" applyFill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0" fillId="0" borderId="0" xfId="1" applyFont="1" applyAlignment="1">
      <alignment horizontal="center"/>
    </xf>
    <xf numFmtId="0" fontId="21" fillId="0" borderId="0" xfId="1" applyFont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Процентный" xfId="2" builtinId="5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97"/>
  <sheetViews>
    <sheetView tabSelected="1" view="pageBreakPreview" zoomScale="50" zoomScaleNormal="82" zoomScaleSheetLayoutView="50" workbookViewId="0">
      <selection activeCell="J5" sqref="J5:K5"/>
    </sheetView>
  </sheetViews>
  <sheetFormatPr defaultRowHeight="14.4" x14ac:dyDescent="0.3"/>
  <cols>
    <col min="1" max="1" width="15.6640625" customWidth="1"/>
    <col min="2" max="2" width="68.5546875" customWidth="1"/>
    <col min="3" max="3" width="20.88671875" customWidth="1"/>
    <col min="4" max="4" width="16.88671875" hidden="1" customWidth="1"/>
    <col min="5" max="5" width="19" customWidth="1"/>
    <col min="6" max="6" width="22.109375" customWidth="1"/>
    <col min="7" max="7" width="19.88671875" customWidth="1"/>
    <col min="8" max="8" width="17.6640625" customWidth="1"/>
    <col min="9" max="9" width="19.6640625" customWidth="1"/>
    <col min="10" max="10" width="20.44140625" customWidth="1"/>
    <col min="11" max="11" width="20.33203125" customWidth="1"/>
    <col min="14" max="14" width="9.109375" customWidth="1"/>
  </cols>
  <sheetData>
    <row r="1" spans="1:11" ht="20.399999999999999" x14ac:dyDescent="0.35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2.8" x14ac:dyDescent="0.4">
      <c r="A2" s="177" t="s">
        <v>88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ht="21" customHeight="1" x14ac:dyDescent="0.4">
      <c r="A3" s="178" t="s">
        <v>89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1" ht="5.4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2" customHeight="1" x14ac:dyDescent="0.3">
      <c r="A5" s="165" t="s">
        <v>34</v>
      </c>
      <c r="B5" s="167" t="s">
        <v>35</v>
      </c>
      <c r="C5" s="169" t="s">
        <v>86</v>
      </c>
      <c r="D5" s="169" t="s">
        <v>75</v>
      </c>
      <c r="E5" s="171" t="s">
        <v>84</v>
      </c>
      <c r="F5" s="161" t="s">
        <v>87</v>
      </c>
      <c r="G5" s="163" t="s">
        <v>0</v>
      </c>
      <c r="H5" s="163"/>
      <c r="I5" s="161" t="s">
        <v>85</v>
      </c>
      <c r="J5" s="163" t="s">
        <v>90</v>
      </c>
      <c r="K5" s="164"/>
    </row>
    <row r="6" spans="1:11" ht="14.4" customHeight="1" x14ac:dyDescent="0.3">
      <c r="A6" s="166"/>
      <c r="B6" s="168"/>
      <c r="C6" s="170"/>
      <c r="D6" s="170"/>
      <c r="E6" s="172"/>
      <c r="F6" s="162"/>
      <c r="G6" s="60" t="s">
        <v>1</v>
      </c>
      <c r="H6" s="17" t="s">
        <v>2</v>
      </c>
      <c r="I6" s="162"/>
      <c r="J6" s="16" t="s">
        <v>1</v>
      </c>
      <c r="K6" s="61" t="s">
        <v>2</v>
      </c>
    </row>
    <row r="7" spans="1:11" ht="11.4" customHeight="1" x14ac:dyDescent="0.3">
      <c r="A7" s="26">
        <v>1</v>
      </c>
      <c r="B7" s="27">
        <v>2</v>
      </c>
      <c r="C7" s="28">
        <v>3</v>
      </c>
      <c r="D7" s="29">
        <v>4</v>
      </c>
      <c r="E7" s="29">
        <v>4</v>
      </c>
      <c r="F7" s="59">
        <v>5</v>
      </c>
      <c r="G7" s="30">
        <v>6</v>
      </c>
      <c r="H7" s="31">
        <v>7</v>
      </c>
      <c r="I7" s="59">
        <v>8</v>
      </c>
      <c r="J7" s="32">
        <v>9</v>
      </c>
      <c r="K7" s="33">
        <v>10</v>
      </c>
    </row>
    <row r="8" spans="1:11" ht="22.8" x14ac:dyDescent="0.4">
      <c r="A8" s="18">
        <v>100000</v>
      </c>
      <c r="B8" s="35" t="s">
        <v>3</v>
      </c>
      <c r="C8" s="73">
        <f>SUM(C9:C12,C13)</f>
        <v>701917.29999999993</v>
      </c>
      <c r="D8" s="73">
        <f>SUM(D9:D12,D13)</f>
        <v>791118.8</v>
      </c>
      <c r="E8" s="74">
        <f>SUM(E9:E12,E13)</f>
        <v>790315.5</v>
      </c>
      <c r="F8" s="75">
        <f>SUM(F9:F12,F13)</f>
        <v>793980.3</v>
      </c>
      <c r="G8" s="74">
        <f>SUM(G9:G12,G13)</f>
        <v>3664.7999999999729</v>
      </c>
      <c r="H8" s="136">
        <f>SUM(F8/E8)</f>
        <v>1.004637135422499</v>
      </c>
      <c r="I8" s="75">
        <f>SUM(I9:I12,I13)</f>
        <v>720664.7649999999</v>
      </c>
      <c r="J8" s="74">
        <f>SUM(J9:J13)</f>
        <v>73315.535000000018</v>
      </c>
      <c r="K8" s="77">
        <f>SUM(F8/I8)*100%</f>
        <v>1.1017332032321576</v>
      </c>
    </row>
    <row r="9" spans="1:11" ht="22.8" x14ac:dyDescent="0.4">
      <c r="A9" s="19">
        <v>110100</v>
      </c>
      <c r="B9" s="36" t="s">
        <v>4</v>
      </c>
      <c r="C9" s="78">
        <v>620000</v>
      </c>
      <c r="D9" s="78">
        <v>693122.8</v>
      </c>
      <c r="E9" s="78">
        <v>687414.4</v>
      </c>
      <c r="F9" s="79">
        <v>688513</v>
      </c>
      <c r="G9" s="80">
        <f>SUM(F9-E9)</f>
        <v>1098.5999999999767</v>
      </c>
      <c r="H9" s="81">
        <f>SUM(F9/E9)</f>
        <v>1.0015981626221389</v>
      </c>
      <c r="I9" s="137">
        <v>634127.1</v>
      </c>
      <c r="J9" s="82">
        <f>SUM(F9-I9)</f>
        <v>54385.900000000023</v>
      </c>
      <c r="K9" s="83">
        <f>SUM(F9/I9)*100%</f>
        <v>1.0857649830767366</v>
      </c>
    </row>
    <row r="10" spans="1:11" ht="22.8" x14ac:dyDescent="0.4">
      <c r="A10" s="20">
        <v>110200</v>
      </c>
      <c r="B10" s="37" t="s">
        <v>77</v>
      </c>
      <c r="C10" s="84">
        <v>237.1</v>
      </c>
      <c r="D10" s="138">
        <v>1625.2</v>
      </c>
      <c r="E10" s="138">
        <v>1762.9</v>
      </c>
      <c r="F10" s="86">
        <v>1764.5</v>
      </c>
      <c r="G10" s="80">
        <f>SUM(F10-E10)</f>
        <v>1.5999999999999091</v>
      </c>
      <c r="H10" s="159">
        <f>SUM(F10/E10)</f>
        <v>1.0009075954393329</v>
      </c>
      <c r="I10" s="139">
        <v>280.2</v>
      </c>
      <c r="J10" s="82">
        <f t="shared" ref="J10:J19" si="0">SUM(F10-I10)</f>
        <v>1484.3</v>
      </c>
      <c r="K10" s="83">
        <f t="shared" ref="K10:K34" si="1">SUM(F10/I10)*100%</f>
        <v>6.2972876516773733</v>
      </c>
    </row>
    <row r="11" spans="1:11" ht="42" x14ac:dyDescent="0.4">
      <c r="A11" s="20">
        <v>130000</v>
      </c>
      <c r="B11" s="37" t="s">
        <v>70</v>
      </c>
      <c r="C11" s="84">
        <v>2500</v>
      </c>
      <c r="D11" s="84">
        <v>960</v>
      </c>
      <c r="E11" s="84">
        <v>1356.8</v>
      </c>
      <c r="F11" s="86">
        <v>1376</v>
      </c>
      <c r="G11" s="80">
        <f>SUM(F11-E11)</f>
        <v>19.200000000000045</v>
      </c>
      <c r="H11" s="81">
        <f>SUM(F11/E11)</f>
        <v>1.0141509433962264</v>
      </c>
      <c r="I11" s="139">
        <v>3994.5650000000001</v>
      </c>
      <c r="J11" s="82">
        <f t="shared" si="0"/>
        <v>-2618.5650000000001</v>
      </c>
      <c r="K11" s="83">
        <f t="shared" si="1"/>
        <v>0.34446804595744468</v>
      </c>
    </row>
    <row r="12" spans="1:11" ht="42" x14ac:dyDescent="0.4">
      <c r="A12" s="20">
        <v>140000</v>
      </c>
      <c r="B12" s="62" t="s">
        <v>58</v>
      </c>
      <c r="C12" s="140">
        <v>14100</v>
      </c>
      <c r="D12" s="140">
        <v>20258</v>
      </c>
      <c r="E12" s="140">
        <v>22308.2</v>
      </c>
      <c r="F12" s="86">
        <v>22864</v>
      </c>
      <c r="G12" s="80">
        <f>SUM(F12-E12)</f>
        <v>555.79999999999927</v>
      </c>
      <c r="H12" s="81">
        <f>SUM(F12/E12)</f>
        <v>1.0249146053917393</v>
      </c>
      <c r="I12" s="139">
        <v>14409.5</v>
      </c>
      <c r="J12" s="82">
        <f t="shared" si="0"/>
        <v>8454.5</v>
      </c>
      <c r="K12" s="83">
        <f t="shared" si="1"/>
        <v>1.5867309760921615</v>
      </c>
    </row>
    <row r="13" spans="1:11" ht="59.4" customHeight="1" x14ac:dyDescent="0.4">
      <c r="A13" s="21">
        <v>180000</v>
      </c>
      <c r="B13" s="133" t="s">
        <v>74</v>
      </c>
      <c r="C13" s="88">
        <f>SUM(C18:C19,C14)</f>
        <v>65080.2</v>
      </c>
      <c r="D13" s="88">
        <f>SUM(D18:D19,D14)</f>
        <v>75152.800000000003</v>
      </c>
      <c r="E13" s="89">
        <f>SUM(E18:E19,E14)</f>
        <v>77473.2</v>
      </c>
      <c r="F13" s="90">
        <f>SUM(F18:F19,F14)</f>
        <v>79462.8</v>
      </c>
      <c r="G13" s="91">
        <f>SUM(G18:G19,G14)</f>
        <v>1989.5999999999972</v>
      </c>
      <c r="H13" s="92">
        <f t="shared" ref="H13:H19" si="2">SUM(F13/E13)</f>
        <v>1.0256811387679869</v>
      </c>
      <c r="I13" s="90">
        <f>SUM(I18:I19,I14)</f>
        <v>67853.400000000009</v>
      </c>
      <c r="J13" s="93">
        <f t="shared" si="0"/>
        <v>11609.399999999994</v>
      </c>
      <c r="K13" s="94">
        <f t="shared" si="1"/>
        <v>1.1710953319951543</v>
      </c>
    </row>
    <row r="14" spans="1:11" ht="22.8" x14ac:dyDescent="0.4">
      <c r="A14" s="21">
        <v>180100</v>
      </c>
      <c r="B14" s="62" t="s">
        <v>5</v>
      </c>
      <c r="C14" s="88">
        <f>SUM(C15:C17)</f>
        <v>39050</v>
      </c>
      <c r="D14" s="88">
        <f>SUM(D15:D17)</f>
        <v>44970.400000000001</v>
      </c>
      <c r="E14" s="89">
        <f>SUM(E15:E17)</f>
        <v>46418.999999999993</v>
      </c>
      <c r="F14" s="90">
        <f>SUM(F15:F17)</f>
        <v>47405.4</v>
      </c>
      <c r="G14" s="91">
        <f>SUM(G15:G17)</f>
        <v>986.4000000000002</v>
      </c>
      <c r="H14" s="92">
        <f t="shared" si="2"/>
        <v>1.0212499192141151</v>
      </c>
      <c r="I14" s="90">
        <f>SUM(I15:I17)</f>
        <v>40700.700000000004</v>
      </c>
      <c r="J14" s="93">
        <f t="shared" si="0"/>
        <v>6704.6999999999971</v>
      </c>
      <c r="K14" s="94">
        <f t="shared" si="1"/>
        <v>1.1647318105094016</v>
      </c>
    </row>
    <row r="15" spans="1:11" ht="22.8" x14ac:dyDescent="0.4">
      <c r="A15" s="20"/>
      <c r="B15" s="63" t="s">
        <v>6</v>
      </c>
      <c r="C15" s="140">
        <v>3800</v>
      </c>
      <c r="D15" s="140">
        <v>4681.3</v>
      </c>
      <c r="E15" s="140">
        <v>5316.2</v>
      </c>
      <c r="F15" s="86">
        <v>5520</v>
      </c>
      <c r="G15" s="80">
        <f>SUM(F15-E15)</f>
        <v>203.80000000000018</v>
      </c>
      <c r="H15" s="81">
        <f t="shared" si="2"/>
        <v>1.0383356532861818</v>
      </c>
      <c r="I15" s="139">
        <v>4804.3999999999996</v>
      </c>
      <c r="J15" s="82">
        <f t="shared" si="0"/>
        <v>715.60000000000036</v>
      </c>
      <c r="K15" s="83">
        <f t="shared" si="1"/>
        <v>1.1489467987677964</v>
      </c>
    </row>
    <row r="16" spans="1:11" ht="22.8" x14ac:dyDescent="0.4">
      <c r="A16" s="20"/>
      <c r="B16" s="63" t="s">
        <v>7</v>
      </c>
      <c r="C16" s="140">
        <v>35250</v>
      </c>
      <c r="D16" s="140">
        <v>40222.400000000001</v>
      </c>
      <c r="E16" s="140">
        <v>41036.1</v>
      </c>
      <c r="F16" s="86">
        <v>41816.6</v>
      </c>
      <c r="G16" s="80">
        <f>SUM(F16-E16)</f>
        <v>780.5</v>
      </c>
      <c r="H16" s="81">
        <f t="shared" si="2"/>
        <v>1.0190198386298892</v>
      </c>
      <c r="I16" s="139">
        <v>35896.300000000003</v>
      </c>
      <c r="J16" s="82">
        <f t="shared" si="0"/>
        <v>5920.2999999999956</v>
      </c>
      <c r="K16" s="83">
        <f t="shared" si="1"/>
        <v>1.1649278616459076</v>
      </c>
    </row>
    <row r="17" spans="1:11" ht="22.8" x14ac:dyDescent="0.4">
      <c r="A17" s="20"/>
      <c r="B17" s="63" t="s">
        <v>8</v>
      </c>
      <c r="C17" s="140"/>
      <c r="D17" s="140">
        <v>66.7</v>
      </c>
      <c r="E17" s="140">
        <v>66.7</v>
      </c>
      <c r="F17" s="86">
        <v>68.8</v>
      </c>
      <c r="G17" s="80">
        <f>SUM(F17-E17)</f>
        <v>2.0999999999999943</v>
      </c>
      <c r="H17" s="81">
        <f t="shared" si="2"/>
        <v>1.0314842578710643</v>
      </c>
      <c r="I17" s="86"/>
      <c r="J17" s="82">
        <f t="shared" si="0"/>
        <v>68.8</v>
      </c>
      <c r="K17" s="83" t="e">
        <f t="shared" si="1"/>
        <v>#DIV/0!</v>
      </c>
    </row>
    <row r="18" spans="1:11" ht="22.8" x14ac:dyDescent="0.4">
      <c r="A18" s="20">
        <v>180300</v>
      </c>
      <c r="B18" s="63" t="s">
        <v>9</v>
      </c>
      <c r="C18" s="140">
        <v>30.2</v>
      </c>
      <c r="D18" s="140">
        <v>77</v>
      </c>
      <c r="E18" s="140">
        <v>148.80000000000001</v>
      </c>
      <c r="F18" s="86">
        <v>148.80000000000001</v>
      </c>
      <c r="G18" s="80">
        <f>SUM(F18-E18)</f>
        <v>0</v>
      </c>
      <c r="H18" s="81">
        <f t="shared" si="2"/>
        <v>1</v>
      </c>
      <c r="I18" s="139">
        <v>53.7</v>
      </c>
      <c r="J18" s="82">
        <f t="shared" si="0"/>
        <v>95.100000000000009</v>
      </c>
      <c r="K18" s="83">
        <f t="shared" si="1"/>
        <v>2.7709497206703912</v>
      </c>
    </row>
    <row r="19" spans="1:11" ht="22.8" x14ac:dyDescent="0.4">
      <c r="A19" s="20">
        <v>180500</v>
      </c>
      <c r="B19" s="63" t="s">
        <v>10</v>
      </c>
      <c r="C19" s="140">
        <v>26000</v>
      </c>
      <c r="D19" s="140">
        <v>30105.4</v>
      </c>
      <c r="E19" s="140">
        <v>30905.4</v>
      </c>
      <c r="F19" s="86">
        <v>31908.6</v>
      </c>
      <c r="G19" s="80">
        <f>SUM(F19-E19)</f>
        <v>1003.1999999999971</v>
      </c>
      <c r="H19" s="81">
        <f t="shared" si="2"/>
        <v>1.0324603467355218</v>
      </c>
      <c r="I19" s="139">
        <v>27099</v>
      </c>
      <c r="J19" s="82">
        <f t="shared" si="0"/>
        <v>4809.5999999999985</v>
      </c>
      <c r="K19" s="83">
        <f t="shared" si="1"/>
        <v>1.1774825639322484</v>
      </c>
    </row>
    <row r="20" spans="1:11" ht="22.8" x14ac:dyDescent="0.4">
      <c r="A20" s="22">
        <v>200000</v>
      </c>
      <c r="B20" s="44" t="s">
        <v>12</v>
      </c>
      <c r="C20" s="141">
        <f>SUM(C21:C34)</f>
        <v>2277.3000000000002</v>
      </c>
      <c r="D20" s="141">
        <f>SUM(D21:D34)</f>
        <v>6400.2</v>
      </c>
      <c r="E20" s="142">
        <f>SUM(E21:E34)</f>
        <v>7203.5</v>
      </c>
      <c r="F20" s="143">
        <f>SUM(F21:F34)</f>
        <v>7592.0000000000009</v>
      </c>
      <c r="G20" s="142">
        <f>SUM(G21:G34)</f>
        <v>388.50000000000023</v>
      </c>
      <c r="H20" s="76">
        <f>SUM(F20/E20)</f>
        <v>1.0539321163323385</v>
      </c>
      <c r="I20" s="143">
        <f>SUM(I21:I34)</f>
        <v>5336.4000000000005</v>
      </c>
      <c r="J20" s="142">
        <f>SUM(J21:J34)</f>
        <v>2255.6</v>
      </c>
      <c r="K20" s="95">
        <f>SUM(F20/I20)*100%</f>
        <v>1.4226819578742222</v>
      </c>
    </row>
    <row r="21" spans="1:11" ht="59.25" customHeight="1" x14ac:dyDescent="0.4">
      <c r="A21" s="20">
        <v>210103</v>
      </c>
      <c r="B21" s="58" t="s">
        <v>78</v>
      </c>
      <c r="C21" s="96">
        <v>20</v>
      </c>
      <c r="D21" s="96">
        <v>20</v>
      </c>
      <c r="E21" s="96">
        <v>27.6</v>
      </c>
      <c r="F21" s="86">
        <v>28</v>
      </c>
      <c r="G21" s="80">
        <f t="shared" ref="G21:G34" si="3">SUM(F21-E21)</f>
        <v>0.39999999999999858</v>
      </c>
      <c r="H21" s="81">
        <f t="shared" ref="H21:H34" si="4">SUM(F21/E21)</f>
        <v>1.0144927536231882</v>
      </c>
      <c r="I21" s="139">
        <v>136.80000000000001</v>
      </c>
      <c r="J21" s="82">
        <f t="shared" ref="J21:J38" si="5">SUM(F21-I21)</f>
        <v>-108.80000000000001</v>
      </c>
      <c r="K21" s="97">
        <f t="shared" si="1"/>
        <v>0.2046783625730994</v>
      </c>
    </row>
    <row r="22" spans="1:11" ht="42" hidden="1" x14ac:dyDescent="0.4">
      <c r="A22" s="20">
        <v>210500</v>
      </c>
      <c r="B22" s="38" t="s">
        <v>30</v>
      </c>
      <c r="C22" s="98"/>
      <c r="D22" s="98"/>
      <c r="E22" s="98"/>
      <c r="F22" s="86"/>
      <c r="G22" s="80">
        <f t="shared" si="3"/>
        <v>0</v>
      </c>
      <c r="H22" s="81" t="e">
        <f t="shared" si="4"/>
        <v>#DIV/0!</v>
      </c>
      <c r="I22" s="86"/>
      <c r="J22" s="82">
        <f t="shared" si="5"/>
        <v>0</v>
      </c>
      <c r="K22" s="97" t="e">
        <f t="shared" si="1"/>
        <v>#DIV/0!</v>
      </c>
    </row>
    <row r="23" spans="1:11" ht="21" hidden="1" customHeight="1" x14ac:dyDescent="0.4">
      <c r="A23" s="20">
        <v>210805</v>
      </c>
      <c r="B23" s="39" t="s">
        <v>13</v>
      </c>
      <c r="C23" s="98"/>
      <c r="D23" s="98"/>
      <c r="E23" s="98"/>
      <c r="F23" s="86"/>
      <c r="G23" s="80">
        <f t="shared" si="3"/>
        <v>0</v>
      </c>
      <c r="H23" s="81"/>
      <c r="I23" s="86"/>
      <c r="J23" s="82">
        <f t="shared" si="5"/>
        <v>0</v>
      </c>
      <c r="K23" s="97"/>
    </row>
    <row r="24" spans="1:11" ht="22.8" x14ac:dyDescent="0.4">
      <c r="A24" s="19">
        <v>210811</v>
      </c>
      <c r="B24" s="40" t="s">
        <v>14</v>
      </c>
      <c r="C24" s="99">
        <v>348.3</v>
      </c>
      <c r="D24" s="99">
        <v>1633.3</v>
      </c>
      <c r="E24" s="99">
        <v>1890.1</v>
      </c>
      <c r="F24" s="86">
        <v>2004.3</v>
      </c>
      <c r="G24" s="80">
        <f t="shared" si="3"/>
        <v>114.20000000000005</v>
      </c>
      <c r="H24" s="81">
        <f t="shared" si="4"/>
        <v>1.0604200835934607</v>
      </c>
      <c r="I24" s="139">
        <v>1150.7</v>
      </c>
      <c r="J24" s="82">
        <f t="shared" si="5"/>
        <v>853.59999999999991</v>
      </c>
      <c r="K24" s="97">
        <f>SUM(F24/I24)*100%</f>
        <v>1.7418093334492046</v>
      </c>
    </row>
    <row r="25" spans="1:11" ht="43.95" customHeight="1" x14ac:dyDescent="0.4">
      <c r="A25" s="19">
        <v>210815</v>
      </c>
      <c r="B25" s="41" t="s">
        <v>79</v>
      </c>
      <c r="C25" s="100">
        <v>40</v>
      </c>
      <c r="D25" s="100">
        <v>40</v>
      </c>
      <c r="E25" s="100">
        <v>54.2</v>
      </c>
      <c r="F25" s="86">
        <v>64.400000000000006</v>
      </c>
      <c r="G25" s="80">
        <f t="shared" si="3"/>
        <v>10.200000000000003</v>
      </c>
      <c r="H25" s="81">
        <f t="shared" si="4"/>
        <v>1.1881918819188193</v>
      </c>
      <c r="I25" s="139">
        <v>128.6</v>
      </c>
      <c r="J25" s="82">
        <f t="shared" si="5"/>
        <v>-64.199999999999989</v>
      </c>
      <c r="K25" s="97">
        <f>SUM(F25/I25)*100%</f>
        <v>0.5007776049766719</v>
      </c>
    </row>
    <row r="26" spans="1:11" ht="78" customHeight="1" x14ac:dyDescent="0.4">
      <c r="A26" s="19">
        <v>210824</v>
      </c>
      <c r="B26" s="135" t="s">
        <v>72</v>
      </c>
      <c r="C26" s="100"/>
      <c r="D26" s="100">
        <v>13.4</v>
      </c>
      <c r="E26" s="100">
        <v>13.4</v>
      </c>
      <c r="F26" s="86">
        <v>15.2</v>
      </c>
      <c r="G26" s="80">
        <f t="shared" si="3"/>
        <v>1.7999999999999989</v>
      </c>
      <c r="H26" s="81">
        <f t="shared" si="4"/>
        <v>1.1343283582089552</v>
      </c>
      <c r="I26" s="139">
        <v>11</v>
      </c>
      <c r="J26" s="82">
        <f t="shared" si="5"/>
        <v>4.1999999999999993</v>
      </c>
      <c r="K26" s="97">
        <f>SUM(F26/I26)*100%</f>
        <v>1.3818181818181818</v>
      </c>
    </row>
    <row r="27" spans="1:11" ht="54" customHeight="1" x14ac:dyDescent="0.4">
      <c r="A27" s="19">
        <v>220103</v>
      </c>
      <c r="B27" s="41" t="s">
        <v>29</v>
      </c>
      <c r="C27" s="100">
        <v>10</v>
      </c>
      <c r="D27" s="100">
        <v>52.5</v>
      </c>
      <c r="E27" s="100">
        <v>64.099999999999994</v>
      </c>
      <c r="F27" s="86">
        <v>66.5</v>
      </c>
      <c r="G27" s="80">
        <f t="shared" si="3"/>
        <v>2.4000000000000057</v>
      </c>
      <c r="H27" s="81">
        <f t="shared" si="4"/>
        <v>1.0374414976599065</v>
      </c>
      <c r="I27" s="139">
        <v>35.9</v>
      </c>
      <c r="J27" s="82">
        <f t="shared" si="5"/>
        <v>30.6</v>
      </c>
      <c r="K27" s="97">
        <f>SUM(F27/I27)*100%</f>
        <v>1.8523676880222841</v>
      </c>
    </row>
    <row r="28" spans="1:11" ht="30" customHeight="1" x14ac:dyDescent="0.4">
      <c r="A28" s="19">
        <v>220125</v>
      </c>
      <c r="B28" s="42" t="s">
        <v>53</v>
      </c>
      <c r="C28" s="101">
        <v>1180</v>
      </c>
      <c r="D28" s="101">
        <v>2680</v>
      </c>
      <c r="E28" s="101">
        <v>2993.2</v>
      </c>
      <c r="F28" s="86">
        <v>3112.6</v>
      </c>
      <c r="G28" s="80">
        <f t="shared" si="3"/>
        <v>119.40000000000009</v>
      </c>
      <c r="H28" s="81">
        <f t="shared" si="4"/>
        <v>1.0398904182814379</v>
      </c>
      <c r="I28" s="139">
        <v>2408.6</v>
      </c>
      <c r="J28" s="82">
        <f t="shared" si="5"/>
        <v>704</v>
      </c>
      <c r="K28" s="97">
        <f t="shared" si="1"/>
        <v>1.2922859752553351</v>
      </c>
    </row>
    <row r="29" spans="1:11" ht="38.4" customHeight="1" x14ac:dyDescent="0.4">
      <c r="A29" s="19">
        <v>220126</v>
      </c>
      <c r="B29" s="49" t="s">
        <v>27</v>
      </c>
      <c r="C29" s="144">
        <v>120</v>
      </c>
      <c r="D29" s="144">
        <v>215.2</v>
      </c>
      <c r="E29" s="144">
        <v>272.89999999999998</v>
      </c>
      <c r="F29" s="86">
        <v>285.3</v>
      </c>
      <c r="G29" s="80">
        <f t="shared" si="3"/>
        <v>12.400000000000034</v>
      </c>
      <c r="H29" s="81">
        <f t="shared" si="4"/>
        <v>1.0454378893367535</v>
      </c>
      <c r="I29" s="139">
        <v>155.1</v>
      </c>
      <c r="J29" s="82">
        <f t="shared" si="5"/>
        <v>130.20000000000002</v>
      </c>
      <c r="K29" s="97">
        <f t="shared" si="1"/>
        <v>1.8394584139264991</v>
      </c>
    </row>
    <row r="30" spans="1:11" ht="57" customHeight="1" x14ac:dyDescent="0.4">
      <c r="A30" s="19">
        <v>220804</v>
      </c>
      <c r="B30" s="50" t="s">
        <v>56</v>
      </c>
      <c r="C30" s="144">
        <v>515</v>
      </c>
      <c r="D30" s="144">
        <v>697</v>
      </c>
      <c r="E30" s="144">
        <v>794.1</v>
      </c>
      <c r="F30" s="86">
        <v>920.6</v>
      </c>
      <c r="G30" s="80">
        <f t="shared" si="3"/>
        <v>126.5</v>
      </c>
      <c r="H30" s="81">
        <f t="shared" si="4"/>
        <v>1.1592998362926583</v>
      </c>
      <c r="I30" s="139">
        <v>601.79999999999995</v>
      </c>
      <c r="J30" s="82">
        <f t="shared" si="5"/>
        <v>318.80000000000007</v>
      </c>
      <c r="K30" s="97">
        <f t="shared" si="1"/>
        <v>1.5297441010302428</v>
      </c>
    </row>
    <row r="31" spans="1:11" ht="21.6" customHeight="1" x14ac:dyDescent="0.4">
      <c r="A31" s="19">
        <v>220900</v>
      </c>
      <c r="B31" s="36" t="s">
        <v>15</v>
      </c>
      <c r="C31" s="102">
        <v>24</v>
      </c>
      <c r="D31" s="102">
        <v>24</v>
      </c>
      <c r="E31" s="102">
        <v>26.9</v>
      </c>
      <c r="F31" s="86">
        <v>27.9</v>
      </c>
      <c r="G31" s="80">
        <f t="shared" si="3"/>
        <v>1</v>
      </c>
      <c r="H31" s="81">
        <f t="shared" si="4"/>
        <v>1.037174721189591</v>
      </c>
      <c r="I31" s="139">
        <v>27.8</v>
      </c>
      <c r="J31" s="82">
        <f t="shared" si="5"/>
        <v>9.9999999999997868E-2</v>
      </c>
      <c r="K31" s="97">
        <f t="shared" si="1"/>
        <v>1.0035971223021583</v>
      </c>
    </row>
    <row r="32" spans="1:11" ht="22.8" x14ac:dyDescent="0.4">
      <c r="A32" s="19">
        <v>240603</v>
      </c>
      <c r="B32" s="39" t="s">
        <v>13</v>
      </c>
      <c r="C32" s="103">
        <v>20</v>
      </c>
      <c r="D32" s="103">
        <v>707.6</v>
      </c>
      <c r="E32" s="103">
        <v>724.4</v>
      </c>
      <c r="F32" s="86">
        <v>724.6</v>
      </c>
      <c r="G32" s="80">
        <f t="shared" si="3"/>
        <v>0.20000000000004547</v>
      </c>
      <c r="H32" s="81">
        <f t="shared" si="4"/>
        <v>1.0002760905577031</v>
      </c>
      <c r="I32" s="86">
        <v>411.6</v>
      </c>
      <c r="J32" s="82">
        <f t="shared" si="5"/>
        <v>313</v>
      </c>
      <c r="K32" s="97">
        <f t="shared" si="1"/>
        <v>1.7604470359572399</v>
      </c>
    </row>
    <row r="33" spans="1:11" ht="22.8" hidden="1" x14ac:dyDescent="0.4">
      <c r="A33" s="19">
        <v>240606</v>
      </c>
      <c r="B33" s="39" t="s">
        <v>69</v>
      </c>
      <c r="C33" s="103"/>
      <c r="D33" s="103"/>
      <c r="E33" s="103"/>
      <c r="F33" s="86"/>
      <c r="G33" s="80">
        <f>SUM(F33-E33)</f>
        <v>0</v>
      </c>
      <c r="H33" s="81" t="e">
        <f t="shared" si="4"/>
        <v>#DIV/0!</v>
      </c>
      <c r="I33" s="139"/>
      <c r="J33" s="82">
        <f t="shared" si="5"/>
        <v>0</v>
      </c>
      <c r="K33" s="97" t="e">
        <f t="shared" si="1"/>
        <v>#DIV/0!</v>
      </c>
    </row>
    <row r="34" spans="1:11" ht="81.599999999999994" customHeight="1" x14ac:dyDescent="0.4">
      <c r="A34" s="19">
        <v>240622</v>
      </c>
      <c r="B34" s="64" t="s">
        <v>36</v>
      </c>
      <c r="C34" s="145"/>
      <c r="D34" s="145">
        <v>317.2</v>
      </c>
      <c r="E34" s="145">
        <v>342.6</v>
      </c>
      <c r="F34" s="86">
        <v>342.6</v>
      </c>
      <c r="G34" s="80">
        <f t="shared" si="3"/>
        <v>0</v>
      </c>
      <c r="H34" s="81">
        <f t="shared" si="4"/>
        <v>1</v>
      </c>
      <c r="I34" s="139">
        <v>268.5</v>
      </c>
      <c r="J34" s="82">
        <f t="shared" si="5"/>
        <v>74.100000000000023</v>
      </c>
      <c r="K34" s="97">
        <f t="shared" si="1"/>
        <v>1.275977653631285</v>
      </c>
    </row>
    <row r="35" spans="1:11" ht="18.75" customHeight="1" x14ac:dyDescent="0.4">
      <c r="A35" s="22">
        <v>300000</v>
      </c>
      <c r="B35" s="44" t="s">
        <v>16</v>
      </c>
      <c r="C35" s="146"/>
      <c r="D35" s="146"/>
      <c r="E35" s="142">
        <f>SUM(E37)</f>
        <v>0</v>
      </c>
      <c r="F35" s="143">
        <f>SUM(F37,F36)</f>
        <v>0.1</v>
      </c>
      <c r="G35" s="142">
        <f>SUM(F35-E35)</f>
        <v>0.1</v>
      </c>
      <c r="H35" s="76" t="e">
        <f>SUM(F35/E35)</f>
        <v>#DIV/0!</v>
      </c>
      <c r="I35" s="143">
        <f>SUM(I37,I36)</f>
        <v>1.7</v>
      </c>
      <c r="J35" s="142">
        <f>SUM(F35-I35)</f>
        <v>-1.5999999999999999</v>
      </c>
      <c r="K35" s="95">
        <f>SUM(F35/I35)*100%</f>
        <v>5.8823529411764712E-2</v>
      </c>
    </row>
    <row r="36" spans="1:11" ht="21.75" customHeight="1" x14ac:dyDescent="0.4">
      <c r="A36" s="19">
        <v>310102</v>
      </c>
      <c r="B36" s="34" t="s">
        <v>17</v>
      </c>
      <c r="C36" s="104"/>
      <c r="D36" s="104"/>
      <c r="E36" s="85"/>
      <c r="F36" s="86"/>
      <c r="G36" s="80">
        <v>0</v>
      </c>
      <c r="H36" s="81"/>
      <c r="I36" s="86">
        <v>1.4</v>
      </c>
      <c r="J36" s="82">
        <f t="shared" si="5"/>
        <v>-1.4</v>
      </c>
      <c r="K36" s="97"/>
    </row>
    <row r="37" spans="1:11" ht="39.75" customHeight="1" x14ac:dyDescent="0.4">
      <c r="A37" s="19">
        <v>310200</v>
      </c>
      <c r="B37" s="50" t="s">
        <v>54</v>
      </c>
      <c r="C37" s="104"/>
      <c r="D37" s="104"/>
      <c r="E37" s="85"/>
      <c r="F37" s="86">
        <v>0.1</v>
      </c>
      <c r="G37" s="80">
        <f>SUM(F37-E37)</f>
        <v>0.1</v>
      </c>
      <c r="H37" s="81" t="e">
        <f>SUM(F37/E37)</f>
        <v>#DIV/0!</v>
      </c>
      <c r="I37" s="86">
        <v>0.3</v>
      </c>
      <c r="J37" s="82">
        <f t="shared" si="5"/>
        <v>-0.19999999999999998</v>
      </c>
      <c r="K37" s="97">
        <f>SUM(F37/I37)*100%</f>
        <v>0.33333333333333337</v>
      </c>
    </row>
    <row r="38" spans="1:11" ht="25.95" customHeight="1" x14ac:dyDescent="0.4">
      <c r="A38" s="22"/>
      <c r="B38" s="44" t="s">
        <v>18</v>
      </c>
      <c r="C38" s="105">
        <f>SUM(C8,C20,C35)</f>
        <v>704194.6</v>
      </c>
      <c r="D38" s="105">
        <f>SUM(D8,D20,D35)</f>
        <v>797519</v>
      </c>
      <c r="E38" s="105">
        <f>SUM(E8,E20,E35)</f>
        <v>797519</v>
      </c>
      <c r="F38" s="90">
        <f>SUM(F8,F20,F35)</f>
        <v>801572.4</v>
      </c>
      <c r="G38" s="105">
        <f>SUM(F38-E38)</f>
        <v>4053.4000000000233</v>
      </c>
      <c r="H38" s="76">
        <f>SUM(F38/E38)</f>
        <v>1.0050825121407767</v>
      </c>
      <c r="I38" s="90">
        <f>SUM(I8,I20,I35)</f>
        <v>726002.86499999987</v>
      </c>
      <c r="J38" s="105">
        <f t="shared" si="5"/>
        <v>75569.535000000149</v>
      </c>
      <c r="K38" s="95">
        <f t="shared" ref="K38:K70" si="6">SUM(F38/I38)*100%</f>
        <v>1.1040898578272142</v>
      </c>
    </row>
    <row r="39" spans="1:11" ht="22.8" x14ac:dyDescent="0.4">
      <c r="A39" s="23">
        <v>400000</v>
      </c>
      <c r="B39" s="43" t="s">
        <v>19</v>
      </c>
      <c r="C39" s="106">
        <f>SUM(C40,C49,C47)</f>
        <v>159326.79999999999</v>
      </c>
      <c r="D39" s="106">
        <f>SUM(D40,D49,D47)</f>
        <v>159245.4</v>
      </c>
      <c r="E39" s="106">
        <f>SUM(E40,E49,E47)</f>
        <v>159245.4</v>
      </c>
      <c r="F39" s="107">
        <f>SUM(F40,F49,F47)</f>
        <v>159133.5</v>
      </c>
      <c r="G39" s="91">
        <f>SUM(F39-E39)</f>
        <v>-111.89999999999418</v>
      </c>
      <c r="H39" s="92">
        <f>SUM(F39/E39)</f>
        <v>0.99929731094273366</v>
      </c>
      <c r="I39" s="107">
        <f>SUM(I40,I49,I47)</f>
        <v>161579.09999999998</v>
      </c>
      <c r="J39" s="106">
        <f>SUM(J40,J49,J47)</f>
        <v>-2445.599999999994</v>
      </c>
      <c r="K39" s="94">
        <f t="shared" si="6"/>
        <v>0.98486437911833913</v>
      </c>
    </row>
    <row r="40" spans="1:11" ht="41.4" x14ac:dyDescent="0.4">
      <c r="A40" s="23">
        <v>410300</v>
      </c>
      <c r="B40" s="43" t="s">
        <v>38</v>
      </c>
      <c r="C40" s="106">
        <f>SUM(C41:C46)</f>
        <v>159326.79999999999</v>
      </c>
      <c r="D40" s="106">
        <f>SUM(D41:D46)</f>
        <v>152205.9</v>
      </c>
      <c r="E40" s="106">
        <f>SUM(E41:E46)</f>
        <v>152205.9</v>
      </c>
      <c r="F40" s="107">
        <f>SUM(F41:F46)</f>
        <v>152205.9</v>
      </c>
      <c r="G40" s="91">
        <f>SUM(F40-E40)</f>
        <v>0</v>
      </c>
      <c r="H40" s="92">
        <f>SUM(F40/E40)</f>
        <v>1</v>
      </c>
      <c r="I40" s="107">
        <f>SUM(I41:I46)</f>
        <v>159326.79999999999</v>
      </c>
      <c r="J40" s="93">
        <f t="shared" ref="J40:J70" si="7">SUM(F40-I40)</f>
        <v>-7120.8999999999942</v>
      </c>
      <c r="K40" s="94">
        <f t="shared" si="6"/>
        <v>0.95530632636819424</v>
      </c>
    </row>
    <row r="41" spans="1:11" ht="35.25" hidden="1" customHeight="1" x14ac:dyDescent="0.4">
      <c r="A41" s="19">
        <v>410304</v>
      </c>
      <c r="B41" s="51" t="s">
        <v>62</v>
      </c>
      <c r="C41" s="106"/>
      <c r="D41" s="106"/>
      <c r="E41" s="85"/>
      <c r="F41" s="79"/>
      <c r="G41" s="80"/>
      <c r="H41" s="81"/>
      <c r="I41" s="79"/>
      <c r="J41" s="82">
        <f t="shared" si="7"/>
        <v>0</v>
      </c>
      <c r="K41" s="94"/>
    </row>
    <row r="42" spans="1:11" ht="33" hidden="1" customHeight="1" x14ac:dyDescent="0.4">
      <c r="A42" s="19">
        <v>410332</v>
      </c>
      <c r="B42" s="51" t="s">
        <v>60</v>
      </c>
      <c r="C42" s="106"/>
      <c r="D42" s="106"/>
      <c r="E42" s="85"/>
      <c r="F42" s="79"/>
      <c r="G42" s="80"/>
      <c r="H42" s="81"/>
      <c r="I42" s="79"/>
      <c r="J42" s="82">
        <f t="shared" si="7"/>
        <v>0</v>
      </c>
      <c r="K42" s="94"/>
    </row>
    <row r="43" spans="1:11" ht="37.5" customHeight="1" x14ac:dyDescent="0.4">
      <c r="A43" s="19">
        <v>410339</v>
      </c>
      <c r="B43" s="46" t="s">
        <v>20</v>
      </c>
      <c r="C43" s="108">
        <v>159326.79999999999</v>
      </c>
      <c r="D43" s="108">
        <v>152205.9</v>
      </c>
      <c r="E43" s="108">
        <v>152205.9</v>
      </c>
      <c r="F43" s="109">
        <v>152205.9</v>
      </c>
      <c r="G43" s="80">
        <f>SUM(F43-E43)</f>
        <v>0</v>
      </c>
      <c r="H43" s="81">
        <f>SUM(F43/E43)</f>
        <v>1</v>
      </c>
      <c r="I43" s="147">
        <v>159326.79999999999</v>
      </c>
      <c r="J43" s="82">
        <f t="shared" si="7"/>
        <v>-7120.8999999999942</v>
      </c>
      <c r="K43" s="110">
        <f t="shared" si="6"/>
        <v>0.95530632636819424</v>
      </c>
    </row>
    <row r="44" spans="1:11" ht="16.5" hidden="1" customHeight="1" x14ac:dyDescent="0.4">
      <c r="A44" s="19">
        <v>410342</v>
      </c>
      <c r="B44" s="46" t="s">
        <v>21</v>
      </c>
      <c r="C44" s="108"/>
      <c r="D44" s="108"/>
      <c r="E44" s="148"/>
      <c r="F44" s="109"/>
      <c r="G44" s="80"/>
      <c r="H44" s="81">
        <f>SUM(F44/E43)</f>
        <v>0</v>
      </c>
      <c r="I44" s="109"/>
      <c r="J44" s="82">
        <f t="shared" si="7"/>
        <v>0</v>
      </c>
      <c r="K44" s="110" t="e">
        <f t="shared" si="6"/>
        <v>#DIV/0!</v>
      </c>
    </row>
    <row r="45" spans="1:11" ht="54.6" hidden="1" x14ac:dyDescent="0.4">
      <c r="A45" s="19">
        <v>410345</v>
      </c>
      <c r="B45" s="51" t="s">
        <v>52</v>
      </c>
      <c r="C45" s="111"/>
      <c r="D45" s="111"/>
      <c r="E45" s="85"/>
      <c r="F45" s="109"/>
      <c r="G45" s="80"/>
      <c r="H45" s="81"/>
      <c r="I45" s="109"/>
      <c r="J45" s="82">
        <f t="shared" si="7"/>
        <v>0</v>
      </c>
      <c r="K45" s="110" t="e">
        <f t="shared" si="6"/>
        <v>#DIV/0!</v>
      </c>
    </row>
    <row r="46" spans="1:11" ht="43.5" hidden="1" customHeight="1" x14ac:dyDescent="0.4">
      <c r="A46" s="19">
        <v>410351</v>
      </c>
      <c r="B46" s="57" t="s">
        <v>46</v>
      </c>
      <c r="C46" s="108"/>
      <c r="D46" s="108"/>
      <c r="E46" s="85"/>
      <c r="F46" s="109"/>
      <c r="G46" s="80">
        <f>SUM(F46-E46)</f>
        <v>0</v>
      </c>
      <c r="H46" s="81" t="e">
        <f>SUM(F46/E46)</f>
        <v>#DIV/0!</v>
      </c>
      <c r="I46" s="109"/>
      <c r="J46" s="82">
        <f t="shared" si="7"/>
        <v>0</v>
      </c>
      <c r="K46" s="110" t="e">
        <f t="shared" si="6"/>
        <v>#DIV/0!</v>
      </c>
    </row>
    <row r="47" spans="1:11" ht="42.6" hidden="1" x14ac:dyDescent="0.4">
      <c r="A47" s="23">
        <v>410400</v>
      </c>
      <c r="B47" s="53" t="s">
        <v>65</v>
      </c>
      <c r="C47" s="112">
        <f>SUM(C48)</f>
        <v>0</v>
      </c>
      <c r="D47" s="112">
        <f>SUM(D48)</f>
        <v>0</v>
      </c>
      <c r="E47" s="112">
        <f>SUM(E48)</f>
        <v>0</v>
      </c>
      <c r="F47" s="113">
        <f>SUM(F48)</f>
        <v>0</v>
      </c>
      <c r="G47" s="91">
        <f>SUM(F47-E47)</f>
        <v>0</v>
      </c>
      <c r="H47" s="92" t="e">
        <f>SUM(F47/E47)</f>
        <v>#DIV/0!</v>
      </c>
      <c r="I47" s="113">
        <f>SUM(I48)</f>
        <v>0</v>
      </c>
      <c r="J47" s="93">
        <f>SUM(F47-I47)</f>
        <v>0</v>
      </c>
      <c r="K47" s="94" t="e">
        <f t="shared" si="6"/>
        <v>#DIV/0!</v>
      </c>
    </row>
    <row r="48" spans="1:11" ht="59.25" hidden="1" customHeight="1" x14ac:dyDescent="0.4">
      <c r="A48" s="19">
        <v>410402</v>
      </c>
      <c r="B48" s="52" t="s">
        <v>64</v>
      </c>
      <c r="C48" s="108"/>
      <c r="D48" s="108"/>
      <c r="E48" s="108"/>
      <c r="F48" s="109"/>
      <c r="G48" s="80">
        <f>SUM(F48-E48)</f>
        <v>0</v>
      </c>
      <c r="H48" s="81" t="e">
        <f>SUM(F48/E48)</f>
        <v>#DIV/0!</v>
      </c>
      <c r="I48" s="109"/>
      <c r="J48" s="82">
        <f>SUM(F48-I48)</f>
        <v>0</v>
      </c>
      <c r="K48" s="110" t="e">
        <f t="shared" si="6"/>
        <v>#DIV/0!</v>
      </c>
    </row>
    <row r="49" spans="1:11" ht="41.4" x14ac:dyDescent="0.4">
      <c r="A49" s="23">
        <v>410500</v>
      </c>
      <c r="B49" s="43" t="s">
        <v>39</v>
      </c>
      <c r="C49" s="106">
        <f>SUM(C50:C70)</f>
        <v>0</v>
      </c>
      <c r="D49" s="106">
        <f>SUM(D50:D70)</f>
        <v>7039.5</v>
      </c>
      <c r="E49" s="106">
        <f>SUM(E50:E70)</f>
        <v>7039.5</v>
      </c>
      <c r="F49" s="107">
        <f>SUM(F50:F70)</f>
        <v>6927.6</v>
      </c>
      <c r="G49" s="106">
        <f>SUM(G50:G70)</f>
        <v>-111.89999999999978</v>
      </c>
      <c r="H49" s="81">
        <f>SUM(F49/E49)</f>
        <v>0.98410398465800131</v>
      </c>
      <c r="I49" s="107">
        <f>SUM(I50:I70)</f>
        <v>2252.3000000000002</v>
      </c>
      <c r="J49" s="93">
        <f t="shared" si="7"/>
        <v>4675.3</v>
      </c>
      <c r="K49" s="114">
        <f t="shared" si="6"/>
        <v>3.0757891932691028</v>
      </c>
    </row>
    <row r="50" spans="1:11" ht="39" hidden="1" customHeight="1" x14ac:dyDescent="0.4">
      <c r="A50" s="19">
        <v>410501</v>
      </c>
      <c r="B50" s="55" t="s">
        <v>40</v>
      </c>
      <c r="C50" s="116"/>
      <c r="D50" s="116"/>
      <c r="E50" s="85"/>
      <c r="F50" s="109"/>
      <c r="G50" s="80"/>
      <c r="H50" s="81"/>
      <c r="I50" s="109"/>
      <c r="J50" s="82">
        <f t="shared" si="7"/>
        <v>0</v>
      </c>
      <c r="K50" s="110" t="e">
        <f t="shared" si="6"/>
        <v>#DIV/0!</v>
      </c>
    </row>
    <row r="51" spans="1:11" ht="39.75" hidden="1" customHeight="1" x14ac:dyDescent="0.4">
      <c r="A51" s="19">
        <v>410502</v>
      </c>
      <c r="B51" s="57" t="s">
        <v>41</v>
      </c>
      <c r="C51" s="108"/>
      <c r="D51" s="108"/>
      <c r="E51" s="85"/>
      <c r="F51" s="109"/>
      <c r="G51" s="80"/>
      <c r="H51" s="81"/>
      <c r="I51" s="109"/>
      <c r="J51" s="82">
        <f t="shared" si="7"/>
        <v>0</v>
      </c>
      <c r="K51" s="110" t="e">
        <f t="shared" si="6"/>
        <v>#DIV/0!</v>
      </c>
    </row>
    <row r="52" spans="1:11" ht="45" hidden="1" customHeight="1" x14ac:dyDescent="0.4">
      <c r="A52" s="19">
        <v>410503</v>
      </c>
      <c r="B52" s="56" t="s">
        <v>42</v>
      </c>
      <c r="C52" s="115"/>
      <c r="D52" s="115"/>
      <c r="E52" s="85"/>
      <c r="F52" s="109"/>
      <c r="G52" s="80"/>
      <c r="H52" s="81"/>
      <c r="I52" s="109"/>
      <c r="J52" s="82">
        <f t="shared" si="7"/>
        <v>0</v>
      </c>
      <c r="K52" s="110" t="e">
        <f t="shared" si="6"/>
        <v>#DIV/0!</v>
      </c>
    </row>
    <row r="53" spans="1:11" ht="36" hidden="1" customHeight="1" x14ac:dyDescent="0.4">
      <c r="A53" s="19">
        <v>410508</v>
      </c>
      <c r="B53" s="55" t="s">
        <v>48</v>
      </c>
      <c r="C53" s="99"/>
      <c r="D53" s="99"/>
      <c r="E53" s="85"/>
      <c r="F53" s="109"/>
      <c r="G53" s="80"/>
      <c r="H53" s="81"/>
      <c r="I53" s="109"/>
      <c r="J53" s="82">
        <f t="shared" si="7"/>
        <v>0</v>
      </c>
      <c r="K53" s="110"/>
    </row>
    <row r="54" spans="1:11" ht="41.25" hidden="1" customHeight="1" x14ac:dyDescent="0.4">
      <c r="A54" s="19">
        <v>410509</v>
      </c>
      <c r="B54" s="55" t="s">
        <v>63</v>
      </c>
      <c r="C54" s="99"/>
      <c r="D54" s="99"/>
      <c r="E54" s="85"/>
      <c r="F54" s="109"/>
      <c r="G54" s="80"/>
      <c r="H54" s="81"/>
      <c r="I54" s="109"/>
      <c r="J54" s="82">
        <f t="shared" si="7"/>
        <v>0</v>
      </c>
      <c r="K54" s="110"/>
    </row>
    <row r="55" spans="1:11" ht="51.75" customHeight="1" x14ac:dyDescent="0.45">
      <c r="A55" s="19">
        <v>410510</v>
      </c>
      <c r="B55" s="65" t="s">
        <v>59</v>
      </c>
      <c r="C55" s="149"/>
      <c r="D55" s="99">
        <v>1730.2</v>
      </c>
      <c r="E55" s="99">
        <v>1730.2</v>
      </c>
      <c r="F55" s="109">
        <v>1730.2</v>
      </c>
      <c r="G55" s="80">
        <f t="shared" ref="G55:G61" si="8">SUM(F55-E55)</f>
        <v>0</v>
      </c>
      <c r="H55" s="81">
        <f t="shared" ref="H55:H61" si="9">SUM(F55/E55)</f>
        <v>1</v>
      </c>
      <c r="I55" s="109">
        <v>1639.7</v>
      </c>
      <c r="J55" s="82">
        <f t="shared" si="7"/>
        <v>90.5</v>
      </c>
      <c r="K55" s="110">
        <f t="shared" si="6"/>
        <v>1.0551930231139843</v>
      </c>
    </row>
    <row r="56" spans="1:11" ht="34.5" hidden="1" customHeight="1" x14ac:dyDescent="0.4">
      <c r="A56" s="19">
        <v>410511</v>
      </c>
      <c r="B56" s="47" t="s">
        <v>50</v>
      </c>
      <c r="C56" s="99"/>
      <c r="D56" s="99"/>
      <c r="E56" s="99"/>
      <c r="F56" s="109"/>
      <c r="G56" s="80">
        <f t="shared" si="8"/>
        <v>0</v>
      </c>
      <c r="H56" s="81" t="e">
        <f t="shared" si="9"/>
        <v>#DIV/0!</v>
      </c>
      <c r="I56" s="109"/>
      <c r="J56" s="82">
        <f t="shared" si="7"/>
        <v>0</v>
      </c>
      <c r="K56" s="110" t="e">
        <f t="shared" si="6"/>
        <v>#DIV/0!</v>
      </c>
    </row>
    <row r="57" spans="1:11" ht="48.6" customHeight="1" x14ac:dyDescent="0.4">
      <c r="A57" s="19">
        <v>410512</v>
      </c>
      <c r="B57" s="48" t="s">
        <v>47</v>
      </c>
      <c r="C57" s="99"/>
      <c r="D57" s="99">
        <v>592.4</v>
      </c>
      <c r="E57" s="99">
        <v>592.4</v>
      </c>
      <c r="F57" s="109">
        <v>556.5</v>
      </c>
      <c r="G57" s="80">
        <f t="shared" si="8"/>
        <v>-35.899999999999977</v>
      </c>
      <c r="H57" s="81">
        <f t="shared" si="9"/>
        <v>0.93939905469277518</v>
      </c>
      <c r="I57" s="109">
        <v>441.9</v>
      </c>
      <c r="J57" s="82">
        <f t="shared" si="7"/>
        <v>114.60000000000002</v>
      </c>
      <c r="K57" s="110">
        <f t="shared" si="6"/>
        <v>1.2593346911065852</v>
      </c>
    </row>
    <row r="58" spans="1:11" ht="39" hidden="1" customHeight="1" x14ac:dyDescent="0.4">
      <c r="A58" s="19">
        <v>410514</v>
      </c>
      <c r="B58" s="66" t="s">
        <v>51</v>
      </c>
      <c r="C58" s="99"/>
      <c r="D58" s="99"/>
      <c r="E58" s="99"/>
      <c r="F58" s="109"/>
      <c r="G58" s="80">
        <f t="shared" si="8"/>
        <v>0</v>
      </c>
      <c r="H58" s="81" t="e">
        <f t="shared" si="9"/>
        <v>#DIV/0!</v>
      </c>
      <c r="I58" s="109"/>
      <c r="J58" s="82">
        <f t="shared" si="7"/>
        <v>0</v>
      </c>
      <c r="K58" s="110" t="e">
        <f t="shared" si="6"/>
        <v>#DIV/0!</v>
      </c>
    </row>
    <row r="59" spans="1:11" ht="36" hidden="1" customHeight="1" x14ac:dyDescent="0.4">
      <c r="A59" s="19">
        <v>410515</v>
      </c>
      <c r="B59" s="56" t="s">
        <v>45</v>
      </c>
      <c r="C59" s="99"/>
      <c r="D59" s="99"/>
      <c r="E59" s="99"/>
      <c r="F59" s="109"/>
      <c r="G59" s="80">
        <f t="shared" si="8"/>
        <v>0</v>
      </c>
      <c r="H59" s="81" t="e">
        <f t="shared" si="9"/>
        <v>#DIV/0!</v>
      </c>
      <c r="I59" s="109"/>
      <c r="J59" s="82">
        <f t="shared" si="7"/>
        <v>0</v>
      </c>
      <c r="K59" s="110" t="e">
        <f t="shared" si="6"/>
        <v>#DIV/0!</v>
      </c>
    </row>
    <row r="60" spans="1:11" ht="76.95" customHeight="1" x14ac:dyDescent="0.4">
      <c r="A60" s="19">
        <v>410517</v>
      </c>
      <c r="B60" s="55" t="s">
        <v>66</v>
      </c>
      <c r="C60" s="99"/>
      <c r="D60" s="99">
        <v>309</v>
      </c>
      <c r="E60" s="99">
        <v>309</v>
      </c>
      <c r="F60" s="109">
        <v>275.8</v>
      </c>
      <c r="G60" s="80">
        <f t="shared" si="8"/>
        <v>-33.199999999999989</v>
      </c>
      <c r="H60" s="81">
        <f t="shared" si="9"/>
        <v>0.89255663430420717</v>
      </c>
      <c r="I60" s="109">
        <v>25.8</v>
      </c>
      <c r="J60" s="82">
        <f t="shared" si="7"/>
        <v>250</v>
      </c>
      <c r="K60" s="110">
        <f t="shared" si="6"/>
        <v>10.689922480620154</v>
      </c>
    </row>
    <row r="61" spans="1:11" ht="33.75" hidden="1" customHeight="1" x14ac:dyDescent="0.4">
      <c r="A61" s="19">
        <v>410518</v>
      </c>
      <c r="B61" s="55" t="s">
        <v>68</v>
      </c>
      <c r="C61" s="99"/>
      <c r="D61" s="99"/>
      <c r="E61" s="99"/>
      <c r="F61" s="109"/>
      <c r="G61" s="80">
        <f t="shared" si="8"/>
        <v>0</v>
      </c>
      <c r="H61" s="81" t="e">
        <f t="shared" si="9"/>
        <v>#DIV/0!</v>
      </c>
      <c r="I61" s="109"/>
      <c r="J61" s="82">
        <f t="shared" si="7"/>
        <v>0</v>
      </c>
      <c r="K61" s="110"/>
    </row>
    <row r="62" spans="1:11" ht="40.5" hidden="1" customHeight="1" x14ac:dyDescent="0.4">
      <c r="A62" s="19">
        <v>410520</v>
      </c>
      <c r="B62" s="47" t="s">
        <v>44</v>
      </c>
      <c r="C62" s="98"/>
      <c r="D62" s="98"/>
      <c r="E62" s="98"/>
      <c r="F62" s="109"/>
      <c r="G62" s="80"/>
      <c r="H62" s="81"/>
      <c r="I62" s="109"/>
      <c r="J62" s="82">
        <f t="shared" si="7"/>
        <v>0</v>
      </c>
      <c r="K62" s="110" t="e">
        <f t="shared" si="6"/>
        <v>#DIV/0!</v>
      </c>
    </row>
    <row r="63" spans="1:11" ht="33.75" hidden="1" customHeight="1" x14ac:dyDescent="0.4">
      <c r="A63" s="19">
        <v>410523</v>
      </c>
      <c r="B63" s="47" t="s">
        <v>49</v>
      </c>
      <c r="C63" s="98"/>
      <c r="D63" s="98"/>
      <c r="E63" s="98"/>
      <c r="F63" s="109"/>
      <c r="G63" s="80"/>
      <c r="H63" s="81"/>
      <c r="I63" s="109"/>
      <c r="J63" s="82">
        <f t="shared" si="7"/>
        <v>0</v>
      </c>
      <c r="K63" s="110" t="e">
        <f t="shared" si="6"/>
        <v>#DIV/0!</v>
      </c>
    </row>
    <row r="64" spans="1:11" ht="1.5" hidden="1" customHeight="1" x14ac:dyDescent="0.4">
      <c r="A64" s="19">
        <v>410530</v>
      </c>
      <c r="B64" s="55" t="s">
        <v>67</v>
      </c>
      <c r="C64" s="98"/>
      <c r="D64" s="98"/>
      <c r="E64" s="98"/>
      <c r="F64" s="109"/>
      <c r="G64" s="80"/>
      <c r="H64" s="81"/>
      <c r="I64" s="109"/>
      <c r="J64" s="82"/>
      <c r="K64" s="110"/>
    </row>
    <row r="65" spans="1:11" ht="20.399999999999999" customHeight="1" x14ac:dyDescent="0.4">
      <c r="A65" s="19">
        <v>410539</v>
      </c>
      <c r="B65" s="47" t="s">
        <v>43</v>
      </c>
      <c r="C65" s="98"/>
      <c r="D65" s="98">
        <v>152.4</v>
      </c>
      <c r="E65" s="98">
        <v>152.4</v>
      </c>
      <c r="F65" s="109">
        <v>152.4</v>
      </c>
      <c r="G65" s="80">
        <f>SUM(F65-E65)</f>
        <v>0</v>
      </c>
      <c r="H65" s="81">
        <f>SUM(F65/E65)</f>
        <v>1</v>
      </c>
      <c r="I65" s="109">
        <v>144.9</v>
      </c>
      <c r="J65" s="82">
        <f t="shared" si="7"/>
        <v>7.5</v>
      </c>
      <c r="K65" s="97">
        <f t="shared" si="6"/>
        <v>1.0517598343685299</v>
      </c>
    </row>
    <row r="66" spans="1:11" ht="41.25" hidden="1" customHeight="1" x14ac:dyDescent="0.4">
      <c r="A66" s="19">
        <v>410541</v>
      </c>
      <c r="B66" s="55" t="s">
        <v>57</v>
      </c>
      <c r="C66" s="98"/>
      <c r="D66" s="98"/>
      <c r="E66" s="98"/>
      <c r="F66" s="109"/>
      <c r="G66" s="80"/>
      <c r="H66" s="81"/>
      <c r="I66" s="109"/>
      <c r="J66" s="82">
        <f t="shared" si="7"/>
        <v>0</v>
      </c>
      <c r="K66" s="97" t="e">
        <f t="shared" si="6"/>
        <v>#DIV/0!</v>
      </c>
    </row>
    <row r="67" spans="1:11" ht="30.75" hidden="1" customHeight="1" x14ac:dyDescent="0.4">
      <c r="A67" s="19">
        <v>410543</v>
      </c>
      <c r="B67" s="47" t="s">
        <v>61</v>
      </c>
      <c r="C67" s="98"/>
      <c r="D67" s="98"/>
      <c r="E67" s="98"/>
      <c r="F67" s="109"/>
      <c r="G67" s="80"/>
      <c r="H67" s="81"/>
      <c r="I67" s="109"/>
      <c r="J67" s="82">
        <f t="shared" si="7"/>
        <v>0</v>
      </c>
      <c r="K67" s="97" t="e">
        <f t="shared" si="6"/>
        <v>#DIV/0!</v>
      </c>
    </row>
    <row r="68" spans="1:11" ht="55.5" customHeight="1" x14ac:dyDescent="0.4">
      <c r="A68" s="19">
        <v>410577</v>
      </c>
      <c r="B68" s="47" t="s">
        <v>76</v>
      </c>
      <c r="C68" s="98"/>
      <c r="D68" s="98">
        <v>78.5</v>
      </c>
      <c r="E68" s="98">
        <v>78.5</v>
      </c>
      <c r="F68" s="109">
        <v>75.400000000000006</v>
      </c>
      <c r="G68" s="150">
        <f>SUM(F68-E68)</f>
        <v>-3.0999999999999943</v>
      </c>
      <c r="H68" s="81">
        <f>SUM(F68/E68)</f>
        <v>0.96050955414012751</v>
      </c>
      <c r="I68" s="109"/>
      <c r="J68" s="82">
        <f t="shared" si="7"/>
        <v>75.400000000000006</v>
      </c>
      <c r="K68" s="110" t="e">
        <f t="shared" ref="K68" si="10">SUM(F68/I68)*100%</f>
        <v>#DIV/0!</v>
      </c>
    </row>
    <row r="69" spans="1:11" ht="78" customHeight="1" x14ac:dyDescent="0.4">
      <c r="A69" s="19">
        <v>410564</v>
      </c>
      <c r="B69" s="47" t="s">
        <v>83</v>
      </c>
      <c r="C69" s="98"/>
      <c r="D69" s="116">
        <v>2241</v>
      </c>
      <c r="E69" s="116">
        <v>2241</v>
      </c>
      <c r="F69" s="109">
        <v>2201.3000000000002</v>
      </c>
      <c r="G69" s="150">
        <f>SUM(F69-E69)</f>
        <v>-39.699999999999818</v>
      </c>
      <c r="H69" s="81">
        <f>SUM(F69/E69)</f>
        <v>0.98228469433288723</v>
      </c>
      <c r="I69" s="109"/>
      <c r="J69" s="82">
        <f t="shared" si="7"/>
        <v>2201.3000000000002</v>
      </c>
      <c r="K69" s="110"/>
    </row>
    <row r="70" spans="1:11" ht="55.5" customHeight="1" x14ac:dyDescent="0.4">
      <c r="A70" s="19">
        <v>410581</v>
      </c>
      <c r="B70" s="47" t="s">
        <v>82</v>
      </c>
      <c r="C70" s="98"/>
      <c r="D70" s="116">
        <v>1936</v>
      </c>
      <c r="E70" s="116">
        <v>1936</v>
      </c>
      <c r="F70" s="109">
        <v>1936</v>
      </c>
      <c r="G70" s="150">
        <f>SUM(F70-E70)</f>
        <v>0</v>
      </c>
      <c r="H70" s="81">
        <f>SUM(F70/E70)</f>
        <v>1</v>
      </c>
      <c r="I70" s="109"/>
      <c r="J70" s="82">
        <f t="shared" si="7"/>
        <v>1936</v>
      </c>
      <c r="K70" s="110" t="e">
        <f t="shared" si="6"/>
        <v>#DIV/0!</v>
      </c>
    </row>
    <row r="71" spans="1:11" ht="22.8" x14ac:dyDescent="0.4">
      <c r="A71" s="67"/>
      <c r="B71" s="44" t="s">
        <v>32</v>
      </c>
      <c r="C71" s="105">
        <f>SUM(C38:C39)</f>
        <v>863521.39999999991</v>
      </c>
      <c r="D71" s="105">
        <f>SUM(D38:D39)</f>
        <v>956764.4</v>
      </c>
      <c r="E71" s="105">
        <f>SUM(E38:E39)</f>
        <v>956764.4</v>
      </c>
      <c r="F71" s="90">
        <f>SUM(F38:F39)</f>
        <v>960705.9</v>
      </c>
      <c r="G71" s="105">
        <f>SUM(G38:G39)</f>
        <v>3941.5000000000291</v>
      </c>
      <c r="H71" s="76">
        <f>SUM(F71/E71)</f>
        <v>1.0041196139822928</v>
      </c>
      <c r="I71" s="90">
        <f>SUM(I38:I39)</f>
        <v>887581.96499999985</v>
      </c>
      <c r="J71" s="105">
        <f>SUM(J38:J39)</f>
        <v>73123.935000000158</v>
      </c>
      <c r="K71" s="95">
        <f>SUM(F71/I71)*100%</f>
        <v>1.0823855574848236</v>
      </c>
    </row>
    <row r="72" spans="1:11" ht="17.399999999999999" x14ac:dyDescent="0.3">
      <c r="A72" s="174" t="s">
        <v>25</v>
      </c>
      <c r="B72" s="175"/>
      <c r="C72" s="175"/>
      <c r="D72" s="175"/>
      <c r="E72" s="175"/>
      <c r="F72" s="175"/>
      <c r="G72" s="175"/>
      <c r="H72" s="175"/>
      <c r="I72" s="175"/>
      <c r="J72" s="175"/>
      <c r="K72" s="176"/>
    </row>
    <row r="73" spans="1:11" ht="22.8" x14ac:dyDescent="0.4">
      <c r="A73" s="20">
        <v>190100</v>
      </c>
      <c r="B73" s="63" t="s">
        <v>11</v>
      </c>
      <c r="C73" s="145">
        <v>375</v>
      </c>
      <c r="D73" s="145">
        <v>375</v>
      </c>
      <c r="E73" s="87">
        <v>375</v>
      </c>
      <c r="F73" s="86">
        <v>868</v>
      </c>
      <c r="G73" s="80">
        <f t="shared" ref="G73:G78" si="11">SUM(F73-E73)</f>
        <v>493</v>
      </c>
      <c r="H73" s="81">
        <f>SUM(F73/E73)</f>
        <v>2.3146666666666667</v>
      </c>
      <c r="I73" s="86">
        <v>507</v>
      </c>
      <c r="J73" s="82">
        <f t="shared" ref="J73:J82" si="12">SUM(F73-I73)</f>
        <v>361</v>
      </c>
      <c r="K73" s="83">
        <f>SUM(F73/I73)*100%</f>
        <v>1.7120315581854044</v>
      </c>
    </row>
    <row r="74" spans="1:11" ht="39" customHeight="1" x14ac:dyDescent="0.4">
      <c r="A74" s="20">
        <v>211100</v>
      </c>
      <c r="B74" s="63" t="s">
        <v>71</v>
      </c>
      <c r="C74" s="108"/>
      <c r="D74" s="108"/>
      <c r="E74" s="87"/>
      <c r="F74" s="86"/>
      <c r="G74" s="80">
        <f t="shared" si="11"/>
        <v>0</v>
      </c>
      <c r="H74" s="81" t="e">
        <f>SUM(F74/E74)</f>
        <v>#DIV/0!</v>
      </c>
      <c r="I74" s="86">
        <v>0.8</v>
      </c>
      <c r="J74" s="82">
        <f t="shared" si="12"/>
        <v>-0.8</v>
      </c>
      <c r="K74" s="83">
        <f>SUM(F74/I74)*100%</f>
        <v>0</v>
      </c>
    </row>
    <row r="75" spans="1:11" ht="39" customHeight="1" x14ac:dyDescent="0.4">
      <c r="A75" s="20">
        <v>240616</v>
      </c>
      <c r="B75" s="63" t="s">
        <v>81</v>
      </c>
      <c r="C75" s="108"/>
      <c r="D75" s="108"/>
      <c r="E75" s="87"/>
      <c r="F75" s="86">
        <v>18.899999999999999</v>
      </c>
      <c r="G75" s="80">
        <f t="shared" si="11"/>
        <v>18.899999999999999</v>
      </c>
      <c r="H75" s="81"/>
      <c r="I75" s="86"/>
      <c r="J75" s="82">
        <f t="shared" si="12"/>
        <v>18.899999999999999</v>
      </c>
      <c r="K75" s="83"/>
    </row>
    <row r="76" spans="1:11" ht="62.4" customHeight="1" x14ac:dyDescent="0.4">
      <c r="A76" s="20">
        <v>240621</v>
      </c>
      <c r="B76" s="68" t="s">
        <v>26</v>
      </c>
      <c r="C76" s="116"/>
      <c r="D76" s="116"/>
      <c r="E76" s="151"/>
      <c r="F76" s="152">
        <v>93.2</v>
      </c>
      <c r="G76" s="80">
        <f t="shared" si="11"/>
        <v>93.2</v>
      </c>
      <c r="H76" s="117"/>
      <c r="I76" s="152">
        <v>136</v>
      </c>
      <c r="J76" s="82">
        <f t="shared" si="12"/>
        <v>-42.8</v>
      </c>
      <c r="K76" s="83">
        <f>SUM(F76/I76)*100%</f>
        <v>0.68529411764705883</v>
      </c>
    </row>
    <row r="77" spans="1:11" ht="25.5" customHeight="1" x14ac:dyDescent="0.4">
      <c r="A77" s="20">
        <v>250000</v>
      </c>
      <c r="B77" s="69" t="s">
        <v>80</v>
      </c>
      <c r="C77" s="154">
        <v>4685.6000000000004</v>
      </c>
      <c r="D77" s="154">
        <v>4685.6000000000004</v>
      </c>
      <c r="E77" s="118">
        <v>4685.6000000000004</v>
      </c>
      <c r="F77" s="119">
        <v>76333.2</v>
      </c>
      <c r="G77" s="80">
        <f t="shared" si="11"/>
        <v>71647.599999999991</v>
      </c>
      <c r="H77" s="81">
        <f>SUM(F77/E77)</f>
        <v>16.291019293153489</v>
      </c>
      <c r="I77" s="119">
        <v>13021.3</v>
      </c>
      <c r="J77" s="82">
        <f t="shared" si="12"/>
        <v>63311.899999999994</v>
      </c>
      <c r="K77" s="83">
        <f>SUM(F77/I77)*100%</f>
        <v>5.8621796594810043</v>
      </c>
    </row>
    <row r="78" spans="1:11" ht="63" x14ac:dyDescent="0.4">
      <c r="A78" s="19">
        <v>410510</v>
      </c>
      <c r="B78" s="70" t="s">
        <v>59</v>
      </c>
      <c r="C78" s="155"/>
      <c r="D78" s="155">
        <v>369.5</v>
      </c>
      <c r="E78" s="120">
        <v>369.5</v>
      </c>
      <c r="F78" s="119">
        <v>369.5</v>
      </c>
      <c r="G78" s="80">
        <f t="shared" si="11"/>
        <v>0</v>
      </c>
      <c r="H78" s="81">
        <f>SUM(F78/E78)</f>
        <v>1</v>
      </c>
      <c r="I78" s="119"/>
      <c r="J78" s="82">
        <f t="shared" si="12"/>
        <v>369.5</v>
      </c>
      <c r="K78" s="153"/>
    </row>
    <row r="79" spans="1:11" ht="22.8" x14ac:dyDescent="0.4">
      <c r="A79" s="22"/>
      <c r="B79" s="44" t="s">
        <v>22</v>
      </c>
      <c r="C79" s="105">
        <f>SUM(C81:C85)</f>
        <v>0</v>
      </c>
      <c r="D79" s="105">
        <f>SUM(D81:D85)</f>
        <v>0</v>
      </c>
      <c r="E79" s="105">
        <f>SUM(E81:E85)</f>
        <v>0</v>
      </c>
      <c r="F79" s="90">
        <f>SUM(F80:F83)</f>
        <v>883.4</v>
      </c>
      <c r="G79" s="105">
        <f>SUM(G80:G85)</f>
        <v>883.4</v>
      </c>
      <c r="H79" s="76" t="e">
        <f>SUM(F79/E79)</f>
        <v>#DIV/0!</v>
      </c>
      <c r="I79" s="90">
        <f>SUM(I80:I83)</f>
        <v>82.300000000000011</v>
      </c>
      <c r="J79" s="105">
        <f t="shared" si="12"/>
        <v>801.09999999999991</v>
      </c>
      <c r="K79" s="156">
        <f>SUM(F79/I79)*100%</f>
        <v>10.733900364520046</v>
      </c>
    </row>
    <row r="80" spans="1:11" ht="58.5" customHeight="1" x14ac:dyDescent="0.4">
      <c r="A80" s="24">
        <v>241109</v>
      </c>
      <c r="B80" s="134" t="s">
        <v>55</v>
      </c>
      <c r="C80" s="121"/>
      <c r="D80" s="121"/>
      <c r="E80" s="121"/>
      <c r="F80" s="109">
        <v>1.1000000000000001</v>
      </c>
      <c r="G80" s="122">
        <f t="shared" ref="G80:G85" si="13">SUM(F80-E80)</f>
        <v>1.1000000000000001</v>
      </c>
      <c r="H80" s="123"/>
      <c r="I80" s="109">
        <v>2.4</v>
      </c>
      <c r="J80" s="124">
        <f t="shared" si="12"/>
        <v>-1.2999999999999998</v>
      </c>
      <c r="K80" s="110">
        <f>SUM(F80/I80)*100%</f>
        <v>0.45833333333333337</v>
      </c>
    </row>
    <row r="81" spans="1:11" ht="23.25" hidden="1" customHeight="1" x14ac:dyDescent="0.4">
      <c r="A81" s="24">
        <v>241700</v>
      </c>
      <c r="B81" s="54" t="s">
        <v>28</v>
      </c>
      <c r="C81" s="125"/>
      <c r="D81" s="125"/>
      <c r="E81" s="124"/>
      <c r="F81" s="86"/>
      <c r="G81" s="80">
        <f t="shared" si="13"/>
        <v>0</v>
      </c>
      <c r="H81" s="81"/>
      <c r="I81" s="86"/>
      <c r="J81" s="124">
        <f t="shared" si="12"/>
        <v>0</v>
      </c>
      <c r="K81" s="110" t="e">
        <f t="shared" ref="K81:K83" si="14">SUM(F81/I81)*100%</f>
        <v>#DIV/0!</v>
      </c>
    </row>
    <row r="82" spans="1:11" ht="10.5" hidden="1" customHeight="1" x14ac:dyDescent="0.4">
      <c r="A82" s="20">
        <v>310300</v>
      </c>
      <c r="B82" s="71" t="s">
        <v>37</v>
      </c>
      <c r="C82" s="126"/>
      <c r="D82" s="126"/>
      <c r="E82" s="89"/>
      <c r="F82" s="86"/>
      <c r="G82" s="80">
        <f t="shared" si="13"/>
        <v>0</v>
      </c>
      <c r="H82" s="81"/>
      <c r="I82" s="86"/>
      <c r="J82" s="82">
        <f t="shared" si="12"/>
        <v>0</v>
      </c>
      <c r="K82" s="110" t="e">
        <f t="shared" si="14"/>
        <v>#DIV/0!</v>
      </c>
    </row>
    <row r="83" spans="1:11" ht="21.75" customHeight="1" x14ac:dyDescent="0.4">
      <c r="A83" s="20">
        <v>330101</v>
      </c>
      <c r="B83" s="45" t="s">
        <v>23</v>
      </c>
      <c r="C83" s="127"/>
      <c r="D83" s="127"/>
      <c r="E83" s="128"/>
      <c r="F83" s="86">
        <v>882.3</v>
      </c>
      <c r="G83" s="80">
        <f t="shared" si="13"/>
        <v>882.3</v>
      </c>
      <c r="H83" s="81"/>
      <c r="I83" s="86">
        <v>79.900000000000006</v>
      </c>
      <c r="J83" s="82">
        <f>SUM(F83-I83)</f>
        <v>802.4</v>
      </c>
      <c r="K83" s="110">
        <f t="shared" si="14"/>
        <v>11.042553191489361</v>
      </c>
    </row>
    <row r="84" spans="1:11" ht="88.5" hidden="1" customHeight="1" x14ac:dyDescent="0.4">
      <c r="A84" s="19">
        <v>330102</v>
      </c>
      <c r="B84" s="38" t="s">
        <v>73</v>
      </c>
      <c r="C84" s="158"/>
      <c r="D84" s="158"/>
      <c r="E84" s="128"/>
      <c r="F84" s="86"/>
      <c r="G84" s="80"/>
      <c r="H84" s="81"/>
      <c r="I84" s="86"/>
      <c r="J84" s="82">
        <f>SUM(F84-I84)</f>
        <v>0</v>
      </c>
      <c r="K84" s="153"/>
    </row>
    <row r="85" spans="1:11" ht="22.8" hidden="1" x14ac:dyDescent="0.4">
      <c r="A85" s="19">
        <v>410539</v>
      </c>
      <c r="B85" s="38" t="s">
        <v>43</v>
      </c>
      <c r="C85" s="126"/>
      <c r="D85" s="158"/>
      <c r="E85" s="128"/>
      <c r="F85" s="86"/>
      <c r="G85" s="80">
        <f t="shared" si="13"/>
        <v>0</v>
      </c>
      <c r="H85" s="81" t="e">
        <f>SUM(F85/E85)</f>
        <v>#DIV/0!</v>
      </c>
      <c r="I85" s="86"/>
      <c r="J85" s="82">
        <f>SUM(F85-I85)</f>
        <v>0</v>
      </c>
      <c r="K85" s="157" t="e">
        <f>SUM(F85/I85)*100%</f>
        <v>#DIV/0!</v>
      </c>
    </row>
    <row r="86" spans="1:11" ht="22.8" x14ac:dyDescent="0.4">
      <c r="A86" s="22"/>
      <c r="B86" s="44" t="s">
        <v>33</v>
      </c>
      <c r="C86" s="129">
        <f>SUM(C73:C79)</f>
        <v>5060.6000000000004</v>
      </c>
      <c r="D86" s="129">
        <f>SUM(D73:D79)</f>
        <v>5430.1</v>
      </c>
      <c r="E86" s="129">
        <f>SUM(E73:E79)</f>
        <v>5430.1</v>
      </c>
      <c r="F86" s="107">
        <f>SUM(F73:F79)</f>
        <v>78566.2</v>
      </c>
      <c r="G86" s="129">
        <f>SUM(G73:G79)</f>
        <v>73136.099999999991</v>
      </c>
      <c r="H86" s="76">
        <f>SUM(F86/E86)</f>
        <v>14.468646986243346</v>
      </c>
      <c r="I86" s="107">
        <f>SUM(I73:I79)</f>
        <v>13747.399999999998</v>
      </c>
      <c r="J86" s="105">
        <f>SUM(F86-I86)</f>
        <v>64818.8</v>
      </c>
      <c r="K86" s="156">
        <f>SUM(F86/I86)*100%</f>
        <v>5.7149861064637681</v>
      </c>
    </row>
    <row r="87" spans="1:11" ht="23.4" thickBot="1" x14ac:dyDescent="0.45">
      <c r="A87" s="25"/>
      <c r="B87" s="15" t="s">
        <v>24</v>
      </c>
      <c r="C87" s="130">
        <f>SUM(C71,C86)</f>
        <v>868581.99999999988</v>
      </c>
      <c r="D87" s="130">
        <f>SUM(D71,D86)</f>
        <v>962194.5</v>
      </c>
      <c r="E87" s="130">
        <f>SUM(E71,E86)</f>
        <v>962194.5</v>
      </c>
      <c r="F87" s="72">
        <f>SUM(F71,F86)</f>
        <v>1039272.1</v>
      </c>
      <c r="G87" s="130">
        <f>SUM(G71,G86)</f>
        <v>77077.60000000002</v>
      </c>
      <c r="H87" s="131">
        <f>SUM(F87/E87)</f>
        <v>1.0801060492447212</v>
      </c>
      <c r="I87" s="72">
        <f>SUM(I71,I86)</f>
        <v>901329.36499999987</v>
      </c>
      <c r="J87" s="130">
        <f>SUM(J71,J86)</f>
        <v>137942.73500000016</v>
      </c>
      <c r="K87" s="132">
        <f>SUM(F87/I87)*100%</f>
        <v>1.1530436490327818</v>
      </c>
    </row>
    <row r="88" spans="1:11" ht="30" customHeight="1" x14ac:dyDescent="0.4">
      <c r="A88" s="173"/>
      <c r="B88" s="173"/>
      <c r="C88" s="173"/>
      <c r="D88" s="173"/>
      <c r="E88" s="173"/>
      <c r="F88" s="173"/>
      <c r="G88" s="173"/>
      <c r="H88" s="173"/>
      <c r="I88" s="173"/>
      <c r="J88" s="173"/>
      <c r="K88" s="173"/>
    </row>
    <row r="89" spans="1:11" ht="18" hidden="1" x14ac:dyDescent="0.35">
      <c r="A89" s="1"/>
      <c r="B89" s="1"/>
      <c r="C89" s="1"/>
      <c r="D89" s="10"/>
      <c r="E89" s="10"/>
      <c r="F89" s="11"/>
      <c r="G89" s="12"/>
      <c r="H89" s="13"/>
      <c r="I89" s="8"/>
      <c r="J89" s="7"/>
      <c r="K89" s="7"/>
    </row>
    <row r="90" spans="1:11" ht="18" x14ac:dyDescent="0.35">
      <c r="A90" s="1"/>
      <c r="B90" s="1"/>
      <c r="C90" s="1"/>
      <c r="D90" s="10"/>
      <c r="E90" s="10"/>
      <c r="F90" s="14"/>
      <c r="G90" s="12"/>
      <c r="H90" s="13"/>
      <c r="I90" s="8"/>
      <c r="J90" s="7"/>
      <c r="K90" s="7"/>
    </row>
    <row r="91" spans="1:11" ht="21" x14ac:dyDescent="0.4">
      <c r="A91" s="1"/>
      <c r="B91" s="1"/>
      <c r="C91" s="1"/>
      <c r="D91" s="6"/>
      <c r="E91" s="6"/>
      <c r="F91" s="3"/>
      <c r="G91" s="3"/>
      <c r="H91" s="4"/>
      <c r="I91" s="5"/>
      <c r="J91" s="1"/>
      <c r="K91" s="1"/>
    </row>
    <row r="94" spans="1:11" x14ac:dyDescent="0.3">
      <c r="B94" t="s">
        <v>31</v>
      </c>
    </row>
    <row r="95" spans="1:11" x14ac:dyDescent="0.3">
      <c r="B95" t="s">
        <v>31</v>
      </c>
      <c r="G95" t="s">
        <v>31</v>
      </c>
    </row>
    <row r="97" spans="2:2" x14ac:dyDescent="0.3">
      <c r="B97" t="s">
        <v>31</v>
      </c>
    </row>
  </sheetData>
  <mergeCells count="14">
    <mergeCell ref="A72:K72"/>
    <mergeCell ref="A88:K88"/>
    <mergeCell ref="I5:I6"/>
    <mergeCell ref="J5:K5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9:XFD1048576 A88 L88:XFD88 A44:D44 F44:H44 A45:H48 J43:XFD48 A1:XFD8 A13 C13:H13 A49:XFD54 J55:XFD57 A77:J77 L77:XFD77 J9:XFD19 A71:XFD76 A55:B55 D55 A9:H12 A14:H19 A20:XFD20 A43:H43 F55:H57 A56:D70 F58:XFD70 A22:XFD23 A21:H21 J21:XFD21 A35:XFD42 A24:H34 J24:XFD34 A78:XFD87">
    <cfRule type="containsErrors" dxfId="35" priority="39">
      <formula>ISERROR(A1)</formula>
    </cfRule>
    <cfRule type="cellIs" dxfId="34" priority="40" operator="equal">
      <formula>0</formula>
    </cfRule>
  </conditionalFormatting>
  <conditionalFormatting sqref="I44:I48">
    <cfRule type="containsErrors" dxfId="33" priority="37">
      <formula>ISERROR(I44)</formula>
    </cfRule>
    <cfRule type="cellIs" dxfId="32" priority="38" operator="equal">
      <formula>0</formula>
    </cfRule>
  </conditionalFormatting>
  <conditionalFormatting sqref="B13">
    <cfRule type="containsErrors" dxfId="31" priority="35">
      <formula>ISERROR(B13)</formula>
    </cfRule>
    <cfRule type="cellIs" dxfId="30" priority="36" operator="equal">
      <formula>0</formula>
    </cfRule>
  </conditionalFormatting>
  <conditionalFormatting sqref="I55:I57">
    <cfRule type="containsErrors" dxfId="29" priority="31">
      <formula>ISERROR(I55)</formula>
    </cfRule>
    <cfRule type="cellIs" dxfId="28" priority="32" operator="equal">
      <formula>0</formula>
    </cfRule>
  </conditionalFormatting>
  <conditionalFormatting sqref="K77">
    <cfRule type="containsErrors" dxfId="27" priority="29">
      <formula>ISERROR(K77)</formula>
    </cfRule>
    <cfRule type="cellIs" dxfId="26" priority="30" operator="equal">
      <formula>0</formula>
    </cfRule>
  </conditionalFormatting>
  <conditionalFormatting sqref="I13:I14">
    <cfRule type="containsErrors" dxfId="25" priority="27">
      <formula>ISERROR(I13)</formula>
    </cfRule>
    <cfRule type="cellIs" dxfId="24" priority="28" operator="equal">
      <formula>0</formula>
    </cfRule>
  </conditionalFormatting>
  <conditionalFormatting sqref="I17">
    <cfRule type="containsErrors" dxfId="23" priority="23">
      <formula>ISERROR(I17)</formula>
    </cfRule>
    <cfRule type="cellIs" dxfId="22" priority="24" operator="equal">
      <formula>0</formula>
    </cfRule>
  </conditionalFormatting>
  <conditionalFormatting sqref="E55:E70">
    <cfRule type="containsErrors" dxfId="21" priority="21">
      <formula>ISERROR(E55)</formula>
    </cfRule>
    <cfRule type="cellIs" dxfId="20" priority="22" operator="equal">
      <formula>0</formula>
    </cfRule>
  </conditionalFormatting>
  <conditionalFormatting sqref="I9:I12">
    <cfRule type="containsErrors" dxfId="19" priority="19">
      <formula>ISERROR(I9)</formula>
    </cfRule>
    <cfRule type="cellIs" dxfId="18" priority="20" operator="equal">
      <formula>0</formula>
    </cfRule>
  </conditionalFormatting>
  <conditionalFormatting sqref="I15:I16">
    <cfRule type="containsErrors" dxfId="17" priority="17">
      <formula>ISERROR(I15)</formula>
    </cfRule>
    <cfRule type="cellIs" dxfId="16" priority="18" operator="equal">
      <formula>0</formula>
    </cfRule>
  </conditionalFormatting>
  <conditionalFormatting sqref="I18:I19">
    <cfRule type="containsErrors" dxfId="15" priority="15">
      <formula>ISERROR(I18)</formula>
    </cfRule>
    <cfRule type="cellIs" dxfId="14" priority="16" operator="equal">
      <formula>0</formula>
    </cfRule>
  </conditionalFormatting>
  <conditionalFormatting sqref="I21">
    <cfRule type="containsErrors" dxfId="13" priority="13">
      <formula>ISERROR(I21)</formula>
    </cfRule>
    <cfRule type="cellIs" dxfId="12" priority="14" operator="equal">
      <formula>0</formula>
    </cfRule>
  </conditionalFormatting>
  <conditionalFormatting sqref="I24">
    <cfRule type="containsErrors" dxfId="11" priority="11">
      <formula>ISERROR(I24)</formula>
    </cfRule>
    <cfRule type="cellIs" dxfId="10" priority="12" operator="equal">
      <formula>0</formula>
    </cfRule>
  </conditionalFormatting>
  <conditionalFormatting sqref="I25">
    <cfRule type="containsErrors" dxfId="9" priority="9">
      <formula>ISERROR(I25)</formula>
    </cfRule>
    <cfRule type="cellIs" dxfId="8" priority="10" operator="equal">
      <formula>0</formula>
    </cfRule>
  </conditionalFormatting>
  <conditionalFormatting sqref="I26">
    <cfRule type="containsErrors" dxfId="7" priority="7">
      <formula>ISERROR(I26)</formula>
    </cfRule>
    <cfRule type="cellIs" dxfId="6" priority="8" operator="equal">
      <formula>0</formula>
    </cfRule>
  </conditionalFormatting>
  <conditionalFormatting sqref="I27">
    <cfRule type="containsErrors" dxfId="5" priority="5">
      <formula>ISERROR(I27)</formula>
    </cfRule>
    <cfRule type="cellIs" dxfId="4" priority="6" operator="equal">
      <formula>0</formula>
    </cfRule>
  </conditionalFormatting>
  <conditionalFormatting sqref="I28:I34">
    <cfRule type="containsErrors" dxfId="3" priority="3">
      <formula>ISERROR(I28)</formula>
    </cfRule>
    <cfRule type="cellIs" dxfId="2" priority="4" operator="equal">
      <formula>0</formula>
    </cfRule>
  </conditionalFormatting>
  <conditionalFormatting sqref="I43">
    <cfRule type="containsErrors" dxfId="1" priority="1">
      <formula>ISERROR(I43)</formula>
    </cfRule>
    <cfRule type="cellIs" dxfId="0" priority="2" operator="equal">
      <formula>0</formula>
    </cfRule>
  </conditionalFormatting>
  <pageMargins left="0.70866141732283472" right="0" top="0" bottom="0" header="0.31496062992125984" footer="0.31496062992125984"/>
  <pageSetup paperSize="9" scale="36" fitToWidth="0" orientation="portrait" horizontalDpi="4294967295" verticalDpi="4294967295" r:id="rId1"/>
  <rowBreaks count="2" manualBreakCount="2">
    <brk id="44" max="10" man="1"/>
    <brk id="9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розділ I</vt:lpstr>
      <vt:lpstr>'розділ I'!Область_печати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Хандучка Лена</cp:lastModifiedBy>
  <cp:lastPrinted>2024-01-30T07:07:39Z</cp:lastPrinted>
  <dcterms:created xsi:type="dcterms:W3CDTF">2015-02-12T09:02:27Z</dcterms:created>
  <dcterms:modified xsi:type="dcterms:W3CDTF">2024-02-27T12:37:08Z</dcterms:modified>
</cp:coreProperties>
</file>