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на Рівне\"/>
    </mc:Choice>
  </mc:AlternateContent>
  <bookViews>
    <workbookView xWindow="0" yWindow="0" windowWidth="2148" windowHeight="0" tabRatio="365"/>
  </bookViews>
  <sheets>
    <sheet name="01.03.24" sheetId="39" r:id="rId1"/>
  </sheets>
  <definedNames>
    <definedName name="_xlnm.Print_Area" localSheetId="0">'01.03.24'!$A$1:$K$86</definedName>
  </definedNames>
  <calcPr calcId="162913"/>
</workbook>
</file>

<file path=xl/calcChain.xml><?xml version="1.0" encoding="utf-8"?>
<calcChain xmlns="http://schemas.openxmlformats.org/spreadsheetml/2006/main">
  <c r="G21" i="39" l="1"/>
  <c r="H26" i="39" l="1"/>
  <c r="H29" i="39" l="1"/>
  <c r="K26" i="39" l="1"/>
  <c r="J26" i="39"/>
  <c r="E77" i="39" l="1"/>
  <c r="J73" i="39" l="1"/>
  <c r="H72" i="39" l="1"/>
  <c r="K83" i="39" l="1"/>
  <c r="J83" i="39"/>
  <c r="H83" i="39"/>
  <c r="G83" i="39"/>
  <c r="J82" i="39"/>
  <c r="K81" i="39"/>
  <c r="J81" i="39"/>
  <c r="G81" i="39"/>
  <c r="J80" i="39"/>
  <c r="G80" i="39"/>
  <c r="K79" i="39"/>
  <c r="J79" i="39"/>
  <c r="G79" i="39"/>
  <c r="K78" i="39"/>
  <c r="J78" i="39"/>
  <c r="G78" i="39"/>
  <c r="G77" i="39" s="1"/>
  <c r="I77" i="39"/>
  <c r="I84" i="39" s="1"/>
  <c r="F77" i="39"/>
  <c r="J77" i="39" s="1"/>
  <c r="E84" i="39"/>
  <c r="D77" i="39"/>
  <c r="D84" i="39" s="1"/>
  <c r="C77" i="39"/>
  <c r="C84" i="39" s="1"/>
  <c r="J76" i="39"/>
  <c r="H76" i="39"/>
  <c r="G76" i="39"/>
  <c r="K75" i="39"/>
  <c r="J75" i="39"/>
  <c r="H75" i="39"/>
  <c r="G75" i="39"/>
  <c r="K74" i="39"/>
  <c r="J74" i="39"/>
  <c r="G74" i="39"/>
  <c r="K72" i="39"/>
  <c r="J72" i="39"/>
  <c r="G72" i="39"/>
  <c r="J69" i="39"/>
  <c r="G69" i="39"/>
  <c r="K68" i="39"/>
  <c r="J68" i="39"/>
  <c r="K67" i="39"/>
  <c r="J67" i="39"/>
  <c r="K66" i="39"/>
  <c r="J66" i="39"/>
  <c r="K65" i="39"/>
  <c r="J65" i="39"/>
  <c r="H65" i="39"/>
  <c r="G65" i="39"/>
  <c r="K63" i="39"/>
  <c r="J63" i="39"/>
  <c r="K62" i="39"/>
  <c r="J62" i="39"/>
  <c r="J61" i="39"/>
  <c r="H61" i="39"/>
  <c r="G61" i="39"/>
  <c r="K60" i="39"/>
  <c r="J60" i="39"/>
  <c r="H60" i="39"/>
  <c r="G60" i="39"/>
  <c r="K59" i="39"/>
  <c r="J59" i="39"/>
  <c r="H59" i="39"/>
  <c r="G59" i="39"/>
  <c r="K58" i="39"/>
  <c r="J58" i="39"/>
  <c r="H58" i="39"/>
  <c r="G58" i="39"/>
  <c r="K57" i="39"/>
  <c r="J57" i="39"/>
  <c r="H57" i="39"/>
  <c r="G57" i="39"/>
  <c r="K56" i="39"/>
  <c r="J56" i="39"/>
  <c r="H56" i="39"/>
  <c r="G56" i="39"/>
  <c r="K55" i="39"/>
  <c r="J55" i="39"/>
  <c r="H55" i="39"/>
  <c r="G55" i="39"/>
  <c r="J54" i="39"/>
  <c r="J53" i="39"/>
  <c r="K52" i="39"/>
  <c r="J52" i="39"/>
  <c r="K51" i="39"/>
  <c r="J51" i="39"/>
  <c r="K50" i="39"/>
  <c r="J50" i="39"/>
  <c r="I49" i="39"/>
  <c r="F49" i="39"/>
  <c r="E49" i="39"/>
  <c r="D49" i="39"/>
  <c r="D39" i="39" s="1"/>
  <c r="C49" i="39"/>
  <c r="K48" i="39"/>
  <c r="J48" i="39"/>
  <c r="H48" i="39"/>
  <c r="G48" i="39"/>
  <c r="J47" i="39"/>
  <c r="I47" i="39"/>
  <c r="F47" i="39"/>
  <c r="K47" i="39" s="1"/>
  <c r="E47" i="39"/>
  <c r="H47" i="39" s="1"/>
  <c r="D47" i="39"/>
  <c r="C47" i="39"/>
  <c r="K46" i="39"/>
  <c r="J46" i="39"/>
  <c r="H46" i="39"/>
  <c r="G46" i="39"/>
  <c r="K45" i="39"/>
  <c r="J45" i="39"/>
  <c r="K44" i="39"/>
  <c r="J44" i="39"/>
  <c r="H44" i="39"/>
  <c r="G44" i="39"/>
  <c r="K43" i="39"/>
  <c r="J43" i="39"/>
  <c r="H43" i="39"/>
  <c r="G43" i="39"/>
  <c r="J42" i="39"/>
  <c r="J41" i="39"/>
  <c r="I40" i="39"/>
  <c r="F40" i="39"/>
  <c r="E40" i="39"/>
  <c r="D40" i="39"/>
  <c r="C40" i="39"/>
  <c r="K37" i="39"/>
  <c r="J37" i="39"/>
  <c r="H37" i="39"/>
  <c r="G37" i="39"/>
  <c r="J36" i="39"/>
  <c r="K35" i="39"/>
  <c r="I35" i="39"/>
  <c r="F35" i="39"/>
  <c r="J35" i="39" s="1"/>
  <c r="E35" i="39"/>
  <c r="D35" i="39"/>
  <c r="K34" i="39"/>
  <c r="J34" i="39"/>
  <c r="G34" i="39"/>
  <c r="K33" i="39"/>
  <c r="J33" i="39"/>
  <c r="H33" i="39"/>
  <c r="G33" i="39"/>
  <c r="K32" i="39"/>
  <c r="J32" i="39"/>
  <c r="H32" i="39"/>
  <c r="G32" i="39"/>
  <c r="K31" i="39"/>
  <c r="J31" i="39"/>
  <c r="H31" i="39"/>
  <c r="G31" i="39"/>
  <c r="K30" i="39"/>
  <c r="J30" i="39"/>
  <c r="H30" i="39"/>
  <c r="G30" i="39"/>
  <c r="K29" i="39"/>
  <c r="J29" i="39"/>
  <c r="G29" i="39"/>
  <c r="K28" i="39"/>
  <c r="J28" i="39"/>
  <c r="H28" i="39"/>
  <c r="G28" i="39"/>
  <c r="K27" i="39"/>
  <c r="J27" i="39"/>
  <c r="H27" i="39"/>
  <c r="G27" i="39"/>
  <c r="G26" i="39"/>
  <c r="K25" i="39"/>
  <c r="J25" i="39"/>
  <c r="H25" i="39"/>
  <c r="G25" i="39"/>
  <c r="K24" i="39"/>
  <c r="J24" i="39"/>
  <c r="H24" i="39"/>
  <c r="G24" i="39"/>
  <c r="J23" i="39"/>
  <c r="G23" i="39"/>
  <c r="J22" i="39"/>
  <c r="H22" i="39"/>
  <c r="G22" i="39"/>
  <c r="K21" i="39"/>
  <c r="J21" i="39"/>
  <c r="H21" i="39"/>
  <c r="I20" i="39"/>
  <c r="F20" i="39"/>
  <c r="E20" i="39"/>
  <c r="D20" i="39"/>
  <c r="C20" i="39"/>
  <c r="K19" i="39"/>
  <c r="J19" i="39"/>
  <c r="H19" i="39"/>
  <c r="G19" i="39"/>
  <c r="K18" i="39"/>
  <c r="J18" i="39"/>
  <c r="H18" i="39"/>
  <c r="G18" i="39"/>
  <c r="K17" i="39"/>
  <c r="J17" i="39"/>
  <c r="H17" i="39"/>
  <c r="G17" i="39"/>
  <c r="K16" i="39"/>
  <c r="J16" i="39"/>
  <c r="H16" i="39"/>
  <c r="G16" i="39"/>
  <c r="K15" i="39"/>
  <c r="J15" i="39"/>
  <c r="H15" i="39"/>
  <c r="G15" i="39"/>
  <c r="I14" i="39"/>
  <c r="I13" i="39" s="1"/>
  <c r="I8" i="39" s="1"/>
  <c r="F14" i="39"/>
  <c r="E14" i="39"/>
  <c r="E13" i="39" s="1"/>
  <c r="E8" i="39" s="1"/>
  <c r="D14" i="39"/>
  <c r="D13" i="39" s="1"/>
  <c r="D8" i="39" s="1"/>
  <c r="C14" i="39"/>
  <c r="C13" i="39" s="1"/>
  <c r="C8" i="39" s="1"/>
  <c r="C38" i="39" s="1"/>
  <c r="K12" i="39"/>
  <c r="J12" i="39"/>
  <c r="H12" i="39"/>
  <c r="G12" i="39"/>
  <c r="J11" i="39"/>
  <c r="H11" i="39"/>
  <c r="G11" i="39"/>
  <c r="J10" i="39"/>
  <c r="H10" i="39"/>
  <c r="G10" i="39"/>
  <c r="K9" i="39"/>
  <c r="J9" i="39"/>
  <c r="H9" i="39"/>
  <c r="G9" i="39"/>
  <c r="K77" i="39" l="1"/>
  <c r="I39" i="39"/>
  <c r="K49" i="39"/>
  <c r="J49" i="39"/>
  <c r="E39" i="39"/>
  <c r="C39" i="39"/>
  <c r="C70" i="39" s="1"/>
  <c r="C85" i="39" s="1"/>
  <c r="D38" i="39"/>
  <c r="D70" i="39" s="1"/>
  <c r="D85" i="39" s="1"/>
  <c r="F39" i="39"/>
  <c r="I38" i="39"/>
  <c r="K20" i="39"/>
  <c r="K14" i="39"/>
  <c r="K40" i="39"/>
  <c r="J20" i="39"/>
  <c r="H20" i="39"/>
  <c r="G49" i="39"/>
  <c r="E38" i="39"/>
  <c r="G20" i="39"/>
  <c r="G14" i="39"/>
  <c r="G13" i="39" s="1"/>
  <c r="G8" i="39" s="1"/>
  <c r="G84" i="39"/>
  <c r="J84" i="39"/>
  <c r="H49" i="39"/>
  <c r="F13" i="39"/>
  <c r="G35" i="39"/>
  <c r="G40" i="39"/>
  <c r="F84" i="39"/>
  <c r="H35" i="39"/>
  <c r="H40" i="39"/>
  <c r="G47" i="39"/>
  <c r="H77" i="39"/>
  <c r="H14" i="39"/>
  <c r="J40" i="39"/>
  <c r="J39" i="39" s="1"/>
  <c r="J14" i="39"/>
  <c r="I70" i="39" l="1"/>
  <c r="I85" i="39" s="1"/>
  <c r="E70" i="39"/>
  <c r="E85" i="39" s="1"/>
  <c r="H39" i="39"/>
  <c r="K39" i="39"/>
  <c r="G39" i="39"/>
  <c r="K84" i="39"/>
  <c r="H84" i="39"/>
  <c r="K13" i="39"/>
  <c r="H13" i="39"/>
  <c r="J13" i="39"/>
  <c r="J8" i="39" s="1"/>
  <c r="F8" i="39"/>
  <c r="K8" i="39" l="1"/>
  <c r="F38" i="39"/>
  <c r="H8" i="39"/>
  <c r="G38" i="39" l="1"/>
  <c r="G70" i="39" s="1"/>
  <c r="G85" i="39" s="1"/>
  <c r="K38" i="39"/>
  <c r="F70" i="39"/>
  <c r="J38" i="39"/>
  <c r="J70" i="39" s="1"/>
  <c r="J85" i="39" s="1"/>
  <c r="H38" i="39"/>
  <c r="K70" i="39" l="1"/>
  <c r="H70" i="39"/>
  <c r="F85" i="39"/>
  <c r="K85" i="39" l="1"/>
  <c r="H85" i="39"/>
</calcChain>
</file>

<file path=xl/sharedStrings.xml><?xml version="1.0" encoding="utf-8"?>
<sst xmlns="http://schemas.openxmlformats.org/spreadsheetml/2006/main" count="100" uniqueCount="92">
  <si>
    <t>Відхилення  фактичних надходжень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</si>
  <si>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</si>
  <si>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</si>
  <si>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</si>
  <si>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</si>
  <si>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</si>
  <si>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Податок на майно</t>
  </si>
  <si>
    <t>- податок на нерухоме майно</t>
  </si>
  <si>
    <t>- плата за землю</t>
  </si>
  <si>
    <t xml:space="preserve">- транспортний податок </t>
  </si>
  <si>
    <t>Туристичний збір</t>
  </si>
  <si>
    <t>Єдиний податок</t>
  </si>
  <si>
    <t>Екологічний податок</t>
  </si>
  <si>
    <t xml:space="preserve">Неподаткові надходження </t>
  </si>
  <si>
    <t>Інші надходження</t>
  </si>
  <si>
    <t>Адміністративні штрафи та інші санкції</t>
  </si>
  <si>
    <t>Державне мито</t>
  </si>
  <si>
    <t>Доходи від операцій з капіталом</t>
  </si>
  <si>
    <t>Кошти від реалізації безхазяйного майна</t>
  </si>
  <si>
    <t>Разом доходів загального фонду</t>
  </si>
  <si>
    <t>Офіційні трансферти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</si>
  <si>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</si>
  <si>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</si>
  <si>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погашення заборгованості з різниці в тарифах</t>
  </si>
  <si>
    <t>Власні надходження бюджетних установ і організацій</t>
  </si>
  <si>
    <t>Бюджет розвитку</t>
  </si>
  <si>
    <t>Всього доходів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</si>
  <si>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</si>
  <si>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</si>
  <si>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</si>
  <si>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пайової участі у розвитку інфраструктури населеного пункту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</si>
  <si>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</si>
  <si>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</si>
  <si>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розмiщення тимчасово вiльних коштiв мiсцевих бюджетiв</t>
  </si>
  <si>
    <t xml:space="preserve"> </t>
  </si>
  <si>
    <t>Всього доходів загального фонду</t>
  </si>
  <si>
    <t>Разом доходів спеціального фонду</t>
  </si>
  <si>
    <t>Код бюджетної класифікації доходів</t>
  </si>
  <si>
    <t>Найменування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</si>
  <si>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</si>
  <si>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Кошти від відчуження майна, що перебуває в ком. власності </t>
  </si>
  <si>
    <t xml:space="preserve">Субвенції  з державного бюджету місцевим бюджетам      </t>
  </si>
  <si>
    <t xml:space="preserve">Субвенції з місцевих бюджетів іншим  місцевим бюджетам     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</si>
  <si>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</si>
  <si>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</si>
  <si>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</si>
  <si>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Інші субвенцiї з місцевого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</si>
  <si>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</si>
  <si>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</si>
  <si>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</si>
  <si>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</si>
  <si>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</si>
  <si>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</si>
  <si>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</si>
  <si>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</si>
  <si>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</si>
  <si>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</si>
  <si>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Плата за надання інших адміністративних послуг</t>
  </si>
  <si>
    <t>Надходження коштів від Державного фонду дорогоцінних металів і дорогоцінного каміння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</si>
  <si>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</si>
  <si>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</si>
  <si>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</si>
  <si>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Внутрішні податки на товари та послуги (акцизний податок)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</si>
  <si>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</si>
  <si>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державного бюджету місцевим бюджетам на формування інфраструктури об'єднаних територіальних громад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</si>
  <si>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</si>
  <si>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ступенів,</t>
  </si>
  <si>
    <t>Субвенція з місцевого бюджету на будівництво мультифункціональних майданчиків для занять ігровими видами спорту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</si>
  <si>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</si>
  <si>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</si>
  <si>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</si>
  <si>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</si>
  <si>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</si>
  <si>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t>
  </si>
  <si>
    <t>Надходження коштів з рахунків виборчих фондів  </t>
  </si>
  <si>
    <t>виконання  розпису доходів  бюджету Вараської міської  територіальної громади</t>
  </si>
  <si>
    <t xml:space="preserve"> Аналіз</t>
  </si>
  <si>
    <t xml:space="preserve">Рентна плата та плата за використання інших природних ресурсів </t>
  </si>
  <si>
    <t>Надходження коштів від відшкодування втрат сільськогосподарського і лісогосподарського виробництва  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</si>
  <si>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</si>
  <si>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Кримзаходів щодо соціально-економічного розвитку окремих територій</t>
  </si>
  <si>
    <t>Начальник відділу доходів бюджету                                          Олена Хандучка</t>
  </si>
  <si>
    <t xml:space="preserve">Місцеві податки та збори, що сплачуються (перераховуються) згідно з Податковим кодексом України </t>
  </si>
  <si>
    <t>Кошти від продажу земельних ділянок</t>
  </si>
  <si>
    <t>Бюджет                         на 2024 рік</t>
  </si>
  <si>
    <t>Бюджет                                 на 2024 р.                   зі змінами</t>
  </si>
  <si>
    <t xml:space="preserve">Затверджено розписом на  01.03.2024                           </t>
  </si>
  <si>
    <t xml:space="preserve"> Фактичні надходження до бюджету станом  на 01.03.2023</t>
  </si>
  <si>
    <t>Відхилення фактичних надходжень на звітну дату 2024 року до фактичних надходжень  у 2023 році</t>
  </si>
  <si>
    <t>понад 300,0%</t>
  </si>
  <si>
    <r>
      <t xml:space="preserve">                                                                                                                  01 березня 2024  року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</t>
    </r>
  </si>
  <si>
    <t xml:space="preserve"> Фактичні надходження до бюджету на 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</si>
</sst>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3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Arial Cyr"/>
      <charset val="204"/>
    </font>
    <font>
      <b/>
      <sz val="16"/>
      <color indexed="8"/>
      <name val="Times New Roman"/>
      <family val="1"/>
      <charset val="204"/>
    </font>
    <font>
      <b/>
      <sz val="16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8"/>
      <color indexed="8"/>
      <name val="Times New Roman"/>
      <family val="1"/>
      <charset val="204"/>
    </font>
    <font>
      <sz val="13.5"/>
      <name val="Cambria"/>
      <family val="1"/>
      <charset val="204"/>
      <scheme val="major"/>
    </font>
    <font>
      <sz val="13.5"/>
      <color theme="1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7"/>
      <name val="Times New Roman"/>
      <family val="1"/>
      <charset val="204"/>
    </font>
    <font>
      <sz val="17"/>
      <color indexed="8"/>
      <name val="Times New Roman"/>
      <family val="1"/>
      <charset val="204"/>
    </font>
    <font>
      <b/>
      <sz val="17"/>
      <color indexed="8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color theme="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theme="3" tint="-0.499984740745262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7"/>
      <color rgb="FF000000"/>
      <name val="Times New Roman"/>
      <family val="1"/>
      <charset val="204"/>
    </font>
    <font>
      <i/>
      <sz val="17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DE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9" fontId="27" fillId="0" borderId="0" applyFont="0" applyFill="0" applyBorder="0" applyAlignment="0" applyProtection="0"/>
  </cellStyleXfs>
  <cellXfs count="219">
    <xf numFmtId="0" fontId="0" fillId="0" borderId="0" xfId="0"/>
    <xf numFmtId="0" fontId="1" fillId="0" borderId="0" xfId="1"/>
    <xf numFmtId="0" fontId="3" fillId="0" borderId="0" xfId="1" applyFont="1"/>
    <xf numFmtId="166" fontId="7" fillId="0" borderId="0" xfId="1" applyNumberFormat="1" applyFont="1" applyFill="1" applyBorder="1"/>
    <xf numFmtId="165" fontId="8" fillId="0" borderId="0" xfId="1" applyNumberFormat="1" applyFont="1" applyFill="1" applyBorder="1"/>
    <xf numFmtId="0" fontId="1" fillId="0" borderId="0" xfId="1" applyFill="1"/>
    <xf numFmtId="0" fontId="10" fillId="0" borderId="0" xfId="1" applyFont="1"/>
    <xf numFmtId="0" fontId="14" fillId="0" borderId="0" xfId="1" applyFont="1"/>
    <xf numFmtId="0" fontId="14" fillId="0" borderId="0" xfId="1" applyFont="1" applyFill="1"/>
    <xf numFmtId="0" fontId="6" fillId="0" borderId="0" xfId="1" applyFont="1"/>
    <xf numFmtId="0" fontId="12" fillId="0" borderId="0" xfId="1" applyFont="1" applyBorder="1"/>
    <xf numFmtId="4" fontId="13" fillId="0" borderId="0" xfId="1" applyNumberFormat="1" applyFont="1" applyFill="1" applyBorder="1" applyAlignment="1">
      <alignment horizontal="right"/>
    </xf>
    <xf numFmtId="4" fontId="13" fillId="0" borderId="0" xfId="1" applyNumberFormat="1" applyFont="1" applyFill="1" applyBorder="1"/>
    <xf numFmtId="4" fontId="12" fillId="3" borderId="0" xfId="1" applyNumberFormat="1" applyFont="1" applyFill="1" applyBorder="1"/>
    <xf numFmtId="4" fontId="12" fillId="0" borderId="0" xfId="1" applyNumberFormat="1" applyFont="1" applyFill="1" applyBorder="1"/>
    <xf numFmtId="0" fontId="3" fillId="0" borderId="24" xfId="1" applyFont="1" applyBorder="1"/>
    <xf numFmtId="4" fontId="13" fillId="0" borderId="24" xfId="1" applyNumberFormat="1" applyFont="1" applyFill="1" applyBorder="1" applyAlignment="1">
      <alignment horizontal="right"/>
    </xf>
    <xf numFmtId="4" fontId="13" fillId="0" borderId="24" xfId="1" applyNumberFormat="1" applyFont="1" applyFill="1" applyBorder="1"/>
    <xf numFmtId="4" fontId="12" fillId="3" borderId="24" xfId="1" applyNumberFormat="1" applyFont="1" applyFill="1" applyBorder="1"/>
    <xf numFmtId="0" fontId="4" fillId="0" borderId="24" xfId="1" applyFont="1" applyFill="1" applyBorder="1"/>
    <xf numFmtId="0" fontId="4" fillId="0" borderId="24" xfId="1" applyFont="1" applyBorder="1"/>
    <xf numFmtId="0" fontId="15" fillId="4" borderId="11" xfId="1" applyFont="1" applyFill="1" applyBorder="1" applyAlignment="1">
      <alignment horizontal="left" wrapText="1"/>
    </xf>
    <xf numFmtId="49" fontId="2" fillId="0" borderId="19" xfId="1" applyNumberFormat="1" applyFont="1" applyBorder="1" applyAlignment="1">
      <alignment horizontal="centerContinuous" vertical="center"/>
    </xf>
    <xf numFmtId="0" fontId="2" fillId="0" borderId="23" xfId="1" applyFont="1" applyBorder="1" applyAlignment="1">
      <alignment horizontal="centerContinuous" vertical="center"/>
    </xf>
    <xf numFmtId="0" fontId="2" fillId="0" borderId="25" xfId="1" applyFont="1" applyBorder="1" applyAlignment="1">
      <alignment horizontal="centerContinuous" vertical="center"/>
    </xf>
    <xf numFmtId="0" fontId="17" fillId="4" borderId="8" xfId="1" applyFont="1" applyFill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/>
    </xf>
    <xf numFmtId="0" fontId="17" fillId="4" borderId="15" xfId="1" applyFont="1" applyFill="1" applyBorder="1" applyAlignment="1">
      <alignment horizontal="center"/>
    </xf>
    <xf numFmtId="0" fontId="17" fillId="0" borderId="16" xfId="1" applyFont="1" applyBorder="1" applyAlignment="1">
      <alignment horizontal="center"/>
    </xf>
    <xf numFmtId="0" fontId="17" fillId="0" borderId="15" xfId="1" applyFont="1" applyBorder="1" applyAlignment="1">
      <alignment horizontal="center"/>
    </xf>
    <xf numFmtId="0" fontId="17" fillId="4" borderId="1" xfId="1" applyFont="1" applyFill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7" fillId="0" borderId="16" xfId="1" applyFont="1" applyFill="1" applyBorder="1" applyAlignment="1">
      <alignment horizontal="center"/>
    </xf>
    <xf numFmtId="0" fontId="17" fillId="5" borderId="1" xfId="1" applyFont="1" applyFill="1" applyBorder="1" applyAlignment="1">
      <alignment horizontal="center"/>
    </xf>
    <xf numFmtId="0" fontId="17" fillId="0" borderId="15" xfId="1" applyFont="1" applyFill="1" applyBorder="1" applyAlignment="1">
      <alignment horizontal="center"/>
    </xf>
    <xf numFmtId="0" fontId="18" fillId="4" borderId="26" xfId="1" applyFont="1" applyFill="1" applyBorder="1"/>
    <xf numFmtId="0" fontId="22" fillId="2" borderId="2" xfId="1" applyFont="1" applyFill="1" applyBorder="1" applyAlignment="1">
      <alignment horizontal="center"/>
    </xf>
    <xf numFmtId="0" fontId="22" fillId="2" borderId="33" xfId="1" applyFont="1" applyFill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2" fillId="2" borderId="3" xfId="1" applyFont="1" applyFill="1" applyBorder="1" applyAlignment="1">
      <alignment horizontal="center"/>
    </xf>
    <xf numFmtId="0" fontId="22" fillId="2" borderId="21" xfId="1" applyFont="1" applyFill="1" applyBorder="1" applyAlignment="1">
      <alignment horizontal="centerContinuous"/>
    </xf>
    <xf numFmtId="0" fontId="22" fillId="2" borderId="22" xfId="1" applyFont="1" applyFill="1" applyBorder="1" applyAlignment="1">
      <alignment horizontal="centerContinuous"/>
    </xf>
    <xf numFmtId="0" fontId="22" fillId="2" borderId="0" xfId="1" applyFont="1" applyFill="1" applyBorder="1" applyAlignment="1">
      <alignment horizontal="centerContinuous"/>
    </xf>
    <xf numFmtId="0" fontId="22" fillId="2" borderId="5" xfId="1" applyFont="1" applyFill="1" applyBorder="1" applyAlignment="1">
      <alignment horizontal="centerContinuous"/>
    </xf>
    <xf numFmtId="0" fontId="24" fillId="4" borderId="9" xfId="1" applyFont="1" applyFill="1" applyBorder="1" applyAlignment="1">
      <alignment horizontal="left" wrapText="1"/>
    </xf>
    <xf numFmtId="0" fontId="16" fillId="4" borderId="15" xfId="1" applyFont="1" applyFill="1" applyBorder="1" applyAlignment="1">
      <alignment horizontal="center"/>
    </xf>
    <xf numFmtId="0" fontId="17" fillId="0" borderId="34" xfId="1" applyFont="1" applyBorder="1" applyAlignment="1">
      <alignment horizontal="center"/>
    </xf>
    <xf numFmtId="0" fontId="22" fillId="6" borderId="4" xfId="1" applyFont="1" applyFill="1" applyBorder="1" applyAlignment="1">
      <alignment horizontal="centerContinuous"/>
    </xf>
    <xf numFmtId="0" fontId="17" fillId="0" borderId="36" xfId="1" applyFont="1" applyBorder="1" applyAlignment="1">
      <alignment horizontal="center"/>
    </xf>
    <xf numFmtId="0" fontId="30" fillId="4" borderId="11" xfId="1" applyFont="1" applyFill="1" applyBorder="1" applyAlignment="1">
      <alignment horizontal="left" wrapText="1"/>
    </xf>
    <xf numFmtId="0" fontId="28" fillId="0" borderId="6" xfId="1" applyFont="1" applyBorder="1" applyAlignment="1">
      <alignment wrapText="1"/>
    </xf>
    <xf numFmtId="166" fontId="19" fillId="6" borderId="27" xfId="1" applyNumberFormat="1" applyFont="1" applyFill="1" applyBorder="1" applyAlignment="1">
      <alignment horizontal="right"/>
    </xf>
    <xf numFmtId="166" fontId="24" fillId="4" borderId="9" xfId="1" applyNumberFormat="1" applyFont="1" applyFill="1" applyBorder="1" applyAlignment="1">
      <alignment wrapText="1"/>
    </xf>
    <xf numFmtId="166" fontId="24" fillId="4" borderId="9" xfId="1" applyNumberFormat="1" applyFont="1" applyFill="1" applyBorder="1" applyAlignment="1">
      <alignment horizontal="right" wrapText="1"/>
    </xf>
    <xf numFmtId="166" fontId="24" fillId="6" borderId="9" xfId="1" applyNumberFormat="1" applyFont="1" applyFill="1" applyBorder="1" applyAlignment="1">
      <alignment horizontal="right" wrapText="1"/>
    </xf>
    <xf numFmtId="165" fontId="19" fillId="4" borderId="6" xfId="1" applyNumberFormat="1" applyFont="1" applyFill="1" applyBorder="1"/>
    <xf numFmtId="165" fontId="19" fillId="4" borderId="12" xfId="1" applyNumberFormat="1" applyFont="1" applyFill="1" applyBorder="1"/>
    <xf numFmtId="166" fontId="20" fillId="0" borderId="6" xfId="1" applyNumberFormat="1" applyFont="1" applyBorder="1" applyAlignment="1" applyProtection="1">
      <protection locked="0"/>
    </xf>
    <xf numFmtId="166" fontId="20" fillId="0" borderId="6" xfId="1" applyNumberFormat="1" applyFont="1" applyBorder="1" applyProtection="1">
      <protection locked="0"/>
    </xf>
    <xf numFmtId="166" fontId="20" fillId="6" borderId="6" xfId="1" applyNumberFormat="1" applyFont="1" applyFill="1" applyBorder="1" applyAlignment="1" applyProtection="1">
      <alignment horizontal="right"/>
      <protection locked="0"/>
    </xf>
    <xf numFmtId="166" fontId="20" fillId="3" borderId="6" xfId="1" applyNumberFormat="1" applyFont="1" applyFill="1" applyBorder="1" applyAlignment="1">
      <alignment horizontal="right"/>
    </xf>
    <xf numFmtId="165" fontId="20" fillId="3" borderId="6" xfId="1" applyNumberFormat="1" applyFont="1" applyFill="1" applyBorder="1"/>
    <xf numFmtId="166" fontId="20" fillId="0" borderId="6" xfId="1" applyNumberFormat="1" applyFont="1" applyBorder="1"/>
    <xf numFmtId="165" fontId="20" fillId="3" borderId="7" xfId="1" applyNumberFormat="1" applyFont="1" applyFill="1" applyBorder="1"/>
    <xf numFmtId="164" fontId="20" fillId="0" borderId="6" xfId="1" applyNumberFormat="1" applyFont="1" applyFill="1" applyBorder="1" applyAlignment="1" applyProtection="1">
      <alignment wrapText="1"/>
      <protection locked="0"/>
    </xf>
    <xf numFmtId="166" fontId="20" fillId="0" borderId="6" xfId="1" applyNumberFormat="1" applyFont="1" applyBorder="1" applyAlignment="1" applyProtection="1">
      <alignment horizontal="right"/>
      <protection locked="0"/>
    </xf>
    <xf numFmtId="166" fontId="20" fillId="6" borderId="6" xfId="1" applyNumberFormat="1" applyFont="1" applyFill="1" applyBorder="1" applyProtection="1">
      <protection locked="0"/>
    </xf>
    <xf numFmtId="9" fontId="20" fillId="3" borderId="6" xfId="2" applyFont="1" applyFill="1" applyBorder="1"/>
    <xf numFmtId="166" fontId="20" fillId="0" borderId="13" xfId="1" applyNumberFormat="1" applyFont="1" applyFill="1" applyBorder="1" applyAlignment="1" applyProtection="1">
      <alignment wrapText="1"/>
      <protection locked="0"/>
    </xf>
    <xf numFmtId="166" fontId="20" fillId="0" borderId="13" xfId="1" applyNumberFormat="1" applyFont="1" applyBorder="1" applyAlignment="1">
      <alignment wrapText="1"/>
    </xf>
    <xf numFmtId="166" fontId="20" fillId="0" borderId="6" xfId="1" applyNumberFormat="1" applyFont="1" applyFill="1" applyBorder="1" applyProtection="1">
      <protection locked="0"/>
    </xf>
    <xf numFmtId="166" fontId="19" fillId="0" borderId="6" xfId="1" applyNumberFormat="1" applyFont="1" applyFill="1" applyBorder="1" applyAlignment="1" applyProtection="1">
      <protection locked="0"/>
    </xf>
    <xf numFmtId="166" fontId="19" fillId="0" borderId="6" xfId="1" applyNumberFormat="1" applyFont="1" applyFill="1" applyBorder="1" applyProtection="1">
      <protection locked="0"/>
    </xf>
    <xf numFmtId="166" fontId="19" fillId="6" borderId="6" xfId="1" applyNumberFormat="1" applyFont="1" applyFill="1" applyBorder="1" applyProtection="1">
      <protection locked="0"/>
    </xf>
    <xf numFmtId="166" fontId="19" fillId="3" borderId="6" xfId="1" applyNumberFormat="1" applyFont="1" applyFill="1" applyBorder="1" applyAlignment="1">
      <alignment horizontal="right"/>
    </xf>
    <xf numFmtId="165" fontId="19" fillId="3" borderId="6" xfId="1" applyNumberFormat="1" applyFont="1" applyFill="1" applyBorder="1"/>
    <xf numFmtId="166" fontId="19" fillId="0" borderId="6" xfId="1" applyNumberFormat="1" applyFont="1" applyBorder="1"/>
    <xf numFmtId="165" fontId="19" fillId="3" borderId="7" xfId="1" applyNumberFormat="1" applyFont="1" applyFill="1" applyBorder="1"/>
    <xf numFmtId="166" fontId="20" fillId="0" borderId="14" xfId="1" applyNumberFormat="1" applyFont="1" applyBorder="1" applyAlignment="1">
      <alignment wrapText="1"/>
    </xf>
    <xf numFmtId="166" fontId="24" fillId="4" borderId="11" xfId="1" applyNumberFormat="1" applyFont="1" applyFill="1" applyBorder="1" applyAlignment="1"/>
    <xf numFmtId="166" fontId="24" fillId="4" borderId="11" xfId="1" applyNumberFormat="1" applyFont="1" applyFill="1" applyBorder="1" applyAlignment="1">
      <alignment horizontal="right"/>
    </xf>
    <xf numFmtId="166" fontId="24" fillId="6" borderId="11" xfId="1" applyNumberFormat="1" applyFont="1" applyFill="1" applyBorder="1" applyAlignment="1">
      <alignment horizontal="right"/>
    </xf>
    <xf numFmtId="165" fontId="19" fillId="4" borderId="7" xfId="1" applyNumberFormat="1" applyFont="1" applyFill="1" applyBorder="1"/>
    <xf numFmtId="164" fontId="20" fillId="0" borderId="6" xfId="1" applyNumberFormat="1" applyFont="1" applyFill="1" applyBorder="1" applyAlignment="1" applyProtection="1">
      <alignment horizontal="right" wrapText="1"/>
      <protection locked="0"/>
    </xf>
    <xf numFmtId="165" fontId="20" fillId="0" borderId="7" xfId="1" applyNumberFormat="1" applyFont="1" applyBorder="1"/>
    <xf numFmtId="164" fontId="20" fillId="0" borderId="0" xfId="0" applyNumberFormat="1" applyFont="1" applyBorder="1" applyAlignment="1">
      <alignment horizontal="right" wrapText="1"/>
    </xf>
    <xf numFmtId="164" fontId="20" fillId="0" borderId="6" xfId="0" applyNumberFormat="1" applyFont="1" applyBorder="1" applyAlignment="1">
      <alignment horizontal="right" wrapText="1"/>
    </xf>
    <xf numFmtId="164" fontId="20" fillId="0" borderId="6" xfId="1" applyNumberFormat="1" applyFont="1" applyBorder="1" applyAlignment="1" applyProtection="1">
      <alignment horizontal="right" wrapText="1"/>
      <protection locked="0"/>
    </xf>
    <xf numFmtId="164" fontId="20" fillId="3" borderId="6" xfId="0" applyNumberFormat="1" applyFont="1" applyFill="1" applyBorder="1" applyAlignment="1" applyProtection="1">
      <alignment horizontal="right" wrapText="1"/>
    </xf>
    <xf numFmtId="166" fontId="33" fillId="0" borderId="6" xfId="1" applyNumberFormat="1" applyFont="1" applyBorder="1" applyAlignment="1" applyProtection="1">
      <alignment horizontal="right" wrapText="1"/>
      <protection locked="0"/>
    </xf>
    <xf numFmtId="164" fontId="34" fillId="0" borderId="17" xfId="0" applyNumberFormat="1" applyFont="1" applyBorder="1" applyAlignment="1" applyProtection="1">
      <alignment horizontal="right" wrapText="1"/>
      <protection locked="0"/>
    </xf>
    <xf numFmtId="164" fontId="34" fillId="0" borderId="6" xfId="0" applyNumberFormat="1" applyFont="1" applyBorder="1" applyAlignment="1" applyProtection="1">
      <alignment horizontal="right" wrapText="1"/>
      <protection locked="0"/>
    </xf>
    <xf numFmtId="164" fontId="20" fillId="0" borderId="6" xfId="1" applyNumberFormat="1" applyFont="1" applyBorder="1" applyAlignment="1" applyProtection="1">
      <alignment horizontal="right"/>
      <protection locked="0"/>
    </xf>
    <xf numFmtId="164" fontId="20" fillId="0" borderId="6" xfId="1" applyNumberFormat="1" applyFont="1" applyBorder="1" applyAlignment="1">
      <alignment horizontal="right"/>
    </xf>
    <xf numFmtId="164" fontId="20" fillId="0" borderId="11" xfId="1" applyNumberFormat="1" applyFont="1" applyBorder="1" applyAlignment="1">
      <alignment horizontal="right"/>
    </xf>
    <xf numFmtId="166" fontId="20" fillId="0" borderId="11" xfId="1" applyNumberFormat="1" applyFont="1" applyFill="1" applyBorder="1" applyProtection="1">
      <protection locked="0"/>
    </xf>
    <xf numFmtId="166" fontId="20" fillId="6" borderId="11" xfId="1" applyNumberFormat="1" applyFont="1" applyFill="1" applyBorder="1" applyProtection="1">
      <protection locked="0"/>
    </xf>
    <xf numFmtId="164" fontId="20" fillId="0" borderId="11" xfId="1" applyNumberFormat="1" applyFont="1" applyBorder="1" applyAlignment="1">
      <alignment horizontal="right" wrapText="1"/>
    </xf>
    <xf numFmtId="0" fontId="24" fillId="4" borderId="11" xfId="1" applyFont="1" applyFill="1" applyBorder="1" applyAlignment="1">
      <alignment horizontal="left" wrapText="1"/>
    </xf>
    <xf numFmtId="0" fontId="20" fillId="0" borderId="6" xfId="1" applyFont="1" applyBorder="1" applyAlignment="1">
      <alignment wrapText="1"/>
    </xf>
    <xf numFmtId="0" fontId="20" fillId="0" borderId="11" xfId="1" applyFont="1" applyBorder="1" applyAlignment="1">
      <alignment wrapText="1"/>
    </xf>
    <xf numFmtId="166" fontId="19" fillId="4" borderId="6" xfId="1" applyNumberFormat="1" applyFont="1" applyFill="1" applyBorder="1" applyProtection="1">
      <protection locked="0"/>
    </xf>
    <xf numFmtId="166" fontId="19" fillId="0" borderId="6" xfId="1" applyNumberFormat="1" applyFont="1" applyBorder="1" applyAlignment="1" applyProtection="1">
      <alignment horizontal="right"/>
      <protection locked="0"/>
    </xf>
    <xf numFmtId="166" fontId="19" fillId="6" borderId="6" xfId="1" applyNumberFormat="1" applyFont="1" applyFill="1" applyBorder="1" applyAlignment="1" applyProtection="1">
      <alignment horizontal="right"/>
      <protection locked="0"/>
    </xf>
    <xf numFmtId="166" fontId="20" fillId="0" borderId="6" xfId="1" applyNumberFormat="1" applyFont="1" applyBorder="1" applyAlignment="1">
      <alignment horizontal="right" wrapText="1"/>
    </xf>
    <xf numFmtId="166" fontId="20" fillId="6" borderId="6" xfId="1" applyNumberFormat="1" applyFont="1" applyFill="1" applyBorder="1" applyAlignment="1" applyProtection="1">
      <protection locked="0"/>
    </xf>
    <xf numFmtId="165" fontId="33" fillId="3" borderId="7" xfId="1" applyNumberFormat="1" applyFont="1" applyFill="1" applyBorder="1" applyAlignment="1"/>
    <xf numFmtId="0" fontId="20" fillId="0" borderId="6" xfId="1" applyFont="1" applyBorder="1" applyAlignment="1">
      <alignment horizontal="right" wrapText="1"/>
    </xf>
    <xf numFmtId="166" fontId="19" fillId="0" borderId="6" xfId="1" applyNumberFormat="1" applyFont="1" applyBorder="1" applyAlignment="1">
      <alignment horizontal="right" wrapText="1"/>
    </xf>
    <xf numFmtId="166" fontId="19" fillId="6" borderId="6" xfId="1" applyNumberFormat="1" applyFont="1" applyFill="1" applyBorder="1" applyAlignment="1">
      <alignment horizontal="right" wrapText="1"/>
    </xf>
    <xf numFmtId="166" fontId="19" fillId="6" borderId="6" xfId="1" applyNumberFormat="1" applyFont="1" applyFill="1" applyBorder="1" applyAlignment="1" applyProtection="1">
      <protection locked="0"/>
    </xf>
    <xf numFmtId="165" fontId="24" fillId="3" borderId="7" xfId="1" applyNumberFormat="1" applyFont="1" applyFill="1" applyBorder="1" applyAlignment="1"/>
    <xf numFmtId="166" fontId="20" fillId="0" borderId="0" xfId="0" applyNumberFormat="1" applyFont="1" applyBorder="1" applyAlignment="1">
      <alignment horizontal="right" wrapText="1"/>
    </xf>
    <xf numFmtId="166" fontId="20" fillId="0" borderId="6" xfId="1" applyNumberFormat="1" applyFont="1" applyBorder="1" applyAlignment="1" applyProtection="1">
      <alignment horizontal="right" wrapText="1"/>
      <protection locked="0"/>
    </xf>
    <xf numFmtId="166" fontId="20" fillId="0" borderId="6" xfId="0" applyNumberFormat="1" applyFont="1" applyBorder="1" applyAlignment="1">
      <alignment horizontal="right" wrapText="1"/>
    </xf>
    <xf numFmtId="164" fontId="20" fillId="0" borderId="11" xfId="0" applyNumberFormat="1" applyFont="1" applyBorder="1" applyAlignment="1">
      <alignment horizontal="right" wrapText="1"/>
    </xf>
    <xf numFmtId="166" fontId="20" fillId="0" borderId="11" xfId="1" applyNumberFormat="1" applyFont="1" applyBorder="1" applyAlignment="1" applyProtection="1">
      <alignment horizontal="right"/>
      <protection locked="0"/>
    </xf>
    <xf numFmtId="166" fontId="20" fillId="6" borderId="11" xfId="1" applyNumberFormat="1" applyFont="1" applyFill="1" applyBorder="1" applyAlignment="1" applyProtection="1">
      <protection locked="0"/>
    </xf>
    <xf numFmtId="166" fontId="20" fillId="0" borderId="11" xfId="1" applyNumberFormat="1" applyFont="1" applyBorder="1"/>
    <xf numFmtId="165" fontId="20" fillId="0" borderId="29" xfId="1" applyNumberFormat="1" applyFont="1" applyBorder="1"/>
    <xf numFmtId="165" fontId="20" fillId="3" borderId="11" xfId="1" applyNumberFormat="1" applyFont="1" applyFill="1" applyBorder="1"/>
    <xf numFmtId="166" fontId="19" fillId="4" borderId="11" xfId="1" applyNumberFormat="1" applyFont="1" applyFill="1" applyBorder="1" applyProtection="1">
      <protection locked="0"/>
    </xf>
    <xf numFmtId="166" fontId="19" fillId="6" borderId="11" xfId="1" applyNumberFormat="1" applyFont="1" applyFill="1" applyBorder="1" applyProtection="1">
      <protection locked="0"/>
    </xf>
    <xf numFmtId="165" fontId="19" fillId="4" borderId="11" xfId="1" applyNumberFormat="1" applyFont="1" applyFill="1" applyBorder="1"/>
    <xf numFmtId="165" fontId="19" fillId="4" borderId="29" xfId="1" applyNumberFormat="1" applyFont="1" applyFill="1" applyBorder="1"/>
    <xf numFmtId="164" fontId="20" fillId="0" borderId="13" xfId="1" applyNumberFormat="1" applyFont="1" applyBorder="1" applyAlignment="1">
      <alignment horizontal="right" wrapText="1"/>
    </xf>
    <xf numFmtId="164" fontId="35" fillId="0" borderId="13" xfId="0" applyNumberFormat="1" applyFont="1" applyBorder="1" applyAlignment="1">
      <alignment horizontal="right" wrapText="1"/>
    </xf>
    <xf numFmtId="0" fontId="35" fillId="0" borderId="6" xfId="0" applyFont="1" applyBorder="1" applyAlignment="1">
      <alignment horizontal="center"/>
    </xf>
    <xf numFmtId="0" fontId="35" fillId="6" borderId="6" xfId="0" applyFont="1" applyFill="1" applyBorder="1" applyAlignment="1">
      <alignment horizontal="right"/>
    </xf>
    <xf numFmtId="166" fontId="35" fillId="0" borderId="14" xfId="0" applyNumberFormat="1" applyFont="1" applyBorder="1" applyAlignment="1">
      <alignment horizontal="right" wrapText="1"/>
    </xf>
    <xf numFmtId="166" fontId="35" fillId="5" borderId="6" xfId="0" applyNumberFormat="1" applyFont="1" applyFill="1" applyBorder="1" applyAlignment="1">
      <alignment horizontal="right"/>
    </xf>
    <xf numFmtId="166" fontId="35" fillId="6" borderId="6" xfId="0" applyNumberFormat="1" applyFont="1" applyFill="1" applyBorder="1" applyAlignment="1">
      <alignment horizontal="right"/>
    </xf>
    <xf numFmtId="0" fontId="33" fillId="0" borderId="11" xfId="1" applyFont="1" applyFill="1" applyBorder="1" applyAlignment="1">
      <alignment horizontal="right" wrapText="1"/>
    </xf>
    <xf numFmtId="166" fontId="35" fillId="0" borderId="6" xfId="0" applyNumberFormat="1" applyFont="1" applyBorder="1" applyAlignment="1">
      <alignment horizontal="right"/>
    </xf>
    <xf numFmtId="166" fontId="19" fillId="5" borderId="6" xfId="1" applyNumberFormat="1" applyFont="1" applyFill="1" applyBorder="1" applyProtection="1">
      <protection locked="0"/>
    </xf>
    <xf numFmtId="166" fontId="20" fillId="5" borderId="6" xfId="1" applyNumberFormat="1" applyFont="1" applyFill="1" applyBorder="1" applyAlignment="1">
      <alignment horizontal="right"/>
    </xf>
    <xf numFmtId="165" fontId="19" fillId="5" borderId="6" xfId="1" applyNumberFormat="1" applyFont="1" applyFill="1" applyBorder="1"/>
    <xf numFmtId="166" fontId="20" fillId="5" borderId="6" xfId="1" applyNumberFormat="1" applyFont="1" applyFill="1" applyBorder="1" applyProtection="1">
      <protection locked="0"/>
    </xf>
    <xf numFmtId="164" fontId="33" fillId="5" borderId="6" xfId="1" applyNumberFormat="1" applyFont="1" applyFill="1" applyBorder="1" applyAlignment="1">
      <alignment horizontal="right" wrapText="1"/>
    </xf>
    <xf numFmtId="0" fontId="20" fillId="0" borderId="6" xfId="1" applyFont="1" applyFill="1" applyBorder="1" applyAlignment="1">
      <alignment wrapText="1"/>
    </xf>
    <xf numFmtId="164" fontId="20" fillId="0" borderId="6" xfId="1" applyNumberFormat="1" applyFont="1" applyFill="1" applyBorder="1" applyAlignment="1"/>
    <xf numFmtId="166" fontId="20" fillId="0" borderId="6" xfId="1" applyNumberFormat="1" applyFont="1" applyFill="1" applyBorder="1" applyAlignment="1" applyProtection="1">
      <alignment horizontal="right"/>
      <protection locked="0"/>
    </xf>
    <xf numFmtId="164" fontId="20" fillId="0" borderId="6" xfId="1" applyNumberFormat="1" applyFont="1" applyFill="1" applyBorder="1" applyAlignment="1">
      <alignment wrapText="1"/>
    </xf>
    <xf numFmtId="166" fontId="19" fillId="4" borderId="6" xfId="1" applyNumberFormat="1" applyFont="1" applyFill="1" applyBorder="1" applyAlignment="1" applyProtection="1">
      <alignment horizontal="right"/>
      <protection locked="0"/>
    </xf>
    <xf numFmtId="166" fontId="19" fillId="4" borderId="27" xfId="1" applyNumberFormat="1" applyFont="1" applyFill="1" applyBorder="1" applyAlignment="1">
      <alignment horizontal="right"/>
    </xf>
    <xf numFmtId="165" fontId="19" fillId="4" borderId="27" xfId="1" applyNumberFormat="1" applyFont="1" applyFill="1" applyBorder="1"/>
    <xf numFmtId="165" fontId="19" fillId="4" borderId="28" xfId="1" applyNumberFormat="1" applyFont="1" applyFill="1" applyBorder="1"/>
    <xf numFmtId="0" fontId="28" fillId="0" borderId="6" xfId="1" applyFont="1" applyBorder="1" applyAlignment="1" applyProtection="1">
      <protection locked="0"/>
    </xf>
    <xf numFmtId="0" fontId="28" fillId="0" borderId="6" xfId="1" applyFont="1" applyFill="1" applyBorder="1" applyAlignment="1" applyProtection="1">
      <alignment wrapText="1"/>
      <protection locked="0"/>
    </xf>
    <xf numFmtId="0" fontId="28" fillId="0" borderId="13" xfId="1" applyFont="1" applyFill="1" applyBorder="1" applyAlignment="1" applyProtection="1">
      <alignment horizontal="left" wrapText="1"/>
      <protection locked="0"/>
    </xf>
    <xf numFmtId="0" fontId="28" fillId="0" borderId="13" xfId="1" applyFont="1" applyBorder="1" applyAlignment="1">
      <alignment horizontal="left" wrapText="1"/>
    </xf>
    <xf numFmtId="0" fontId="31" fillId="0" borderId="14" xfId="1" applyFont="1" applyBorder="1" applyAlignment="1">
      <alignment horizontal="left" wrapText="1"/>
    </xf>
    <xf numFmtId="0" fontId="28" fillId="0" borderId="14" xfId="1" applyFont="1" applyBorder="1" applyAlignment="1">
      <alignment horizontal="left" wrapText="1"/>
    </xf>
    <xf numFmtId="49" fontId="28" fillId="0" borderId="14" xfId="1" applyNumberFormat="1" applyFont="1" applyBorder="1" applyAlignment="1">
      <alignment horizontal="left" wrapText="1"/>
    </xf>
    <xf numFmtId="0" fontId="28" fillId="0" borderId="6" xfId="1" applyFont="1" applyFill="1" applyBorder="1" applyAlignment="1" applyProtection="1">
      <alignment horizontal="left" vertical="top" wrapText="1"/>
      <protection locked="0"/>
    </xf>
    <xf numFmtId="0" fontId="28" fillId="0" borderId="6" xfId="0" applyFont="1" applyBorder="1" applyAlignment="1">
      <alignment wrapText="1"/>
    </xf>
    <xf numFmtId="0" fontId="28" fillId="0" borderId="6" xfId="1" applyFont="1" applyBorder="1" applyAlignment="1"/>
    <xf numFmtId="0" fontId="28" fillId="0" borderId="6" xfId="1" applyFont="1" applyBorder="1" applyAlignment="1" applyProtection="1">
      <alignment wrapText="1"/>
      <protection locked="0"/>
    </xf>
    <xf numFmtId="0" fontId="28" fillId="3" borderId="6" xfId="0" applyFont="1" applyFill="1" applyBorder="1" applyAlignment="1" applyProtection="1">
      <alignment horizontal="left" wrapText="1"/>
    </xf>
    <xf numFmtId="0" fontId="28" fillId="3" borderId="6" xfId="0" applyFont="1" applyFill="1" applyBorder="1" applyAlignment="1" applyProtection="1">
      <alignment horizontal="left" vertical="top" wrapText="1"/>
    </xf>
    <xf numFmtId="49" fontId="29" fillId="0" borderId="6" xfId="1" applyNumberFormat="1" applyFont="1" applyBorder="1" applyAlignment="1" applyProtection="1">
      <alignment horizontal="left" wrapText="1"/>
      <protection locked="0"/>
    </xf>
    <xf numFmtId="49" fontId="28" fillId="0" borderId="6" xfId="0" applyNumberFormat="1" applyFont="1" applyBorder="1" applyAlignment="1" applyProtection="1">
      <alignment horizontal="left" wrapText="1"/>
      <protection locked="0"/>
    </xf>
    <xf numFmtId="0" fontId="36" fillId="0" borderId="0" xfId="0" applyFont="1" applyAlignment="1">
      <alignment wrapText="1"/>
    </xf>
    <xf numFmtId="0" fontId="28" fillId="0" borderId="11" xfId="1" applyFont="1" applyBorder="1" applyAlignment="1"/>
    <xf numFmtId="11" fontId="28" fillId="0" borderId="11" xfId="1" applyNumberFormat="1" applyFont="1" applyBorder="1" applyAlignment="1">
      <alignment vertical="top" wrapText="1"/>
    </xf>
    <xf numFmtId="0" fontId="36" fillId="0" borderId="6" xfId="0" applyFont="1" applyBorder="1" applyAlignment="1">
      <alignment wrapText="1"/>
    </xf>
    <xf numFmtId="0" fontId="30" fillId="0" borderId="6" xfId="1" applyFont="1" applyFill="1" applyBorder="1" applyAlignment="1">
      <alignment horizontal="left" wrapText="1"/>
    </xf>
    <xf numFmtId="0" fontId="28" fillId="0" borderId="35" xfId="0" applyFont="1" applyBorder="1" applyAlignment="1">
      <alignment wrapText="1"/>
    </xf>
    <xf numFmtId="0" fontId="28" fillId="0" borderId="0" xfId="0" applyFont="1" applyAlignment="1">
      <alignment wrapText="1"/>
    </xf>
    <xf numFmtId="0" fontId="28" fillId="0" borderId="6" xfId="1" applyFont="1" applyBorder="1" applyAlignment="1">
      <alignment horizontal="left" wrapText="1"/>
    </xf>
    <xf numFmtId="0" fontId="28" fillId="0" borderId="11" xfId="1" applyFont="1" applyBorder="1" applyAlignment="1">
      <alignment horizontal="left" vertical="top" wrapText="1"/>
    </xf>
    <xf numFmtId="0" fontId="31" fillId="0" borderId="6" xfId="1" applyFont="1" applyBorder="1" applyAlignment="1">
      <alignment horizontal="left" wrapText="1"/>
    </xf>
    <xf numFmtId="0" fontId="28" fillId="0" borderId="6" xfId="0" applyFont="1" applyBorder="1" applyAlignment="1">
      <alignment horizontal="left" vertical="top" wrapText="1"/>
    </xf>
    <xf numFmtId="0" fontId="28" fillId="0" borderId="6" xfId="1" applyFont="1" applyBorder="1" applyAlignment="1">
      <alignment horizontal="left" vertical="top" wrapText="1"/>
    </xf>
    <xf numFmtId="11" fontId="28" fillId="0" borderId="6" xfId="1" applyNumberFormat="1" applyFont="1" applyBorder="1" applyAlignment="1" applyProtection="1">
      <alignment horizontal="left" vertical="top" wrapText="1"/>
      <protection locked="0"/>
    </xf>
    <xf numFmtId="0" fontId="28" fillId="0" borderId="17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wrapText="1"/>
    </xf>
    <xf numFmtId="0" fontId="32" fillId="0" borderId="6" xfId="0" applyFont="1" applyBorder="1" applyAlignment="1">
      <alignment horizontal="left" wrapText="1"/>
    </xf>
    <xf numFmtId="0" fontId="32" fillId="0" borderId="0" xfId="0" applyFont="1" applyBorder="1" applyAlignment="1">
      <alignment horizontal="left" vertical="top" wrapText="1"/>
    </xf>
    <xf numFmtId="11" fontId="28" fillId="0" borderId="17" xfId="1" applyNumberFormat="1" applyFont="1" applyBorder="1" applyAlignment="1" applyProtection="1">
      <alignment horizontal="left" vertical="top" wrapText="1"/>
      <protection locked="0"/>
    </xf>
    <xf numFmtId="0" fontId="28" fillId="0" borderId="32" xfId="0" applyFont="1" applyBorder="1" applyAlignment="1">
      <alignment horizontal="left" vertical="top" wrapText="1"/>
    </xf>
    <xf numFmtId="0" fontId="28" fillId="0" borderId="17" xfId="0" applyFont="1" applyBorder="1" applyAlignment="1">
      <alignment horizontal="left" wrapText="1"/>
    </xf>
    <xf numFmtId="0" fontId="28" fillId="0" borderId="0" xfId="0" applyFont="1" applyBorder="1" applyAlignment="1">
      <alignment horizontal="left" wrapText="1"/>
    </xf>
    <xf numFmtId="0" fontId="28" fillId="0" borderId="6" xfId="0" applyFont="1" applyBorder="1" applyAlignment="1">
      <alignment horizontal="left" wrapText="1"/>
    </xf>
    <xf numFmtId="0" fontId="28" fillId="0" borderId="11" xfId="0" applyFont="1" applyBorder="1" applyAlignment="1">
      <alignment horizontal="left" vertical="top" wrapText="1"/>
    </xf>
    <xf numFmtId="49" fontId="28" fillId="0" borderId="13" xfId="1" applyNumberFormat="1" applyFont="1" applyBorder="1" applyAlignment="1">
      <alignment horizontal="left" wrapText="1"/>
    </xf>
    <xf numFmtId="0" fontId="32" fillId="0" borderId="13" xfId="0" applyFont="1" applyBorder="1" applyAlignment="1">
      <alignment horizontal="left" wrapText="1"/>
    </xf>
    <xf numFmtId="0" fontId="32" fillId="0" borderId="14" xfId="0" applyFont="1" applyBorder="1" applyAlignment="1">
      <alignment horizontal="left" wrapText="1"/>
    </xf>
    <xf numFmtId="0" fontId="29" fillId="0" borderId="11" xfId="1" applyFont="1" applyFill="1" applyBorder="1" applyAlignment="1">
      <alignment horizontal="left" wrapText="1"/>
    </xf>
    <xf numFmtId="0" fontId="30" fillId="4" borderId="6" xfId="1" applyFont="1" applyFill="1" applyBorder="1" applyAlignment="1">
      <alignment horizontal="left" wrapText="1"/>
    </xf>
    <xf numFmtId="0" fontId="36" fillId="0" borderId="0" xfId="0" applyFont="1" applyAlignment="1">
      <alignment vertical="top" wrapText="1"/>
    </xf>
    <xf numFmtId="0" fontId="29" fillId="5" borderId="6" xfId="1" applyFont="1" applyFill="1" applyBorder="1" applyAlignment="1">
      <alignment horizontal="left" vertical="top" wrapText="1"/>
    </xf>
    <xf numFmtId="0" fontId="28" fillId="0" borderId="0" xfId="1" applyFont="1" applyFill="1" applyBorder="1" applyAlignment="1">
      <alignment wrapText="1"/>
    </xf>
    <xf numFmtId="0" fontId="28" fillId="0" borderId="6" xfId="1" applyFont="1" applyFill="1" applyBorder="1" applyAlignment="1"/>
    <xf numFmtId="0" fontId="28" fillId="0" borderId="0" xfId="0" applyFont="1" applyBorder="1" applyAlignment="1">
      <alignment wrapText="1"/>
    </xf>
    <xf numFmtId="0" fontId="31" fillId="4" borderId="27" xfId="1" applyFont="1" applyFill="1" applyBorder="1" applyAlignment="1">
      <alignment horizontal="left"/>
    </xf>
    <xf numFmtId="0" fontId="28" fillId="0" borderId="24" xfId="1" applyFont="1" applyBorder="1"/>
    <xf numFmtId="0" fontId="37" fillId="0" borderId="24" xfId="1" applyFont="1" applyBorder="1"/>
    <xf numFmtId="164" fontId="35" fillId="6" borderId="6" xfId="0" applyNumberFormat="1" applyFont="1" applyFill="1" applyBorder="1" applyAlignment="1">
      <alignment horizontal="right"/>
    </xf>
    <xf numFmtId="165" fontId="5" fillId="3" borderId="7" xfId="1" applyNumberFormat="1" applyFont="1" applyFill="1" applyBorder="1"/>
    <xf numFmtId="0" fontId="19" fillId="0" borderId="10" xfId="1" applyFont="1" applyBorder="1" applyAlignment="1">
      <alignment horizontal="center" vertical="center"/>
    </xf>
    <xf numFmtId="0" fontId="20" fillId="0" borderId="21" xfId="1" applyFont="1" applyBorder="1" applyAlignment="1">
      <alignment vertical="center"/>
    </xf>
    <xf numFmtId="0" fontId="9" fillId="6" borderId="10" xfId="1" applyFont="1" applyFill="1" applyBorder="1" applyAlignment="1" applyProtection="1">
      <alignment horizontal="center" vertical="center" wrapText="1"/>
      <protection locked="0"/>
    </xf>
    <xf numFmtId="0" fontId="9" fillId="6" borderId="21" xfId="1" applyFont="1" applyFill="1" applyBorder="1" applyAlignment="1">
      <alignment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25" fillId="0" borderId="16" xfId="1" applyFont="1" applyFill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Alignment="1" applyProtection="1">
      <alignment horizontal="center"/>
      <protection locked="0"/>
    </xf>
    <xf numFmtId="0" fontId="2" fillId="0" borderId="3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21" fillId="0" borderId="21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FEDEF"/>
      <color rgb="FFE4E9EA"/>
      <color rgb="FFE1ECED"/>
      <color rgb="FFE1EBED"/>
      <color rgb="FFE2EBEC"/>
      <color rgb="FFE2EAEC"/>
      <color rgb="FFFFFFCC"/>
      <color rgb="FFFFFFFF"/>
      <color rgb="FF0099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K95"/>
  <sheetViews>
    <sheetView tabSelected="1" view="pageBreakPreview" zoomScale="56" zoomScaleNormal="100" zoomScaleSheetLayoutView="56" workbookViewId="0">
      <selection activeCell="O18" sqref="O18"/>
    </sheetView>
  </sheetViews>
  <sheetFormatPr defaultRowHeight="14.4" x14ac:dyDescent="0.3"/>
  <cols>
    <col min="1" max="1" width="12.88671875" customWidth="1"/>
    <col min="2" max="2" width="54.6640625" customWidth="1"/>
    <col min="3" max="3" width="17.6640625" customWidth="1"/>
    <col min="4" max="4" width="17" customWidth="1"/>
    <col min="5" max="5" width="16.6640625" customWidth="1"/>
    <col min="6" max="6" width="15.44140625" customWidth="1"/>
    <col min="7" max="7" width="16" customWidth="1"/>
    <col min="8" max="8" width="14.6640625" customWidth="1"/>
    <col min="9" max="9" width="16.5546875" customWidth="1"/>
    <col min="10" max="10" width="17.33203125" customWidth="1"/>
    <col min="11" max="11" width="18.6640625" customWidth="1"/>
    <col min="14" max="14" width="9.109375" customWidth="1"/>
  </cols>
  <sheetData>
    <row r="1" spans="1:11" ht="20.399999999999999" x14ac:dyDescent="0.35">
      <c r="A1" s="211" t="s">
        <v>76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20.399999999999999" x14ac:dyDescent="0.35">
      <c r="A2" s="211" t="s">
        <v>75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</row>
    <row r="3" spans="1:11" ht="21" x14ac:dyDescent="0.4">
      <c r="A3" s="212" t="s">
        <v>90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</row>
    <row r="4" spans="1:11" ht="5.4" customHeight="1" thickBot="1" x14ac:dyDescent="0.35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58.2" customHeight="1" x14ac:dyDescent="0.3">
      <c r="A5" s="213" t="s">
        <v>37</v>
      </c>
      <c r="B5" s="202" t="s">
        <v>38</v>
      </c>
      <c r="C5" s="215" t="s">
        <v>84</v>
      </c>
      <c r="D5" s="215" t="s">
        <v>85</v>
      </c>
      <c r="E5" s="217" t="s">
        <v>86</v>
      </c>
      <c r="F5" s="204" t="s">
        <v>91</v>
      </c>
      <c r="G5" s="206" t="s">
        <v>0</v>
      </c>
      <c r="H5" s="206"/>
      <c r="I5" s="204" t="s">
        <v>87</v>
      </c>
      <c r="J5" s="206" t="s">
        <v>88</v>
      </c>
      <c r="K5" s="207"/>
    </row>
    <row r="6" spans="1:11" ht="24.6" customHeight="1" x14ac:dyDescent="0.3">
      <c r="A6" s="214"/>
      <c r="B6" s="203"/>
      <c r="C6" s="216"/>
      <c r="D6" s="216"/>
      <c r="E6" s="218"/>
      <c r="F6" s="205"/>
      <c r="G6" s="22" t="s">
        <v>1</v>
      </c>
      <c r="H6" s="23" t="s">
        <v>2</v>
      </c>
      <c r="I6" s="205"/>
      <c r="J6" s="22" t="s">
        <v>1</v>
      </c>
      <c r="K6" s="24" t="s">
        <v>2</v>
      </c>
    </row>
    <row r="7" spans="1:11" x14ac:dyDescent="0.3">
      <c r="A7" s="38">
        <v>1</v>
      </c>
      <c r="B7" s="39">
        <v>2</v>
      </c>
      <c r="C7" s="40">
        <v>3</v>
      </c>
      <c r="D7" s="41">
        <v>4</v>
      </c>
      <c r="E7" s="41">
        <v>5</v>
      </c>
      <c r="F7" s="49">
        <v>6</v>
      </c>
      <c r="G7" s="42">
        <v>7</v>
      </c>
      <c r="H7" s="43">
        <v>8</v>
      </c>
      <c r="I7" s="49">
        <v>9</v>
      </c>
      <c r="J7" s="44">
        <v>10</v>
      </c>
      <c r="K7" s="45">
        <v>11</v>
      </c>
    </row>
    <row r="8" spans="1:11" ht="33.6" customHeight="1" x14ac:dyDescent="0.4">
      <c r="A8" s="25">
        <v>100000</v>
      </c>
      <c r="B8" s="46" t="s">
        <v>3</v>
      </c>
      <c r="C8" s="54">
        <f>SUM(C9:C12,C13)</f>
        <v>754624.60000000009</v>
      </c>
      <c r="D8" s="54">
        <f>SUM(D9:D12,D13)</f>
        <v>754624.60000000009</v>
      </c>
      <c r="E8" s="55">
        <f>SUM(E9:E12,E13)</f>
        <v>126109</v>
      </c>
      <c r="F8" s="56">
        <f>SUM(F9:F12,F13)</f>
        <v>138464.5</v>
      </c>
      <c r="G8" s="55">
        <f>SUM(G9:G12,G13)</f>
        <v>12355.499999999996</v>
      </c>
      <c r="H8" s="57">
        <f>SUM(F8/E8)</f>
        <v>1.0979747678595502</v>
      </c>
      <c r="I8" s="56">
        <f>SUM(I9:I12,I13)</f>
        <v>119241.40000000001</v>
      </c>
      <c r="J8" s="56">
        <f>SUM(J9:J12,J13)</f>
        <v>19223.100000000002</v>
      </c>
      <c r="K8" s="58">
        <f>SUM(F8/I8)*100%</f>
        <v>1.1612116261633962</v>
      </c>
    </row>
    <row r="9" spans="1:11" ht="33" customHeight="1" x14ac:dyDescent="0.4">
      <c r="A9" s="26">
        <v>110100</v>
      </c>
      <c r="B9" s="149" t="s">
        <v>4</v>
      </c>
      <c r="C9" s="59">
        <v>648229.9</v>
      </c>
      <c r="D9" s="59">
        <v>648229.9</v>
      </c>
      <c r="E9" s="60">
        <v>106924</v>
      </c>
      <c r="F9" s="61">
        <v>116419.7</v>
      </c>
      <c r="G9" s="62">
        <f>SUM(F9-E9)</f>
        <v>9495.6999999999971</v>
      </c>
      <c r="H9" s="63">
        <f>SUM(F9/E9)</f>
        <v>1.0888079383487337</v>
      </c>
      <c r="I9" s="61">
        <v>101789.9</v>
      </c>
      <c r="J9" s="64">
        <f>SUM(F9-I9)</f>
        <v>14629.800000000003</v>
      </c>
      <c r="K9" s="65">
        <f>SUM(F9/I9)*100%</f>
        <v>1.1437254580267788</v>
      </c>
    </row>
    <row r="10" spans="1:11" ht="31.95" customHeight="1" x14ac:dyDescent="0.4">
      <c r="A10" s="27">
        <v>110200</v>
      </c>
      <c r="B10" s="150" t="s">
        <v>5</v>
      </c>
      <c r="C10" s="66">
        <v>339.8</v>
      </c>
      <c r="D10" s="66">
        <v>339.8</v>
      </c>
      <c r="E10" s="67">
        <v>110</v>
      </c>
      <c r="F10" s="68">
        <v>390.5</v>
      </c>
      <c r="G10" s="62">
        <f>SUM(F10-E10)</f>
        <v>280.5</v>
      </c>
      <c r="H10" s="69">
        <f>SUM(F10/E10)</f>
        <v>3.55</v>
      </c>
      <c r="I10" s="68">
        <v>0.1</v>
      </c>
      <c r="J10" s="64">
        <f t="shared" ref="J10:J19" si="0">SUM(F10-I10)</f>
        <v>390.4</v>
      </c>
      <c r="K10" s="201" t="s">
        <v>89</v>
      </c>
    </row>
    <row r="11" spans="1:11" ht="42" customHeight="1" x14ac:dyDescent="0.4">
      <c r="A11" s="27">
        <v>130000</v>
      </c>
      <c r="B11" s="151" t="s">
        <v>77</v>
      </c>
      <c r="C11" s="70">
        <v>1060</v>
      </c>
      <c r="D11" s="70">
        <v>1060</v>
      </c>
      <c r="E11" s="67">
        <v>280</v>
      </c>
      <c r="F11" s="68">
        <v>729</v>
      </c>
      <c r="G11" s="62">
        <f>SUM(F11-E11)</f>
        <v>449</v>
      </c>
      <c r="H11" s="63">
        <f>SUM(F11/E11)</f>
        <v>2.6035714285714286</v>
      </c>
      <c r="I11" s="68">
        <v>42.1</v>
      </c>
      <c r="J11" s="64">
        <f t="shared" si="0"/>
        <v>686.9</v>
      </c>
      <c r="K11" s="201" t="s">
        <v>89</v>
      </c>
    </row>
    <row r="12" spans="1:11" ht="45" customHeight="1" x14ac:dyDescent="0.4">
      <c r="A12" s="27">
        <v>140000</v>
      </c>
      <c r="B12" s="152" t="s">
        <v>62</v>
      </c>
      <c r="C12" s="71">
        <v>23635</v>
      </c>
      <c r="D12" s="71">
        <v>23635</v>
      </c>
      <c r="E12" s="72">
        <v>3934.4</v>
      </c>
      <c r="F12" s="68">
        <v>3997.7</v>
      </c>
      <c r="G12" s="62">
        <f>SUM(F12-E12)</f>
        <v>63.299999999999727</v>
      </c>
      <c r="H12" s="63">
        <f>SUM(F12/E12)</f>
        <v>1.0160888572590483</v>
      </c>
      <c r="I12" s="68">
        <v>3397.5</v>
      </c>
      <c r="J12" s="64">
        <f t="shared" si="0"/>
        <v>600.19999999999982</v>
      </c>
      <c r="K12" s="65">
        <f t="shared" ref="K11:K34" si="1">SUM(F12/I12)*100%</f>
        <v>1.1766593083149375</v>
      </c>
    </row>
    <row r="13" spans="1:11" ht="85.8" customHeight="1" x14ac:dyDescent="0.4">
      <c r="A13" s="28">
        <v>180000</v>
      </c>
      <c r="B13" s="153" t="s">
        <v>82</v>
      </c>
      <c r="C13" s="73">
        <f>SUM(C18:C19,C14)</f>
        <v>81359.899999999994</v>
      </c>
      <c r="D13" s="73">
        <f>SUM(D18:D19,D14)</f>
        <v>81359.899999999994</v>
      </c>
      <c r="E13" s="74">
        <f>SUM(E18:E19,E14)</f>
        <v>14860.6</v>
      </c>
      <c r="F13" s="75">
        <f>SUM(F18:F19,F14)</f>
        <v>16927.599999999999</v>
      </c>
      <c r="G13" s="76">
        <f>SUM(G18:G19,G14)</f>
        <v>2066.9999999999991</v>
      </c>
      <c r="H13" s="77">
        <f t="shared" ref="H13:H19" si="2">SUM(F13/E13)</f>
        <v>1.1390926342139616</v>
      </c>
      <c r="I13" s="75">
        <f>SUM(I18:I19,I14)</f>
        <v>14011.8</v>
      </c>
      <c r="J13" s="78">
        <f t="shared" si="0"/>
        <v>2915.7999999999993</v>
      </c>
      <c r="K13" s="79">
        <f t="shared" si="1"/>
        <v>1.2080960333433248</v>
      </c>
    </row>
    <row r="14" spans="1:11" ht="22.95" customHeight="1" x14ac:dyDescent="0.4">
      <c r="A14" s="28">
        <v>180100</v>
      </c>
      <c r="B14" s="154" t="s">
        <v>6</v>
      </c>
      <c r="C14" s="73">
        <f>SUM(C15:C17)</f>
        <v>47955.5</v>
      </c>
      <c r="D14" s="73">
        <f>SUM(D15:D17)</f>
        <v>47955.5</v>
      </c>
      <c r="E14" s="74">
        <f>SUM(E15:E17)</f>
        <v>7948.5</v>
      </c>
      <c r="F14" s="75">
        <f>SUM(F15:F17)</f>
        <v>7779.7</v>
      </c>
      <c r="G14" s="76">
        <f>SUM(G15:G17)</f>
        <v>-168.80000000000018</v>
      </c>
      <c r="H14" s="77">
        <f t="shared" si="2"/>
        <v>0.97876328867081841</v>
      </c>
      <c r="I14" s="75">
        <f>SUM(I15:I17)</f>
        <v>7294.3</v>
      </c>
      <c r="J14" s="78">
        <f t="shared" si="0"/>
        <v>485.39999999999964</v>
      </c>
      <c r="K14" s="79">
        <f t="shared" si="1"/>
        <v>1.0665451105657842</v>
      </c>
    </row>
    <row r="15" spans="1:11" ht="24.6" customHeight="1" x14ac:dyDescent="0.4">
      <c r="A15" s="27"/>
      <c r="B15" s="155" t="s">
        <v>7</v>
      </c>
      <c r="C15" s="80">
        <v>5547.5</v>
      </c>
      <c r="D15" s="80">
        <v>5547.5</v>
      </c>
      <c r="E15" s="72">
        <v>892.3</v>
      </c>
      <c r="F15" s="68">
        <v>723.8</v>
      </c>
      <c r="G15" s="62">
        <f>SUM(F15-E15)</f>
        <v>-168.5</v>
      </c>
      <c r="H15" s="63">
        <f t="shared" si="2"/>
        <v>0.8111621651910792</v>
      </c>
      <c r="I15" s="68">
        <v>891.5</v>
      </c>
      <c r="J15" s="64">
        <f t="shared" si="0"/>
        <v>-167.70000000000005</v>
      </c>
      <c r="K15" s="65">
        <f t="shared" si="1"/>
        <v>0.81189007291082438</v>
      </c>
    </row>
    <row r="16" spans="1:11" ht="25.2" customHeight="1" x14ac:dyDescent="0.4">
      <c r="A16" s="27"/>
      <c r="B16" s="155" t="s">
        <v>8</v>
      </c>
      <c r="C16" s="80">
        <v>42383</v>
      </c>
      <c r="D16" s="80">
        <v>42383</v>
      </c>
      <c r="E16" s="72">
        <v>7056.2</v>
      </c>
      <c r="F16" s="68">
        <v>7030.9</v>
      </c>
      <c r="G16" s="62">
        <f>SUM(F16-E16)</f>
        <v>-25.300000000000182</v>
      </c>
      <c r="H16" s="63">
        <f t="shared" si="2"/>
        <v>0.9964145007227686</v>
      </c>
      <c r="I16" s="68">
        <v>6402.8</v>
      </c>
      <c r="J16" s="64">
        <f t="shared" si="0"/>
        <v>628.09999999999945</v>
      </c>
      <c r="K16" s="65">
        <f t="shared" si="1"/>
        <v>1.0980977072530766</v>
      </c>
    </row>
    <row r="17" spans="1:11" ht="22.8" x14ac:dyDescent="0.4">
      <c r="A17" s="27"/>
      <c r="B17" s="155" t="s">
        <v>9</v>
      </c>
      <c r="C17" s="80">
        <v>25</v>
      </c>
      <c r="D17" s="80">
        <v>25</v>
      </c>
      <c r="E17" s="72"/>
      <c r="F17" s="68">
        <v>25</v>
      </c>
      <c r="G17" s="62">
        <f>SUM(F17-E17)</f>
        <v>25</v>
      </c>
      <c r="H17" s="63" t="e">
        <f t="shared" si="2"/>
        <v>#DIV/0!</v>
      </c>
      <c r="I17" s="68"/>
      <c r="J17" s="64">
        <f t="shared" si="0"/>
        <v>25</v>
      </c>
      <c r="K17" s="65" t="e">
        <f t="shared" si="1"/>
        <v>#DIV/0!</v>
      </c>
    </row>
    <row r="18" spans="1:11" ht="25.2" customHeight="1" x14ac:dyDescent="0.4">
      <c r="A18" s="27">
        <v>180300</v>
      </c>
      <c r="B18" s="155" t="s">
        <v>10</v>
      </c>
      <c r="C18" s="80">
        <v>82</v>
      </c>
      <c r="D18" s="80">
        <v>82</v>
      </c>
      <c r="E18" s="72">
        <v>9</v>
      </c>
      <c r="F18" s="68">
        <v>13</v>
      </c>
      <c r="G18" s="62">
        <f>SUM(F18-E18)</f>
        <v>4</v>
      </c>
      <c r="H18" s="63">
        <f t="shared" si="2"/>
        <v>1.4444444444444444</v>
      </c>
      <c r="I18" s="68">
        <v>8.8000000000000007</v>
      </c>
      <c r="J18" s="64">
        <f t="shared" si="0"/>
        <v>4.1999999999999993</v>
      </c>
      <c r="K18" s="65">
        <f t="shared" si="1"/>
        <v>1.4772727272727271</v>
      </c>
    </row>
    <row r="19" spans="1:11" ht="23.4" customHeight="1" x14ac:dyDescent="0.4">
      <c r="A19" s="27">
        <v>180500</v>
      </c>
      <c r="B19" s="155" t="s">
        <v>11</v>
      </c>
      <c r="C19" s="80">
        <v>33322.400000000001</v>
      </c>
      <c r="D19" s="80">
        <v>33322.400000000001</v>
      </c>
      <c r="E19" s="72">
        <v>6903.1</v>
      </c>
      <c r="F19" s="68">
        <v>9134.9</v>
      </c>
      <c r="G19" s="62">
        <f>SUM(F19-E19)</f>
        <v>2231.7999999999993</v>
      </c>
      <c r="H19" s="63">
        <f t="shared" si="2"/>
        <v>1.3233040228303226</v>
      </c>
      <c r="I19" s="68">
        <v>6708.7</v>
      </c>
      <c r="J19" s="64">
        <f t="shared" si="0"/>
        <v>2426.1999999999998</v>
      </c>
      <c r="K19" s="65">
        <f t="shared" si="1"/>
        <v>1.3616497980234621</v>
      </c>
    </row>
    <row r="20" spans="1:11" ht="22.8" x14ac:dyDescent="0.4">
      <c r="A20" s="29">
        <v>200000</v>
      </c>
      <c r="B20" s="21" t="s">
        <v>13</v>
      </c>
      <c r="C20" s="81">
        <f>SUM(C21:C34)</f>
        <v>4976.8</v>
      </c>
      <c r="D20" s="81">
        <f>SUM(D21:D34)</f>
        <v>4976.8</v>
      </c>
      <c r="E20" s="82">
        <f>SUM(E21:E34)</f>
        <v>856.50000000000011</v>
      </c>
      <c r="F20" s="83">
        <f>SUM(F21:F34)</f>
        <v>1625</v>
      </c>
      <c r="G20" s="82">
        <f>SUM(G21:G34)</f>
        <v>768.50000000000011</v>
      </c>
      <c r="H20" s="57">
        <f>SUM(F20/E20)</f>
        <v>1.897256275539988</v>
      </c>
      <c r="I20" s="83">
        <f>SUM(I21:I34)</f>
        <v>1121.3</v>
      </c>
      <c r="J20" s="82">
        <f>SUM(J21:J34)</f>
        <v>503.70000000000005</v>
      </c>
      <c r="K20" s="84">
        <f>SUM(F20/I20)*100%</f>
        <v>1.4492107375367878</v>
      </c>
    </row>
    <row r="21" spans="1:11" ht="63.6" customHeight="1" x14ac:dyDescent="0.4">
      <c r="A21" s="27">
        <v>210103</v>
      </c>
      <c r="B21" s="156" t="s">
        <v>56</v>
      </c>
      <c r="C21" s="85">
        <v>231.6</v>
      </c>
      <c r="D21" s="85">
        <v>231.6</v>
      </c>
      <c r="E21" s="72">
        <v>57.9</v>
      </c>
      <c r="F21" s="68">
        <v>55.4</v>
      </c>
      <c r="G21" s="62">
        <f t="shared" ref="G21:G34" si="3">SUM(F21-E21)</f>
        <v>-2.5</v>
      </c>
      <c r="H21" s="63">
        <f t="shared" ref="H21:H32" si="4">SUM(F21/E21)</f>
        <v>0.95682210708117443</v>
      </c>
      <c r="I21" s="68"/>
      <c r="J21" s="64">
        <f t="shared" ref="J21:J38" si="5">SUM(F21-I21)</f>
        <v>55.4</v>
      </c>
      <c r="K21" s="86" t="e">
        <f t="shared" si="1"/>
        <v>#DIV/0!</v>
      </c>
    </row>
    <row r="22" spans="1:11" ht="43.2" hidden="1" x14ac:dyDescent="0.4">
      <c r="A22" s="27">
        <v>210500</v>
      </c>
      <c r="B22" s="157" t="s">
        <v>33</v>
      </c>
      <c r="C22" s="87"/>
      <c r="D22" s="87"/>
      <c r="E22" s="72"/>
      <c r="F22" s="68"/>
      <c r="G22" s="62">
        <f t="shared" si="3"/>
        <v>0</v>
      </c>
      <c r="H22" s="63" t="e">
        <f t="shared" si="4"/>
        <v>#DIV/0!</v>
      </c>
      <c r="I22" s="68"/>
      <c r="J22" s="64">
        <f t="shared" si="5"/>
        <v>0</v>
      </c>
      <c r="K22" s="86"/>
    </row>
    <row r="23" spans="1:11" ht="21" hidden="1" customHeight="1" x14ac:dyDescent="0.4">
      <c r="A23" s="27">
        <v>210805</v>
      </c>
      <c r="B23" s="158" t="s">
        <v>14</v>
      </c>
      <c r="C23" s="88"/>
      <c r="D23" s="88"/>
      <c r="E23" s="72"/>
      <c r="F23" s="68"/>
      <c r="G23" s="62">
        <f t="shared" si="3"/>
        <v>0</v>
      </c>
      <c r="H23" s="63"/>
      <c r="I23" s="68"/>
      <c r="J23" s="64">
        <f t="shared" si="5"/>
        <v>0</v>
      </c>
      <c r="K23" s="86"/>
    </row>
    <row r="24" spans="1:11" ht="22.95" customHeight="1" x14ac:dyDescent="0.4">
      <c r="A24" s="26">
        <v>210811</v>
      </c>
      <c r="B24" s="159" t="s">
        <v>15</v>
      </c>
      <c r="C24" s="89">
        <v>500</v>
      </c>
      <c r="D24" s="89">
        <v>500</v>
      </c>
      <c r="E24" s="72">
        <v>97.2</v>
      </c>
      <c r="F24" s="68">
        <v>452.6</v>
      </c>
      <c r="G24" s="62">
        <f t="shared" si="3"/>
        <v>355.40000000000003</v>
      </c>
      <c r="H24" s="63">
        <f t="shared" si="4"/>
        <v>4.6563786008230457</v>
      </c>
      <c r="I24" s="68">
        <v>177</v>
      </c>
      <c r="J24" s="64">
        <f t="shared" si="5"/>
        <v>275.60000000000002</v>
      </c>
      <c r="K24" s="86">
        <f>SUM(F24/I24)*100%</f>
        <v>2.5570621468926555</v>
      </c>
    </row>
    <row r="25" spans="1:11" ht="80.400000000000006" customHeight="1" x14ac:dyDescent="0.4">
      <c r="A25" s="30">
        <v>210815</v>
      </c>
      <c r="B25" s="160" t="s">
        <v>31</v>
      </c>
      <c r="C25" s="90">
        <v>40</v>
      </c>
      <c r="D25" s="90">
        <v>40</v>
      </c>
      <c r="E25" s="72"/>
      <c r="F25" s="68"/>
      <c r="G25" s="62">
        <f>SUM(F25-E25)</f>
        <v>0</v>
      </c>
      <c r="H25" s="63" t="e">
        <f t="shared" si="4"/>
        <v>#DIV/0!</v>
      </c>
      <c r="I25" s="68"/>
      <c r="J25" s="64">
        <f t="shared" si="5"/>
        <v>0</v>
      </c>
      <c r="K25" s="86" t="e">
        <f>SUM(F25/I25)*100%</f>
        <v>#DIV/0!</v>
      </c>
    </row>
    <row r="26" spans="1:11" ht="68.400000000000006" customHeight="1" x14ac:dyDescent="0.4">
      <c r="A26" s="50">
        <v>210824</v>
      </c>
      <c r="B26" s="161" t="s">
        <v>79</v>
      </c>
      <c r="C26" s="90">
        <v>12</v>
      </c>
      <c r="D26" s="90">
        <v>12</v>
      </c>
      <c r="E26" s="72">
        <v>2</v>
      </c>
      <c r="F26" s="68">
        <v>0.7</v>
      </c>
      <c r="G26" s="62">
        <f t="shared" si="3"/>
        <v>-1.3</v>
      </c>
      <c r="H26" s="63">
        <f t="shared" si="4"/>
        <v>0.35</v>
      </c>
      <c r="I26" s="68">
        <v>2</v>
      </c>
      <c r="J26" s="64">
        <f t="shared" ref="J26" si="6">SUM(F26-I26)</f>
        <v>-1.3</v>
      </c>
      <c r="K26" s="86">
        <f>SUM(F26/I26)*100%</f>
        <v>0.35</v>
      </c>
    </row>
    <row r="27" spans="1:11" ht="79.95" customHeight="1" x14ac:dyDescent="0.4">
      <c r="A27" s="31">
        <v>220103</v>
      </c>
      <c r="B27" s="160" t="s">
        <v>32</v>
      </c>
      <c r="C27" s="90">
        <v>50</v>
      </c>
      <c r="D27" s="90">
        <v>50</v>
      </c>
      <c r="E27" s="72">
        <v>8.4</v>
      </c>
      <c r="F27" s="68">
        <v>10.9</v>
      </c>
      <c r="G27" s="62">
        <f t="shared" si="3"/>
        <v>2.5</v>
      </c>
      <c r="H27" s="63">
        <f t="shared" si="4"/>
        <v>1.2976190476190477</v>
      </c>
      <c r="I27" s="68">
        <v>8.6999999999999993</v>
      </c>
      <c r="J27" s="64">
        <f t="shared" si="5"/>
        <v>2.2000000000000011</v>
      </c>
      <c r="K27" s="86">
        <f>SUM(F27/I27)*100%</f>
        <v>1.2528735632183909</v>
      </c>
    </row>
    <row r="28" spans="1:11" ht="40.200000000000003" customHeight="1" x14ac:dyDescent="0.4">
      <c r="A28" s="26">
        <v>220125</v>
      </c>
      <c r="B28" s="162" t="s">
        <v>57</v>
      </c>
      <c r="C28" s="91">
        <v>2900</v>
      </c>
      <c r="D28" s="91">
        <v>2900</v>
      </c>
      <c r="E28" s="72">
        <v>484</v>
      </c>
      <c r="F28" s="68">
        <v>729.4</v>
      </c>
      <c r="G28" s="62">
        <f t="shared" si="3"/>
        <v>245.39999999999998</v>
      </c>
      <c r="H28" s="63">
        <f t="shared" si="4"/>
        <v>1.5070247933884298</v>
      </c>
      <c r="I28" s="68">
        <v>603</v>
      </c>
      <c r="J28" s="64">
        <f t="shared" si="5"/>
        <v>126.39999999999998</v>
      </c>
      <c r="K28" s="86">
        <f t="shared" si="1"/>
        <v>1.2096185737976783</v>
      </c>
    </row>
    <row r="29" spans="1:11" ht="61.2" customHeight="1" x14ac:dyDescent="0.4">
      <c r="A29" s="26">
        <v>220126</v>
      </c>
      <c r="B29" s="163" t="s">
        <v>29</v>
      </c>
      <c r="C29" s="92">
        <v>200</v>
      </c>
      <c r="D29" s="93">
        <v>200</v>
      </c>
      <c r="E29" s="72">
        <v>34</v>
      </c>
      <c r="F29" s="68">
        <v>62.9</v>
      </c>
      <c r="G29" s="62">
        <f t="shared" si="3"/>
        <v>28.9</v>
      </c>
      <c r="H29" s="63">
        <f t="shared" si="4"/>
        <v>1.8499999999999999</v>
      </c>
      <c r="I29" s="68">
        <v>66.099999999999994</v>
      </c>
      <c r="J29" s="64">
        <f t="shared" si="5"/>
        <v>-3.1999999999999957</v>
      </c>
      <c r="K29" s="86">
        <f t="shared" si="1"/>
        <v>0.95158850226928904</v>
      </c>
    </row>
    <row r="30" spans="1:11" ht="81" customHeight="1" x14ac:dyDescent="0.4">
      <c r="A30" s="26">
        <v>220804</v>
      </c>
      <c r="B30" s="164" t="s">
        <v>60</v>
      </c>
      <c r="C30" s="93">
        <v>998.2</v>
      </c>
      <c r="D30" s="93">
        <v>998.2</v>
      </c>
      <c r="E30" s="72">
        <v>166.2</v>
      </c>
      <c r="F30" s="68">
        <v>22.4</v>
      </c>
      <c r="G30" s="62">
        <f t="shared" si="3"/>
        <v>-143.79999999999998</v>
      </c>
      <c r="H30" s="63">
        <f t="shared" si="4"/>
        <v>0.13477737665463296</v>
      </c>
      <c r="I30" s="68">
        <v>162</v>
      </c>
      <c r="J30" s="64">
        <f t="shared" si="5"/>
        <v>-139.6</v>
      </c>
      <c r="K30" s="86">
        <f t="shared" si="1"/>
        <v>0.13827160493827159</v>
      </c>
    </row>
    <row r="31" spans="1:11" ht="24.6" customHeight="1" x14ac:dyDescent="0.4">
      <c r="A31" s="26">
        <v>220900</v>
      </c>
      <c r="B31" s="149" t="s">
        <v>16</v>
      </c>
      <c r="C31" s="94">
        <v>25</v>
      </c>
      <c r="D31" s="94">
        <v>25</v>
      </c>
      <c r="E31" s="72">
        <v>3.6</v>
      </c>
      <c r="F31" s="68">
        <v>5.2</v>
      </c>
      <c r="G31" s="62">
        <f t="shared" si="3"/>
        <v>1.6</v>
      </c>
      <c r="H31" s="63">
        <f t="shared" si="4"/>
        <v>1.4444444444444444</v>
      </c>
      <c r="I31" s="68">
        <v>5.4</v>
      </c>
      <c r="J31" s="64">
        <f t="shared" si="5"/>
        <v>-0.20000000000000018</v>
      </c>
      <c r="K31" s="86">
        <f t="shared" si="1"/>
        <v>0.96296296296296291</v>
      </c>
    </row>
    <row r="32" spans="1:11" ht="25.2" customHeight="1" x14ac:dyDescent="0.4">
      <c r="A32" s="26">
        <v>240603</v>
      </c>
      <c r="B32" s="158" t="s">
        <v>14</v>
      </c>
      <c r="C32" s="95">
        <v>20</v>
      </c>
      <c r="D32" s="95">
        <v>20</v>
      </c>
      <c r="E32" s="72">
        <v>3.2</v>
      </c>
      <c r="F32" s="68">
        <v>268.39999999999998</v>
      </c>
      <c r="G32" s="62">
        <f t="shared" si="3"/>
        <v>265.2</v>
      </c>
      <c r="H32" s="63">
        <f t="shared" si="4"/>
        <v>83.874999999999986</v>
      </c>
      <c r="I32" s="68">
        <v>48.6</v>
      </c>
      <c r="J32" s="64">
        <f t="shared" si="5"/>
        <v>219.79999999999998</v>
      </c>
      <c r="K32" s="86">
        <f t="shared" si="1"/>
        <v>5.5226337448559661</v>
      </c>
    </row>
    <row r="33" spans="1:11" ht="22.8" hidden="1" x14ac:dyDescent="0.4">
      <c r="A33" s="31">
        <v>240606</v>
      </c>
      <c r="B33" s="165" t="s">
        <v>74</v>
      </c>
      <c r="C33" s="96"/>
      <c r="D33" s="96"/>
      <c r="E33" s="97"/>
      <c r="F33" s="98"/>
      <c r="G33" s="62">
        <f>SUM(F33-E33)</f>
        <v>0</v>
      </c>
      <c r="H33" s="63" t="e">
        <f>SUM(F33/E33)</f>
        <v>#DIV/0!</v>
      </c>
      <c r="I33" s="98"/>
      <c r="J33" s="64">
        <f>SUM(F33-I33)</f>
        <v>0</v>
      </c>
      <c r="K33" s="86" t="e">
        <f>SUM(F33/I33)*100%</f>
        <v>#DIV/0!</v>
      </c>
    </row>
    <row r="34" spans="1:11" ht="87" customHeight="1" x14ac:dyDescent="0.4">
      <c r="A34" s="31">
        <v>240622</v>
      </c>
      <c r="B34" s="166" t="s">
        <v>39</v>
      </c>
      <c r="C34" s="99"/>
      <c r="D34" s="99"/>
      <c r="E34" s="97"/>
      <c r="F34" s="98">
        <v>17.100000000000001</v>
      </c>
      <c r="G34" s="62">
        <f t="shared" si="3"/>
        <v>17.100000000000001</v>
      </c>
      <c r="H34" s="63"/>
      <c r="I34" s="98">
        <v>48.5</v>
      </c>
      <c r="J34" s="64">
        <f t="shared" si="5"/>
        <v>-31.4</v>
      </c>
      <c r="K34" s="86">
        <f t="shared" si="1"/>
        <v>0.35257731958762889</v>
      </c>
    </row>
    <row r="35" spans="1:11" ht="21" hidden="1" customHeight="1" x14ac:dyDescent="0.4">
      <c r="A35" s="29">
        <v>300000</v>
      </c>
      <c r="B35" s="51" t="s">
        <v>17</v>
      </c>
      <c r="C35" s="100"/>
      <c r="D35" s="82">
        <f>SUM(D36:D37)</f>
        <v>0</v>
      </c>
      <c r="E35" s="82">
        <f>SUM(E37)</f>
        <v>0</v>
      </c>
      <c r="F35" s="83">
        <f>SUM(F37,F36)</f>
        <v>0</v>
      </c>
      <c r="G35" s="82">
        <f>SUM(F35-E35)</f>
        <v>0</v>
      </c>
      <c r="H35" s="57" t="e">
        <f>SUM(F35/E35)</f>
        <v>#DIV/0!</v>
      </c>
      <c r="I35" s="83">
        <f>SUM(I37,I36)</f>
        <v>0</v>
      </c>
      <c r="J35" s="82">
        <f>SUM(F35-I35)</f>
        <v>0</v>
      </c>
      <c r="K35" s="84" t="e">
        <f>SUM(F35/I35)*100%</f>
        <v>#DIV/0!</v>
      </c>
    </row>
    <row r="36" spans="1:11" ht="1.95" hidden="1" customHeight="1" x14ac:dyDescent="0.4">
      <c r="A36" s="26">
        <v>310102</v>
      </c>
      <c r="B36" s="52" t="s">
        <v>18</v>
      </c>
      <c r="C36" s="101"/>
      <c r="D36" s="67"/>
      <c r="E36" s="67"/>
      <c r="F36" s="68"/>
      <c r="G36" s="62">
        <v>0</v>
      </c>
      <c r="H36" s="63"/>
      <c r="I36" s="68"/>
      <c r="J36" s="64">
        <f t="shared" si="5"/>
        <v>0</v>
      </c>
      <c r="K36" s="86"/>
    </row>
    <row r="37" spans="1:11" ht="1.95" hidden="1" customHeight="1" x14ac:dyDescent="0.4">
      <c r="A37" s="26">
        <v>310200</v>
      </c>
      <c r="B37" s="167" t="s">
        <v>58</v>
      </c>
      <c r="C37" s="102"/>
      <c r="D37" s="67"/>
      <c r="E37" s="67"/>
      <c r="F37" s="68"/>
      <c r="G37" s="62">
        <f>SUM(F37-E37)</f>
        <v>0</v>
      </c>
      <c r="H37" s="63" t="e">
        <f>SUM(F37/E37)</f>
        <v>#DIV/0!</v>
      </c>
      <c r="I37" s="68"/>
      <c r="J37" s="64">
        <f t="shared" si="5"/>
        <v>0</v>
      </c>
      <c r="K37" s="86" t="e">
        <f>SUM(F37/I37)*100%</f>
        <v>#DIV/0!</v>
      </c>
    </row>
    <row r="38" spans="1:11" ht="29.4" customHeight="1" x14ac:dyDescent="0.4">
      <c r="A38" s="32"/>
      <c r="B38" s="51" t="s">
        <v>19</v>
      </c>
      <c r="C38" s="103">
        <f>SUM(C8,C20,C35)</f>
        <v>759601.40000000014</v>
      </c>
      <c r="D38" s="103">
        <f>SUM(D8,D20,D35)</f>
        <v>759601.40000000014</v>
      </c>
      <c r="E38" s="103">
        <f>SUM(E8,E20,E35)</f>
        <v>126965.5</v>
      </c>
      <c r="F38" s="75">
        <f>SUM(F8,F20,F35)</f>
        <v>140089.5</v>
      </c>
      <c r="G38" s="103">
        <f>SUM(F38-E38)</f>
        <v>13124</v>
      </c>
      <c r="H38" s="57">
        <f>SUM(F38/E38)</f>
        <v>1.1033666625973197</v>
      </c>
      <c r="I38" s="75">
        <f>SUM(I8,I20,I35)</f>
        <v>120362.70000000001</v>
      </c>
      <c r="J38" s="103">
        <f t="shared" si="5"/>
        <v>19726.799999999988</v>
      </c>
      <c r="K38" s="84">
        <f t="shared" ref="K38:K68" si="7">SUM(F38/I38)*100%</f>
        <v>1.1638946284854028</v>
      </c>
    </row>
    <row r="39" spans="1:11" ht="22.8" x14ac:dyDescent="0.4">
      <c r="A39" s="33">
        <v>400000</v>
      </c>
      <c r="B39" s="168" t="s">
        <v>20</v>
      </c>
      <c r="C39" s="104">
        <f>SUM(C40,C49,C47)</f>
        <v>186398.59999999998</v>
      </c>
      <c r="D39" s="104">
        <f>SUM(D40,D49,D47)</f>
        <v>186398.59999999998</v>
      </c>
      <c r="E39" s="104">
        <f>SUM(E40,E49,E47)</f>
        <v>27058.2</v>
      </c>
      <c r="F39" s="105">
        <f>SUM(F40,F49,F47)</f>
        <v>27090</v>
      </c>
      <c r="G39" s="76">
        <f>SUM(F39-E39)</f>
        <v>31.799999999999272</v>
      </c>
      <c r="H39" s="77">
        <f t="shared" ref="H39:H65" si="8">SUM(F39/E39)</f>
        <v>1.0011752444730249</v>
      </c>
      <c r="I39" s="105">
        <f>SUM(I40,I49,I47)</f>
        <v>24164.5</v>
      </c>
      <c r="J39" s="104">
        <f>SUM(J40,J49,J47)</f>
        <v>2925.5000000000009</v>
      </c>
      <c r="K39" s="79">
        <f t="shared" si="7"/>
        <v>1.1210660266092822</v>
      </c>
    </row>
    <row r="40" spans="1:11" ht="42.6" x14ac:dyDescent="0.4">
      <c r="A40" s="33">
        <v>410300</v>
      </c>
      <c r="B40" s="168" t="s">
        <v>41</v>
      </c>
      <c r="C40" s="104">
        <f>SUM(C41:C46)</f>
        <v>184313.3</v>
      </c>
      <c r="D40" s="104">
        <f>SUM(D41:D46)</f>
        <v>184313.3</v>
      </c>
      <c r="E40" s="104">
        <f>SUM(E41:E46)</f>
        <v>26755.5</v>
      </c>
      <c r="F40" s="105">
        <f>SUM(F41:F46)</f>
        <v>26755.5</v>
      </c>
      <c r="G40" s="76">
        <f>SUM(F40-E40)</f>
        <v>0</v>
      </c>
      <c r="H40" s="77">
        <f t="shared" si="8"/>
        <v>1</v>
      </c>
      <c r="I40" s="105">
        <f>SUM(I41:I46)</f>
        <v>23792.799999999999</v>
      </c>
      <c r="J40" s="78">
        <f t="shared" ref="J40:J69" si="9">SUM(F40-I40)</f>
        <v>2962.7000000000007</v>
      </c>
      <c r="K40" s="79">
        <f t="shared" si="7"/>
        <v>1.1245208634544905</v>
      </c>
    </row>
    <row r="41" spans="1:11" ht="35.25" hidden="1" customHeight="1" x14ac:dyDescent="0.4">
      <c r="A41" s="26">
        <v>410304</v>
      </c>
      <c r="B41" s="169" t="s">
        <v>66</v>
      </c>
      <c r="C41" s="104"/>
      <c r="D41" s="104"/>
      <c r="E41" s="67"/>
      <c r="F41" s="61"/>
      <c r="G41" s="62"/>
      <c r="H41" s="63"/>
      <c r="I41" s="61"/>
      <c r="J41" s="64">
        <f t="shared" si="9"/>
        <v>0</v>
      </c>
      <c r="K41" s="79"/>
    </row>
    <row r="42" spans="1:11" ht="33" hidden="1" customHeight="1" x14ac:dyDescent="0.4">
      <c r="A42" s="26">
        <v>410332</v>
      </c>
      <c r="B42" s="170" t="s">
        <v>64</v>
      </c>
      <c r="C42" s="104"/>
      <c r="D42" s="104"/>
      <c r="E42" s="67"/>
      <c r="F42" s="61"/>
      <c r="G42" s="62"/>
      <c r="H42" s="63"/>
      <c r="I42" s="61"/>
      <c r="J42" s="64">
        <f t="shared" si="9"/>
        <v>0</v>
      </c>
      <c r="K42" s="79"/>
    </row>
    <row r="43" spans="1:11" ht="43.2" customHeight="1" x14ac:dyDescent="0.4">
      <c r="A43" s="26">
        <v>410339</v>
      </c>
      <c r="B43" s="171" t="s">
        <v>21</v>
      </c>
      <c r="C43" s="106">
        <v>184313.3</v>
      </c>
      <c r="D43" s="106">
        <v>184313.3</v>
      </c>
      <c r="E43" s="67">
        <v>26755.5</v>
      </c>
      <c r="F43" s="107">
        <v>26755.5</v>
      </c>
      <c r="G43" s="62">
        <f>SUM(F43-E43)</f>
        <v>0</v>
      </c>
      <c r="H43" s="63">
        <f t="shared" si="8"/>
        <v>1</v>
      </c>
      <c r="I43" s="107">
        <v>23792.799999999999</v>
      </c>
      <c r="J43" s="64">
        <f t="shared" si="9"/>
        <v>2962.7000000000007</v>
      </c>
      <c r="K43" s="108">
        <f t="shared" si="7"/>
        <v>1.1245208634544905</v>
      </c>
    </row>
    <row r="44" spans="1:11" ht="43.2" hidden="1" x14ac:dyDescent="0.4">
      <c r="A44" s="26">
        <v>410342</v>
      </c>
      <c r="B44" s="171" t="s">
        <v>22</v>
      </c>
      <c r="C44" s="106"/>
      <c r="D44" s="106"/>
      <c r="E44" s="67"/>
      <c r="F44" s="107"/>
      <c r="G44" s="62">
        <f>SUM(F44-E44)</f>
        <v>0</v>
      </c>
      <c r="H44" s="63" t="e">
        <f t="shared" si="8"/>
        <v>#DIV/0!</v>
      </c>
      <c r="I44" s="107"/>
      <c r="J44" s="64">
        <f t="shared" si="9"/>
        <v>0</v>
      </c>
      <c r="K44" s="108" t="e">
        <f t="shared" si="7"/>
        <v>#DIV/0!</v>
      </c>
    </row>
    <row r="45" spans="1:11" ht="86.4" hidden="1" x14ac:dyDescent="0.4">
      <c r="A45" s="26">
        <v>410345</v>
      </c>
      <c r="B45" s="157" t="s">
        <v>55</v>
      </c>
      <c r="C45" s="109"/>
      <c r="D45" s="109"/>
      <c r="E45" s="67"/>
      <c r="F45" s="107"/>
      <c r="G45" s="62"/>
      <c r="H45" s="63"/>
      <c r="I45" s="107"/>
      <c r="J45" s="64">
        <f t="shared" si="9"/>
        <v>0</v>
      </c>
      <c r="K45" s="108" t="e">
        <f t="shared" si="7"/>
        <v>#DIV/0!</v>
      </c>
    </row>
    <row r="46" spans="1:11" ht="43.5" hidden="1" customHeight="1" x14ac:dyDescent="0.4">
      <c r="A46" s="26">
        <v>410351</v>
      </c>
      <c r="B46" s="172" t="s">
        <v>49</v>
      </c>
      <c r="C46" s="106"/>
      <c r="D46" s="106"/>
      <c r="E46" s="67"/>
      <c r="F46" s="107"/>
      <c r="G46" s="62">
        <f>SUM(F46-E46)</f>
        <v>0</v>
      </c>
      <c r="H46" s="63" t="e">
        <f t="shared" si="8"/>
        <v>#DIV/0!</v>
      </c>
      <c r="I46" s="107"/>
      <c r="J46" s="64">
        <f t="shared" si="9"/>
        <v>0</v>
      </c>
      <c r="K46" s="108" t="e">
        <f t="shared" si="7"/>
        <v>#DIV/0!</v>
      </c>
    </row>
    <row r="47" spans="1:11" ht="22.8" hidden="1" x14ac:dyDescent="0.4">
      <c r="A47" s="33">
        <v>410400</v>
      </c>
      <c r="B47" s="173" t="s">
        <v>34</v>
      </c>
      <c r="C47" s="110">
        <f>SUM(C48)</f>
        <v>0</v>
      </c>
      <c r="D47" s="110">
        <f>SUM(D48)</f>
        <v>0</v>
      </c>
      <c r="E47" s="110">
        <f>SUM(E48)</f>
        <v>0</v>
      </c>
      <c r="F47" s="111">
        <f>SUM(F48)</f>
        <v>0</v>
      </c>
      <c r="G47" s="76">
        <f>SUM(F47-E47)</f>
        <v>0</v>
      </c>
      <c r="H47" s="77" t="e">
        <f>SUM(F47/E47)</f>
        <v>#DIV/0!</v>
      </c>
      <c r="I47" s="112">
        <f>SUM(I48)</f>
        <v>0</v>
      </c>
      <c r="J47" s="78">
        <f>SUM(F47-I47)</f>
        <v>0</v>
      </c>
      <c r="K47" s="79" t="e">
        <f t="shared" si="7"/>
        <v>#DIV/0!</v>
      </c>
    </row>
    <row r="48" spans="1:11" ht="59.25" hidden="1" customHeight="1" x14ac:dyDescent="0.4">
      <c r="A48" s="26">
        <v>410402</v>
      </c>
      <c r="B48" s="171" t="s">
        <v>69</v>
      </c>
      <c r="C48" s="106"/>
      <c r="D48" s="106"/>
      <c r="E48" s="106"/>
      <c r="F48" s="107"/>
      <c r="G48" s="62">
        <f>SUM(F48-E48)</f>
        <v>0</v>
      </c>
      <c r="H48" s="63" t="e">
        <f>SUM(F48/E48)</f>
        <v>#DIV/0!</v>
      </c>
      <c r="I48" s="107"/>
      <c r="J48" s="64">
        <f>SUM(F48-I48)</f>
        <v>0</v>
      </c>
      <c r="K48" s="108" t="e">
        <f t="shared" si="7"/>
        <v>#DIV/0!</v>
      </c>
    </row>
    <row r="49" spans="1:11" ht="42.6" x14ac:dyDescent="0.4">
      <c r="A49" s="33">
        <v>410500</v>
      </c>
      <c r="B49" s="168" t="s">
        <v>42</v>
      </c>
      <c r="C49" s="104">
        <f>SUM(C50:C69)</f>
        <v>2085.3000000000002</v>
      </c>
      <c r="D49" s="104">
        <f>SUM(D50:D69)</f>
        <v>2085.3000000000002</v>
      </c>
      <c r="E49" s="104">
        <f>SUM(E50:E69)</f>
        <v>302.7</v>
      </c>
      <c r="F49" s="105">
        <f>SUM(F50:F69)</f>
        <v>334.5</v>
      </c>
      <c r="G49" s="104">
        <f>SUM(G50:G69)</f>
        <v>31.8</v>
      </c>
      <c r="H49" s="63">
        <f t="shared" si="8"/>
        <v>1.1050545094152626</v>
      </c>
      <c r="I49" s="105">
        <f>SUM(I50:I69)</f>
        <v>371.70000000000005</v>
      </c>
      <c r="J49" s="78">
        <f t="shared" si="9"/>
        <v>-37.200000000000045</v>
      </c>
      <c r="K49" s="113">
        <f t="shared" si="7"/>
        <v>0.89991928974979807</v>
      </c>
    </row>
    <row r="50" spans="1:11" ht="39" hidden="1" customHeight="1" x14ac:dyDescent="0.4">
      <c r="A50" s="26">
        <v>410501</v>
      </c>
      <c r="B50" s="174" t="s">
        <v>43</v>
      </c>
      <c r="C50" s="114"/>
      <c r="D50" s="114"/>
      <c r="E50" s="67"/>
      <c r="F50" s="107"/>
      <c r="G50" s="62"/>
      <c r="H50" s="63"/>
      <c r="I50" s="107"/>
      <c r="J50" s="64">
        <f t="shared" si="9"/>
        <v>0</v>
      </c>
      <c r="K50" s="108" t="e">
        <f t="shared" si="7"/>
        <v>#DIV/0!</v>
      </c>
    </row>
    <row r="51" spans="1:11" ht="39.75" hidden="1" customHeight="1" x14ac:dyDescent="0.4">
      <c r="A51" s="26">
        <v>410502</v>
      </c>
      <c r="B51" s="175" t="s">
        <v>44</v>
      </c>
      <c r="C51" s="106"/>
      <c r="D51" s="106"/>
      <c r="E51" s="67"/>
      <c r="F51" s="107"/>
      <c r="G51" s="62"/>
      <c r="H51" s="63"/>
      <c r="I51" s="107"/>
      <c r="J51" s="64">
        <f t="shared" si="9"/>
        <v>0</v>
      </c>
      <c r="K51" s="108" t="e">
        <f t="shared" si="7"/>
        <v>#DIV/0!</v>
      </c>
    </row>
    <row r="52" spans="1:11" ht="45" hidden="1" customHeight="1" x14ac:dyDescent="0.4">
      <c r="A52" s="26">
        <v>410503</v>
      </c>
      <c r="B52" s="176" t="s">
        <v>45</v>
      </c>
      <c r="C52" s="115"/>
      <c r="D52" s="115"/>
      <c r="E52" s="67"/>
      <c r="F52" s="107"/>
      <c r="G52" s="62"/>
      <c r="H52" s="63"/>
      <c r="I52" s="107"/>
      <c r="J52" s="64">
        <f t="shared" si="9"/>
        <v>0</v>
      </c>
      <c r="K52" s="108" t="e">
        <f t="shared" si="7"/>
        <v>#DIV/0!</v>
      </c>
    </row>
    <row r="53" spans="1:11" ht="36" hidden="1" customHeight="1" x14ac:dyDescent="0.4">
      <c r="A53" s="26">
        <v>410508</v>
      </c>
      <c r="B53" s="177" t="s">
        <v>51</v>
      </c>
      <c r="C53" s="89"/>
      <c r="D53" s="89"/>
      <c r="E53" s="67"/>
      <c r="F53" s="107"/>
      <c r="G53" s="62"/>
      <c r="H53" s="63"/>
      <c r="I53" s="107"/>
      <c r="J53" s="64">
        <f t="shared" si="9"/>
        <v>0</v>
      </c>
      <c r="K53" s="108"/>
    </row>
    <row r="54" spans="1:11" ht="41.25" hidden="1" customHeight="1" x14ac:dyDescent="0.4">
      <c r="A54" s="26">
        <v>410509</v>
      </c>
      <c r="B54" s="174" t="s">
        <v>68</v>
      </c>
      <c r="C54" s="89"/>
      <c r="D54" s="89"/>
      <c r="E54" s="67"/>
      <c r="F54" s="107"/>
      <c r="G54" s="62"/>
      <c r="H54" s="63"/>
      <c r="I54" s="107"/>
      <c r="J54" s="64">
        <f t="shared" si="9"/>
        <v>0</v>
      </c>
      <c r="K54" s="108"/>
    </row>
    <row r="55" spans="1:11" ht="85.95" customHeight="1" x14ac:dyDescent="0.4">
      <c r="A55" s="26">
        <v>410510</v>
      </c>
      <c r="B55" s="167" t="s">
        <v>63</v>
      </c>
      <c r="C55" s="89">
        <v>2085.3000000000002</v>
      </c>
      <c r="D55" s="89">
        <v>2085.3000000000002</v>
      </c>
      <c r="E55" s="67">
        <v>302.7</v>
      </c>
      <c r="F55" s="107">
        <v>302.7</v>
      </c>
      <c r="G55" s="62">
        <f t="shared" ref="G55:G61" si="10">SUM(F55-E55)</f>
        <v>0</v>
      </c>
      <c r="H55" s="63">
        <f t="shared" ref="H55" si="11">SUM(F55/E55)</f>
        <v>1</v>
      </c>
      <c r="I55" s="107">
        <v>272.60000000000002</v>
      </c>
      <c r="J55" s="64">
        <f t="shared" si="9"/>
        <v>30.099999999999966</v>
      </c>
      <c r="K55" s="108">
        <f t="shared" si="7"/>
        <v>1.1104181951577401</v>
      </c>
    </row>
    <row r="56" spans="1:11" ht="34.5" hidden="1" customHeight="1" x14ac:dyDescent="0.4">
      <c r="A56" s="26">
        <v>410511</v>
      </c>
      <c r="B56" s="178" t="s">
        <v>53</v>
      </c>
      <c r="C56" s="89"/>
      <c r="D56" s="89"/>
      <c r="E56" s="67"/>
      <c r="F56" s="107"/>
      <c r="G56" s="62">
        <f t="shared" si="10"/>
        <v>0</v>
      </c>
      <c r="H56" s="63" t="e">
        <f t="shared" si="8"/>
        <v>#DIV/0!</v>
      </c>
      <c r="I56" s="107"/>
      <c r="J56" s="64">
        <f t="shared" si="9"/>
        <v>0</v>
      </c>
      <c r="K56" s="108" t="e">
        <f t="shared" si="7"/>
        <v>#DIV/0!</v>
      </c>
    </row>
    <row r="57" spans="1:11" ht="60.6" customHeight="1" x14ac:dyDescent="0.4">
      <c r="A57" s="26">
        <v>410512</v>
      </c>
      <c r="B57" s="179" t="s">
        <v>50</v>
      </c>
      <c r="C57" s="89"/>
      <c r="D57" s="89"/>
      <c r="E57" s="67"/>
      <c r="F57" s="107"/>
      <c r="G57" s="62">
        <f t="shared" si="10"/>
        <v>0</v>
      </c>
      <c r="H57" s="63" t="e">
        <f t="shared" si="8"/>
        <v>#DIV/0!</v>
      </c>
      <c r="I57" s="107">
        <v>99.1</v>
      </c>
      <c r="J57" s="64">
        <f t="shared" si="9"/>
        <v>-99.1</v>
      </c>
      <c r="K57" s="108">
        <f t="shared" si="7"/>
        <v>0</v>
      </c>
    </row>
    <row r="58" spans="1:11" ht="39" hidden="1" customHeight="1" x14ac:dyDescent="0.4">
      <c r="A58" s="26">
        <v>410514</v>
      </c>
      <c r="B58" s="180" t="s">
        <v>54</v>
      </c>
      <c r="C58" s="89"/>
      <c r="D58" s="89"/>
      <c r="E58" s="67"/>
      <c r="F58" s="107"/>
      <c r="G58" s="62">
        <f t="shared" si="10"/>
        <v>0</v>
      </c>
      <c r="H58" s="63" t="e">
        <f t="shared" si="8"/>
        <v>#DIV/0!</v>
      </c>
      <c r="I58" s="107"/>
      <c r="J58" s="64">
        <f t="shared" si="9"/>
        <v>0</v>
      </c>
      <c r="K58" s="108" t="e">
        <f t="shared" si="7"/>
        <v>#DIV/0!</v>
      </c>
    </row>
    <row r="59" spans="1:11" ht="36" hidden="1" customHeight="1" x14ac:dyDescent="0.4">
      <c r="A59" s="26">
        <v>410515</v>
      </c>
      <c r="B59" s="181" t="s">
        <v>48</v>
      </c>
      <c r="C59" s="89"/>
      <c r="D59" s="89"/>
      <c r="E59" s="67"/>
      <c r="F59" s="107"/>
      <c r="G59" s="62">
        <f t="shared" si="10"/>
        <v>0</v>
      </c>
      <c r="H59" s="63" t="e">
        <f t="shared" si="8"/>
        <v>#DIV/0!</v>
      </c>
      <c r="I59" s="107"/>
      <c r="J59" s="64">
        <f t="shared" si="9"/>
        <v>0</v>
      </c>
      <c r="K59" s="108" t="e">
        <f t="shared" si="7"/>
        <v>#DIV/0!</v>
      </c>
    </row>
    <row r="60" spans="1:11" ht="43.5" hidden="1" customHeight="1" x14ac:dyDescent="0.4">
      <c r="A60" s="30">
        <v>410517</v>
      </c>
      <c r="B60" s="182" t="s">
        <v>71</v>
      </c>
      <c r="C60" s="89"/>
      <c r="D60" s="89"/>
      <c r="E60" s="67"/>
      <c r="F60" s="107"/>
      <c r="G60" s="62">
        <f t="shared" si="10"/>
        <v>0</v>
      </c>
      <c r="H60" s="63" t="e">
        <f t="shared" si="8"/>
        <v>#DIV/0!</v>
      </c>
      <c r="I60" s="107"/>
      <c r="J60" s="64">
        <f t="shared" si="9"/>
        <v>0</v>
      </c>
      <c r="K60" s="108" t="e">
        <f t="shared" si="7"/>
        <v>#DIV/0!</v>
      </c>
    </row>
    <row r="61" spans="1:11" ht="33.75" hidden="1" customHeight="1" x14ac:dyDescent="0.4">
      <c r="A61" s="30">
        <v>410518</v>
      </c>
      <c r="B61" s="177" t="s">
        <v>73</v>
      </c>
      <c r="C61" s="89"/>
      <c r="D61" s="115"/>
      <c r="E61" s="67"/>
      <c r="F61" s="107"/>
      <c r="G61" s="62">
        <f t="shared" si="10"/>
        <v>0</v>
      </c>
      <c r="H61" s="63" t="e">
        <f t="shared" si="8"/>
        <v>#DIV/0!</v>
      </c>
      <c r="I61" s="107"/>
      <c r="J61" s="64">
        <f t="shared" si="9"/>
        <v>0</v>
      </c>
      <c r="K61" s="108"/>
    </row>
    <row r="62" spans="1:11" ht="40.5" hidden="1" customHeight="1" x14ac:dyDescent="0.4">
      <c r="A62" s="26">
        <v>410520</v>
      </c>
      <c r="B62" s="183" t="s">
        <v>47</v>
      </c>
      <c r="C62" s="88"/>
      <c r="D62" s="88"/>
      <c r="E62" s="67"/>
      <c r="F62" s="107"/>
      <c r="G62" s="62"/>
      <c r="H62" s="63"/>
      <c r="I62" s="107"/>
      <c r="J62" s="64">
        <f t="shared" si="9"/>
        <v>0</v>
      </c>
      <c r="K62" s="108" t="e">
        <f t="shared" si="7"/>
        <v>#DIV/0!</v>
      </c>
    </row>
    <row r="63" spans="1:11" ht="33.75" hidden="1" customHeight="1" x14ac:dyDescent="0.4">
      <c r="A63" s="48">
        <v>410523</v>
      </c>
      <c r="B63" s="184" t="s">
        <v>52</v>
      </c>
      <c r="C63" s="88"/>
      <c r="D63" s="88"/>
      <c r="E63" s="67"/>
      <c r="F63" s="107"/>
      <c r="G63" s="62"/>
      <c r="H63" s="63"/>
      <c r="I63" s="107"/>
      <c r="J63" s="64">
        <f t="shared" si="9"/>
        <v>0</v>
      </c>
      <c r="K63" s="108" t="e">
        <f t="shared" si="7"/>
        <v>#DIV/0!</v>
      </c>
    </row>
    <row r="64" spans="1:11" ht="30.75" hidden="1" customHeight="1" x14ac:dyDescent="0.4">
      <c r="A64" s="26">
        <v>410530</v>
      </c>
      <c r="B64" s="174" t="s">
        <v>72</v>
      </c>
      <c r="C64" s="88"/>
      <c r="D64" s="116"/>
      <c r="E64" s="67"/>
      <c r="F64" s="107"/>
      <c r="G64" s="62"/>
      <c r="H64" s="63"/>
      <c r="I64" s="107"/>
      <c r="J64" s="64"/>
      <c r="K64" s="108"/>
    </row>
    <row r="65" spans="1:11" ht="26.25" customHeight="1" x14ac:dyDescent="0.4">
      <c r="A65" s="26">
        <v>410539</v>
      </c>
      <c r="B65" s="185" t="s">
        <v>46</v>
      </c>
      <c r="C65" s="88"/>
      <c r="D65" s="88"/>
      <c r="E65" s="67"/>
      <c r="F65" s="107">
        <v>31.8</v>
      </c>
      <c r="G65" s="62">
        <f>SUM(F65-E65)</f>
        <v>31.8</v>
      </c>
      <c r="H65" s="63" t="e">
        <f t="shared" si="8"/>
        <v>#DIV/0!</v>
      </c>
      <c r="I65" s="107"/>
      <c r="J65" s="64">
        <f t="shared" si="9"/>
        <v>31.8</v>
      </c>
      <c r="K65" s="86" t="e">
        <f t="shared" si="7"/>
        <v>#DIV/0!</v>
      </c>
    </row>
    <row r="66" spans="1:11" ht="41.25" hidden="1" customHeight="1" x14ac:dyDescent="0.4">
      <c r="A66" s="26">
        <v>410541</v>
      </c>
      <c r="B66" s="186" t="s">
        <v>61</v>
      </c>
      <c r="C66" s="117"/>
      <c r="D66" s="88"/>
      <c r="E66" s="67"/>
      <c r="F66" s="107"/>
      <c r="G66" s="62"/>
      <c r="H66" s="63"/>
      <c r="I66" s="107"/>
      <c r="J66" s="64">
        <f t="shared" si="9"/>
        <v>0</v>
      </c>
      <c r="K66" s="86" t="e">
        <f t="shared" si="7"/>
        <v>#DIV/0!</v>
      </c>
    </row>
    <row r="67" spans="1:11" ht="30.75" hidden="1" customHeight="1" x14ac:dyDescent="0.4">
      <c r="A67" s="31">
        <v>410543</v>
      </c>
      <c r="B67" s="178" t="s">
        <v>65</v>
      </c>
      <c r="C67" s="117"/>
      <c r="D67" s="117"/>
      <c r="E67" s="118"/>
      <c r="F67" s="119"/>
      <c r="G67" s="62"/>
      <c r="H67" s="63"/>
      <c r="I67" s="119"/>
      <c r="J67" s="120">
        <f t="shared" si="9"/>
        <v>0</v>
      </c>
      <c r="K67" s="121" t="e">
        <f t="shared" si="7"/>
        <v>#DIV/0!</v>
      </c>
    </row>
    <row r="68" spans="1:11" ht="36.75" hidden="1" customHeight="1" x14ac:dyDescent="0.4">
      <c r="A68" s="31">
        <v>410545</v>
      </c>
      <c r="B68" s="178" t="s">
        <v>67</v>
      </c>
      <c r="C68" s="117"/>
      <c r="D68" s="117"/>
      <c r="E68" s="118"/>
      <c r="F68" s="119"/>
      <c r="G68" s="62"/>
      <c r="H68" s="63"/>
      <c r="I68" s="119"/>
      <c r="J68" s="120">
        <f t="shared" si="9"/>
        <v>0</v>
      </c>
      <c r="K68" s="121" t="e">
        <f t="shared" si="7"/>
        <v>#DIV/0!</v>
      </c>
    </row>
    <row r="69" spans="1:11" ht="67.95" hidden="1" customHeight="1" x14ac:dyDescent="0.4">
      <c r="A69" s="31">
        <v>410550</v>
      </c>
      <c r="B69" s="178" t="s">
        <v>70</v>
      </c>
      <c r="C69" s="117"/>
      <c r="D69" s="117"/>
      <c r="E69" s="118"/>
      <c r="F69" s="119"/>
      <c r="G69" s="62">
        <f>SUM(F69-E69)</f>
        <v>0</v>
      </c>
      <c r="H69" s="122"/>
      <c r="I69" s="119"/>
      <c r="J69" s="64">
        <f t="shared" si="9"/>
        <v>0</v>
      </c>
      <c r="K69" s="121"/>
    </row>
    <row r="70" spans="1:11" ht="22.8" x14ac:dyDescent="0.4">
      <c r="A70" s="47"/>
      <c r="B70" s="51" t="s">
        <v>35</v>
      </c>
      <c r="C70" s="123">
        <f>SUM(C38:C39)</f>
        <v>946000.00000000012</v>
      </c>
      <c r="D70" s="123">
        <f>SUM(D38:D39)</f>
        <v>946000.00000000012</v>
      </c>
      <c r="E70" s="123">
        <f>SUM(E38:E39)</f>
        <v>154023.70000000001</v>
      </c>
      <c r="F70" s="124">
        <f>SUM(F38:F39)</f>
        <v>167179.5</v>
      </c>
      <c r="G70" s="123">
        <f>SUM(G38:G39)</f>
        <v>13155.8</v>
      </c>
      <c r="H70" s="125">
        <f>SUM(F70/E70)</f>
        <v>1.0854141278257825</v>
      </c>
      <c r="I70" s="124">
        <f>SUM(I38:I39)</f>
        <v>144527.20000000001</v>
      </c>
      <c r="J70" s="123">
        <f>SUM(J38:J39)</f>
        <v>22652.299999999988</v>
      </c>
      <c r="K70" s="126">
        <f>SUM(F70/I70)*100%</f>
        <v>1.1567338189627971</v>
      </c>
    </row>
    <row r="71" spans="1:11" ht="17.399999999999999" x14ac:dyDescent="0.3">
      <c r="A71" s="208" t="s">
        <v>27</v>
      </c>
      <c r="B71" s="209"/>
      <c r="C71" s="209"/>
      <c r="D71" s="209"/>
      <c r="E71" s="209"/>
      <c r="F71" s="209"/>
      <c r="G71" s="209"/>
      <c r="H71" s="209"/>
      <c r="I71" s="209"/>
      <c r="J71" s="209"/>
      <c r="K71" s="210"/>
    </row>
    <row r="72" spans="1:11" ht="26.4" customHeight="1" x14ac:dyDescent="0.4">
      <c r="A72" s="27">
        <v>190100</v>
      </c>
      <c r="B72" s="187" t="s">
        <v>12</v>
      </c>
      <c r="C72" s="127">
        <v>883</v>
      </c>
      <c r="D72" s="127">
        <v>883</v>
      </c>
      <c r="E72" s="72">
        <v>174.9</v>
      </c>
      <c r="F72" s="68">
        <v>222.5</v>
      </c>
      <c r="G72" s="62">
        <f>SUM(F72-E72)</f>
        <v>47.599999999999994</v>
      </c>
      <c r="H72" s="63">
        <f t="shared" ref="H72" si="12">SUM(F72/E72)</f>
        <v>1.2721555174385362</v>
      </c>
      <c r="I72" s="68">
        <v>170.8</v>
      </c>
      <c r="J72" s="64">
        <f t="shared" ref="J72:J80" si="13">SUM(F72-I72)</f>
        <v>51.699999999999989</v>
      </c>
      <c r="K72" s="65">
        <f>SUM(F72/I72)*100%</f>
        <v>1.3026932084309133</v>
      </c>
    </row>
    <row r="73" spans="1:11" ht="39.6" customHeight="1" x14ac:dyDescent="0.4">
      <c r="A73" s="34">
        <v>211100</v>
      </c>
      <c r="B73" s="187" t="s">
        <v>78</v>
      </c>
      <c r="C73" s="127"/>
      <c r="D73" s="127"/>
      <c r="E73" s="72"/>
      <c r="F73" s="68"/>
      <c r="G73" s="62"/>
      <c r="H73" s="63"/>
      <c r="I73" s="68"/>
      <c r="J73" s="64">
        <f t="shared" si="13"/>
        <v>0</v>
      </c>
      <c r="K73" s="65"/>
    </row>
    <row r="74" spans="1:11" ht="35.4" customHeight="1" x14ac:dyDescent="0.4">
      <c r="A74" s="34">
        <v>240621</v>
      </c>
      <c r="B74" s="188" t="s">
        <v>28</v>
      </c>
      <c r="C74" s="128"/>
      <c r="D74" s="129"/>
      <c r="E74" s="129"/>
      <c r="F74" s="200">
        <v>28.3</v>
      </c>
      <c r="G74" s="62">
        <f>SUM(F74-E74)</f>
        <v>28.3</v>
      </c>
      <c r="H74" s="129"/>
      <c r="I74" s="130">
        <v>6.8</v>
      </c>
      <c r="J74" s="64">
        <f t="shared" si="13"/>
        <v>21.5</v>
      </c>
      <c r="K74" s="65">
        <f>SUM(F74/I74)*100%</f>
        <v>4.1617647058823533</v>
      </c>
    </row>
    <row r="75" spans="1:11" ht="45" customHeight="1" x14ac:dyDescent="0.4">
      <c r="A75" s="34">
        <v>250000</v>
      </c>
      <c r="B75" s="189" t="s">
        <v>24</v>
      </c>
      <c r="C75" s="131">
        <v>8392.7999999999993</v>
      </c>
      <c r="D75" s="131">
        <v>8392.7999999999993</v>
      </c>
      <c r="E75" s="132">
        <v>1240.7</v>
      </c>
      <c r="F75" s="133">
        <v>1309.5</v>
      </c>
      <c r="G75" s="62">
        <f>SUM(F75-E75)</f>
        <v>68.799999999999955</v>
      </c>
      <c r="H75" s="63">
        <f>SUM(F75/E75)</f>
        <v>1.0554525670992181</v>
      </c>
      <c r="I75" s="133">
        <v>4953.2</v>
      </c>
      <c r="J75" s="64">
        <f t="shared" si="13"/>
        <v>-3643.7</v>
      </c>
      <c r="K75" s="65">
        <f>SUM(F75/I75)*100%</f>
        <v>0.26437454574820318</v>
      </c>
    </row>
    <row r="76" spans="1:11" ht="64.8" hidden="1" x14ac:dyDescent="0.4">
      <c r="A76" s="26">
        <v>410366</v>
      </c>
      <c r="B76" s="190" t="s">
        <v>23</v>
      </c>
      <c r="C76" s="134"/>
      <c r="D76" s="135"/>
      <c r="E76" s="135"/>
      <c r="F76" s="133"/>
      <c r="G76" s="62">
        <f>SUM(F76-E76)</f>
        <v>0</v>
      </c>
      <c r="H76" s="63" t="e">
        <f>SUM(F76/E76)</f>
        <v>#DIV/0!</v>
      </c>
      <c r="I76" s="133"/>
      <c r="J76" s="64">
        <f t="shared" si="13"/>
        <v>0</v>
      </c>
      <c r="K76" s="65"/>
    </row>
    <row r="77" spans="1:11" ht="22.8" x14ac:dyDescent="0.4">
      <c r="A77" s="32"/>
      <c r="B77" s="191" t="s">
        <v>25</v>
      </c>
      <c r="C77" s="103">
        <f>SUM(C79:C82)</f>
        <v>0</v>
      </c>
      <c r="D77" s="103">
        <f>SUM(D79:D83)</f>
        <v>0</v>
      </c>
      <c r="E77" s="103">
        <f>SUM(E79:E83)</f>
        <v>0</v>
      </c>
      <c r="F77" s="75">
        <f>SUM(F78:F83)</f>
        <v>14</v>
      </c>
      <c r="G77" s="103">
        <f>SUM(G78:G83)</f>
        <v>14</v>
      </c>
      <c r="H77" s="57" t="e">
        <f>SUM(F77/E77)</f>
        <v>#DIV/0!</v>
      </c>
      <c r="I77" s="75">
        <f>SUM(I78:I83)</f>
        <v>148.6</v>
      </c>
      <c r="J77" s="103">
        <f t="shared" si="13"/>
        <v>-134.6</v>
      </c>
      <c r="K77" s="84">
        <f>SUM(F77/I77)*100%</f>
        <v>9.4212651413189769E-2</v>
      </c>
    </row>
    <row r="78" spans="1:11" ht="64.2" customHeight="1" x14ac:dyDescent="0.4">
      <c r="A78" s="35">
        <v>241109</v>
      </c>
      <c r="B78" s="192" t="s">
        <v>59</v>
      </c>
      <c r="C78" s="136"/>
      <c r="D78" s="136"/>
      <c r="E78" s="136"/>
      <c r="F78" s="119">
        <v>0.5</v>
      </c>
      <c r="G78" s="137">
        <f t="shared" ref="G78:G83" si="14">SUM(F78-E78)</f>
        <v>0.5</v>
      </c>
      <c r="H78" s="138"/>
      <c r="I78" s="119"/>
      <c r="J78" s="139">
        <f t="shared" si="13"/>
        <v>0.5</v>
      </c>
      <c r="K78" s="108" t="e">
        <f>SUM(F78/I78)*100%</f>
        <v>#DIV/0!</v>
      </c>
    </row>
    <row r="79" spans="1:11" ht="23.25" hidden="1" customHeight="1" x14ac:dyDescent="0.4">
      <c r="A79" s="35">
        <v>241700</v>
      </c>
      <c r="B79" s="193" t="s">
        <v>30</v>
      </c>
      <c r="C79" s="140"/>
      <c r="D79" s="139"/>
      <c r="E79" s="139"/>
      <c r="F79" s="68"/>
      <c r="G79" s="62">
        <f t="shared" si="14"/>
        <v>0</v>
      </c>
      <c r="H79" s="63"/>
      <c r="I79" s="68"/>
      <c r="J79" s="139">
        <f t="shared" si="13"/>
        <v>0</v>
      </c>
      <c r="K79" s="108" t="e">
        <f>SUM(F79/I79)*100%</f>
        <v>#DIV/0!</v>
      </c>
    </row>
    <row r="80" spans="1:11" ht="20.25" hidden="1" customHeight="1" x14ac:dyDescent="0.4">
      <c r="A80" s="36">
        <v>310300</v>
      </c>
      <c r="B80" s="194" t="s">
        <v>40</v>
      </c>
      <c r="C80" s="141"/>
      <c r="D80" s="74"/>
      <c r="E80" s="74"/>
      <c r="F80" s="68"/>
      <c r="G80" s="62">
        <f t="shared" si="14"/>
        <v>0</v>
      </c>
      <c r="H80" s="63"/>
      <c r="I80" s="68"/>
      <c r="J80" s="64">
        <f t="shared" si="13"/>
        <v>0</v>
      </c>
      <c r="K80" s="86"/>
    </row>
    <row r="81" spans="1:11" ht="24.6" customHeight="1" x14ac:dyDescent="0.4">
      <c r="A81" s="27">
        <v>330101</v>
      </c>
      <c r="B81" s="195" t="s">
        <v>83</v>
      </c>
      <c r="C81" s="142"/>
      <c r="D81" s="142"/>
      <c r="E81" s="143"/>
      <c r="F81" s="68">
        <v>13.5</v>
      </c>
      <c r="G81" s="62">
        <f t="shared" si="14"/>
        <v>13.5</v>
      </c>
      <c r="H81" s="63"/>
      <c r="I81" s="68">
        <v>148.6</v>
      </c>
      <c r="J81" s="64">
        <f>SUM(F81-I81)</f>
        <v>-135.1</v>
      </c>
      <c r="K81" s="108">
        <f>SUM(F81/I81)*100%</f>
        <v>9.0847913862718718E-2</v>
      </c>
    </row>
    <row r="82" spans="1:11" ht="79.95" hidden="1" customHeight="1" x14ac:dyDescent="0.4">
      <c r="A82" s="26">
        <v>330102</v>
      </c>
      <c r="B82" s="196" t="s">
        <v>80</v>
      </c>
      <c r="C82" s="144"/>
      <c r="D82" s="143"/>
      <c r="E82" s="143"/>
      <c r="F82" s="68"/>
      <c r="G82" s="62"/>
      <c r="H82" s="63"/>
      <c r="I82" s="68"/>
      <c r="J82" s="64">
        <f>SUM(F82-I82)</f>
        <v>0</v>
      </c>
      <c r="K82" s="65"/>
    </row>
    <row r="83" spans="1:11" ht="27.6" hidden="1" customHeight="1" x14ac:dyDescent="0.4">
      <c r="A83" s="26">
        <v>410539</v>
      </c>
      <c r="B83" s="157" t="s">
        <v>46</v>
      </c>
      <c r="C83" s="141"/>
      <c r="D83" s="143"/>
      <c r="E83" s="143"/>
      <c r="F83" s="68"/>
      <c r="G83" s="62">
        <f t="shared" si="14"/>
        <v>0</v>
      </c>
      <c r="H83" s="63" t="e">
        <f>SUM(F83/E83)</f>
        <v>#DIV/0!</v>
      </c>
      <c r="I83" s="68"/>
      <c r="J83" s="64">
        <f>SUM(F83-I83)</f>
        <v>0</v>
      </c>
      <c r="K83" s="108" t="e">
        <f>SUM(F83/I83)*100%</f>
        <v>#DIV/0!</v>
      </c>
    </row>
    <row r="84" spans="1:11" ht="22.8" x14ac:dyDescent="0.4">
      <c r="A84" s="32"/>
      <c r="B84" s="191" t="s">
        <v>36</v>
      </c>
      <c r="C84" s="145">
        <f>SUM(C72:C77)</f>
        <v>9275.7999999999993</v>
      </c>
      <c r="D84" s="145">
        <f>SUM(D72:D77)</f>
        <v>9275.7999999999993</v>
      </c>
      <c r="E84" s="145">
        <f>SUM(E72:E77)</f>
        <v>1415.6000000000001</v>
      </c>
      <c r="F84" s="105">
        <f>SUM(F72:F77)</f>
        <v>1574.3</v>
      </c>
      <c r="G84" s="145">
        <f>SUM(G72:G77)</f>
        <v>158.69999999999993</v>
      </c>
      <c r="H84" s="57">
        <f>SUM(F84/E84)</f>
        <v>1.1121079400960723</v>
      </c>
      <c r="I84" s="105">
        <f>SUM(I72:I77)</f>
        <v>5279.4000000000005</v>
      </c>
      <c r="J84" s="145">
        <f>SUM(J72:J77)</f>
        <v>-3705.1</v>
      </c>
      <c r="K84" s="84">
        <f>SUM(F84/I84)*100%</f>
        <v>0.29819676478387691</v>
      </c>
    </row>
    <row r="85" spans="1:11" ht="23.4" thickBot="1" x14ac:dyDescent="0.45">
      <c r="A85" s="37"/>
      <c r="B85" s="197" t="s">
        <v>26</v>
      </c>
      <c r="C85" s="146">
        <f>SUM(C70,C84)</f>
        <v>955275.80000000016</v>
      </c>
      <c r="D85" s="146">
        <f>SUM(D70,D84)</f>
        <v>955275.80000000016</v>
      </c>
      <c r="E85" s="146">
        <f>SUM(E70,E84)</f>
        <v>155439.30000000002</v>
      </c>
      <c r="F85" s="53">
        <f>SUM(F70,F84)</f>
        <v>168753.8</v>
      </c>
      <c r="G85" s="146">
        <f>SUM(G70,G84)</f>
        <v>13314.5</v>
      </c>
      <c r="H85" s="147">
        <f>SUM(F85/E85)</f>
        <v>1.0856572308290116</v>
      </c>
      <c r="I85" s="53">
        <f>SUM(I70,I84)</f>
        <v>149806.6</v>
      </c>
      <c r="J85" s="146">
        <f>SUM(J70,J84)</f>
        <v>18947.19999999999</v>
      </c>
      <c r="K85" s="148">
        <f>SUM(F85/I85)*100%</f>
        <v>1.1264777386310081</v>
      </c>
    </row>
    <row r="86" spans="1:11" ht="21.6" x14ac:dyDescent="0.4">
      <c r="A86" s="15"/>
      <c r="B86" s="198" t="s">
        <v>81</v>
      </c>
      <c r="C86" s="198"/>
      <c r="D86" s="199"/>
      <c r="E86" s="199"/>
      <c r="F86" s="16"/>
      <c r="G86" s="17"/>
      <c r="H86" s="18"/>
      <c r="I86" s="19"/>
      <c r="J86" s="20"/>
      <c r="K86" s="20"/>
    </row>
    <row r="87" spans="1:11" ht="18" x14ac:dyDescent="0.35">
      <c r="A87" s="1"/>
      <c r="B87" s="1"/>
      <c r="C87" s="1"/>
      <c r="D87" s="10"/>
      <c r="E87" s="10"/>
      <c r="F87" s="11"/>
      <c r="G87" s="12"/>
      <c r="H87" s="13"/>
      <c r="I87" s="8"/>
      <c r="J87" s="7"/>
      <c r="K87" s="7"/>
    </row>
    <row r="88" spans="1:11" ht="18" x14ac:dyDescent="0.35">
      <c r="A88" s="1"/>
      <c r="B88" s="1"/>
      <c r="C88" s="1"/>
      <c r="D88" s="10"/>
      <c r="E88" s="10"/>
      <c r="F88" s="14"/>
      <c r="G88" s="12"/>
      <c r="H88" s="13"/>
      <c r="I88" s="8"/>
      <c r="J88" s="7"/>
      <c r="K88" s="7"/>
    </row>
    <row r="89" spans="1:11" ht="21" x14ac:dyDescent="0.4">
      <c r="A89" s="1"/>
      <c r="B89" s="1"/>
      <c r="C89" s="1"/>
      <c r="D89" s="6"/>
      <c r="E89" s="6"/>
      <c r="F89" s="3"/>
      <c r="G89" s="3"/>
      <c r="H89" s="4"/>
      <c r="I89" s="5"/>
      <c r="J89" s="1"/>
      <c r="K89" s="1"/>
    </row>
    <row r="93" spans="1:11" x14ac:dyDescent="0.3">
      <c r="B93" t="s">
        <v>34</v>
      </c>
      <c r="G93" t="s">
        <v>34</v>
      </c>
    </row>
    <row r="95" spans="1:11" x14ac:dyDescent="0.3">
      <c r="B95" t="s">
        <v>34</v>
      </c>
    </row>
  </sheetData>
  <mergeCells count="13">
    <mergeCell ref="I5:I6"/>
    <mergeCell ref="J5:K5"/>
    <mergeCell ref="A71:K71"/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H5"/>
  </mergeCells>
  <conditionalFormatting sqref="A74:XFD1048576 C73:XFD73 A35:XFD42 A21:B34 A44:XFD54 A43:B43 E43:XFD43 A56:XFD72 A55:B55 E55:XFD55 E21:XFD34 A1:XFD20">
    <cfRule type="containsErrors" dxfId="1" priority="9">
      <formula>ISERROR(A1)</formula>
    </cfRule>
    <cfRule type="cellIs" dxfId="0" priority="10" operator="equal">
      <formula>0</formula>
    </cfRule>
  </conditionalFormatting>
  <conditionalFormatting sqref="A73:B73">
    <cfRule type="containsErrors" dxfId="9" priority="7">
      <formula>ISERROR(A73)</formula>
    </cfRule>
    <cfRule type="cellIs" dxfId="8" priority="8" operator="equal">
      <formula>0</formula>
    </cfRule>
  </conditionalFormatting>
  <conditionalFormatting sqref="C21:D34">
    <cfRule type="containsErrors" dxfId="7" priority="5">
      <formula>ISERROR(C21)</formula>
    </cfRule>
    <cfRule type="cellIs" dxfId="6" priority="6" operator="equal">
      <formula>0</formula>
    </cfRule>
  </conditionalFormatting>
  <conditionalFormatting sqref="C43:D43">
    <cfRule type="containsErrors" dxfId="5" priority="3">
      <formula>ISERROR(C43)</formula>
    </cfRule>
    <cfRule type="cellIs" dxfId="4" priority="4" operator="equal">
      <formula>0</formula>
    </cfRule>
  </conditionalFormatting>
  <conditionalFormatting sqref="C55:D55">
    <cfRule type="containsErrors" dxfId="3" priority="1">
      <formula>ISERROR(C55)</formula>
    </cfRule>
    <cfRule type="cellIs" dxfId="2" priority="2" operator="equal">
      <formula>0</formula>
    </cfRule>
  </conditionalFormatting>
  <pageMargins left="0.70866141732283472" right="0.51181102362204722" top="0" bottom="0" header="0.31496062992125984" footer="0.31496062992125984"/>
  <pageSetup paperSize="9" scale="41" fitToHeight="0" orientation="portrait" verticalDpi="4294967295" r:id="rId1"/>
  <rowBreaks count="1" manualBreakCount="1"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01.03.24</vt:lpstr>
      <vt:lpstr>'01.03.24'!Область_печати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Хандучка Лена</cp:lastModifiedBy>
  <cp:lastPrinted>2024-03-06T13:02:11Z</cp:lastPrinted>
  <dcterms:created xsi:type="dcterms:W3CDTF">2015-02-12T09:02:27Z</dcterms:created>
  <dcterms:modified xsi:type="dcterms:W3CDTF">2024-03-06T14:29:27Z</dcterms:modified>
</cp:coreProperties>
</file>