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2148" windowHeight="0" tabRatio="365"/>
  </bookViews>
  <sheets>
    <sheet name="на 01.02.2024" sheetId="38" r:id="rId1"/>
  </sheets>
  <definedNames>
    <definedName name="_xlnm.Print_Area" localSheetId="0">'на 01.02.2024'!$A$1:$K$85</definedName>
  </definedNames>
  <calcPr calcId="162913"/>
</workbook>
</file>

<file path=xl/calcChain.xml><?xml version="1.0" encoding="utf-8"?>
<calcChain xmlns="http://schemas.openxmlformats.org/spreadsheetml/2006/main">
  <c r="K26" i="38" l="1"/>
  <c r="J26" i="38"/>
  <c r="H26" i="38" l="1"/>
  <c r="F76" i="38" l="1"/>
  <c r="H55" i="38" l="1"/>
  <c r="G55" i="38"/>
  <c r="D49" i="38" l="1"/>
  <c r="D47" i="38"/>
  <c r="D40" i="38"/>
  <c r="D20" i="38"/>
  <c r="D14" i="38"/>
  <c r="D13" i="38" s="1"/>
  <c r="D8" i="38" s="1"/>
  <c r="G34" i="38"/>
  <c r="D39" i="38" l="1"/>
  <c r="G26" i="38"/>
  <c r="E76" i="38" l="1"/>
  <c r="C76" i="38" l="1"/>
  <c r="I49" i="38"/>
  <c r="G69" i="38" l="1"/>
  <c r="J69" i="38"/>
  <c r="J79" i="38"/>
  <c r="G74" i="38" l="1"/>
  <c r="G48" i="38"/>
  <c r="K48" i="38"/>
  <c r="H10" i="38" l="1"/>
  <c r="H11" i="38"/>
  <c r="K10" i="38"/>
  <c r="K11" i="38"/>
  <c r="H17" i="38"/>
  <c r="H18" i="38"/>
  <c r="K17" i="38"/>
  <c r="K18" i="38"/>
  <c r="H21" i="38"/>
  <c r="K21" i="38"/>
  <c r="I47" i="38" l="1"/>
  <c r="G9" i="38" l="1"/>
  <c r="G10" i="38"/>
  <c r="G11" i="38"/>
  <c r="G12" i="38"/>
  <c r="G15" i="38"/>
  <c r="G16" i="38"/>
  <c r="G17" i="38"/>
  <c r="G18" i="38"/>
  <c r="G19" i="38"/>
  <c r="K58" i="38" l="1"/>
  <c r="K56" i="38"/>
  <c r="K55" i="38"/>
  <c r="K77" i="38" l="1"/>
  <c r="K82" i="38" l="1"/>
  <c r="K33" i="38" l="1"/>
  <c r="J33" i="38"/>
  <c r="H33" i="38"/>
  <c r="G33" i="38"/>
  <c r="J54" i="38" l="1"/>
  <c r="J48" i="38"/>
  <c r="J23" i="38"/>
  <c r="F49" i="38" l="1"/>
  <c r="E49" i="38"/>
  <c r="C49" i="38"/>
  <c r="G61" i="38"/>
  <c r="H61" i="38"/>
  <c r="J61" i="38"/>
  <c r="H48" i="38"/>
  <c r="F47" i="38"/>
  <c r="E47" i="38"/>
  <c r="K25" i="38"/>
  <c r="G23" i="38"/>
  <c r="G22" i="38"/>
  <c r="C47" i="38"/>
  <c r="I35" i="38"/>
  <c r="J47" i="38" l="1"/>
  <c r="K47" i="38"/>
  <c r="H47" i="38"/>
  <c r="G47" i="38"/>
  <c r="J82" i="38" l="1"/>
  <c r="H82" i="38"/>
  <c r="G82" i="38"/>
  <c r="J81" i="38"/>
  <c r="K80" i="38"/>
  <c r="J80" i="38"/>
  <c r="G80" i="38"/>
  <c r="G79" i="38"/>
  <c r="K78" i="38"/>
  <c r="J78" i="38"/>
  <c r="G78" i="38"/>
  <c r="J77" i="38"/>
  <c r="G77" i="38"/>
  <c r="I76" i="38"/>
  <c r="I83" i="38" s="1"/>
  <c r="F83" i="38"/>
  <c r="E83" i="38"/>
  <c r="D76" i="38"/>
  <c r="D83" i="38" s="1"/>
  <c r="C83" i="38"/>
  <c r="J75" i="38"/>
  <c r="H75" i="38"/>
  <c r="G75" i="38"/>
  <c r="K74" i="38"/>
  <c r="J74" i="38"/>
  <c r="H74" i="38"/>
  <c r="K73" i="38"/>
  <c r="J73" i="38"/>
  <c r="G73" i="38"/>
  <c r="K72" i="38"/>
  <c r="J72" i="38"/>
  <c r="G72" i="38"/>
  <c r="K68" i="38"/>
  <c r="J68" i="38"/>
  <c r="K67" i="38"/>
  <c r="J67" i="38"/>
  <c r="K66" i="38"/>
  <c r="J66" i="38"/>
  <c r="K65" i="38"/>
  <c r="J65" i="38"/>
  <c r="H65" i="38"/>
  <c r="G65" i="38"/>
  <c r="K63" i="38"/>
  <c r="J63" i="38"/>
  <c r="K62" i="38"/>
  <c r="J62" i="38"/>
  <c r="K60" i="38"/>
  <c r="J60" i="38"/>
  <c r="H60" i="38"/>
  <c r="G60" i="38"/>
  <c r="K59" i="38"/>
  <c r="J59" i="38"/>
  <c r="H59" i="38"/>
  <c r="G59" i="38"/>
  <c r="J58" i="38"/>
  <c r="H58" i="38"/>
  <c r="G58" i="38"/>
  <c r="K57" i="38"/>
  <c r="J57" i="38"/>
  <c r="H57" i="38"/>
  <c r="G57" i="38"/>
  <c r="J56" i="38"/>
  <c r="H56" i="38"/>
  <c r="G56" i="38"/>
  <c r="J55" i="38"/>
  <c r="J53" i="38"/>
  <c r="K52" i="38"/>
  <c r="J52" i="38"/>
  <c r="K51" i="38"/>
  <c r="J51" i="38"/>
  <c r="K50" i="38"/>
  <c r="J50" i="38"/>
  <c r="K46" i="38"/>
  <c r="J46" i="38"/>
  <c r="H46" i="38"/>
  <c r="G46" i="38"/>
  <c r="K45" i="38"/>
  <c r="J45" i="38"/>
  <c r="K44" i="38"/>
  <c r="J44" i="38"/>
  <c r="H44" i="38"/>
  <c r="G44" i="38"/>
  <c r="K43" i="38"/>
  <c r="J43" i="38"/>
  <c r="H43" i="38"/>
  <c r="G43" i="38"/>
  <c r="J42" i="38"/>
  <c r="J41" i="38"/>
  <c r="I40" i="38"/>
  <c r="I39" i="38" s="1"/>
  <c r="F40" i="38"/>
  <c r="F39" i="38" s="1"/>
  <c r="E40" i="38"/>
  <c r="E39" i="38" s="1"/>
  <c r="C40" i="38"/>
  <c r="C39" i="38" s="1"/>
  <c r="K37" i="38"/>
  <c r="J37" i="38"/>
  <c r="H37" i="38"/>
  <c r="G37" i="38"/>
  <c r="J36" i="38"/>
  <c r="F35" i="38"/>
  <c r="K35" i="38" s="1"/>
  <c r="E35" i="38"/>
  <c r="D35" i="38"/>
  <c r="K34" i="38"/>
  <c r="J34" i="38"/>
  <c r="K32" i="38"/>
  <c r="J32" i="38"/>
  <c r="H32" i="38"/>
  <c r="G32" i="38"/>
  <c r="K31" i="38"/>
  <c r="J31" i="38"/>
  <c r="H31" i="38"/>
  <c r="G31" i="38"/>
  <c r="K30" i="38"/>
  <c r="J30" i="38"/>
  <c r="H30" i="38"/>
  <c r="G30" i="38"/>
  <c r="K29" i="38"/>
  <c r="J29" i="38"/>
  <c r="H29" i="38"/>
  <c r="G29" i="38"/>
  <c r="K28" i="38"/>
  <c r="J28" i="38"/>
  <c r="H28" i="38"/>
  <c r="G28" i="38"/>
  <c r="K27" i="38"/>
  <c r="J27" i="38"/>
  <c r="H27" i="38"/>
  <c r="G27" i="38"/>
  <c r="J25" i="38"/>
  <c r="H25" i="38"/>
  <c r="G25" i="38"/>
  <c r="K24" i="38"/>
  <c r="J24" i="38"/>
  <c r="H24" i="38"/>
  <c r="G24" i="38"/>
  <c r="J22" i="38"/>
  <c r="H22" i="38"/>
  <c r="J21" i="38"/>
  <c r="G21" i="38"/>
  <c r="I20" i="38"/>
  <c r="F20" i="38"/>
  <c r="E20" i="38"/>
  <c r="C20" i="38"/>
  <c r="K19" i="38"/>
  <c r="J19" i="38"/>
  <c r="H19" i="38"/>
  <c r="J18" i="38"/>
  <c r="J17" i="38"/>
  <c r="K16" i="38"/>
  <c r="J16" i="38"/>
  <c r="H16" i="38"/>
  <c r="K15" i="38"/>
  <c r="J15" i="38"/>
  <c r="H15" i="38"/>
  <c r="I14" i="38"/>
  <c r="F14" i="38"/>
  <c r="F13" i="38" s="1"/>
  <c r="E14" i="38"/>
  <c r="C14" i="38"/>
  <c r="K12" i="38"/>
  <c r="J12" i="38"/>
  <c r="H12" i="38"/>
  <c r="J11" i="38"/>
  <c r="J10" i="38"/>
  <c r="K9" i="38"/>
  <c r="J9" i="38"/>
  <c r="H9" i="38"/>
  <c r="G49" i="38" l="1"/>
  <c r="C13" i="38"/>
  <c r="C8" i="38" s="1"/>
  <c r="C38" i="38" s="1"/>
  <c r="C70" i="38" s="1"/>
  <c r="C84" i="38" s="1"/>
  <c r="D38" i="38"/>
  <c r="J14" i="38"/>
  <c r="E13" i="38"/>
  <c r="E8" i="38" s="1"/>
  <c r="E38" i="38" s="1"/>
  <c r="G14" i="38"/>
  <c r="G13" i="38" s="1"/>
  <c r="G8" i="38" s="1"/>
  <c r="J20" i="38"/>
  <c r="H20" i="38"/>
  <c r="J49" i="38"/>
  <c r="J40" i="38"/>
  <c r="G76" i="38"/>
  <c r="G83" i="38" s="1"/>
  <c r="K49" i="38"/>
  <c r="G20" i="38"/>
  <c r="K14" i="38"/>
  <c r="H83" i="38"/>
  <c r="K83" i="38"/>
  <c r="F8" i="38"/>
  <c r="F38" i="38" s="1"/>
  <c r="F70" i="38" s="1"/>
  <c r="I13" i="38"/>
  <c r="I8" i="38" s="1"/>
  <c r="I38" i="38" s="1"/>
  <c r="H14" i="38"/>
  <c r="K20" i="38"/>
  <c r="G35" i="38"/>
  <c r="J35" i="38"/>
  <c r="G40" i="38"/>
  <c r="K40" i="38"/>
  <c r="H49" i="38"/>
  <c r="K76" i="38"/>
  <c r="H35" i="38"/>
  <c r="H40" i="38"/>
  <c r="H76" i="38"/>
  <c r="J76" i="38"/>
  <c r="J83" i="38" s="1"/>
  <c r="J39" i="38" l="1"/>
  <c r="G38" i="38"/>
  <c r="J38" i="38"/>
  <c r="D70" i="38"/>
  <c r="D84" i="38" s="1"/>
  <c r="E70" i="38"/>
  <c r="E84" i="38" s="1"/>
  <c r="H13" i="38"/>
  <c r="I70" i="38"/>
  <c r="I84" i="38" s="1"/>
  <c r="K13" i="38"/>
  <c r="H8" i="38"/>
  <c r="K8" i="38"/>
  <c r="K39" i="38"/>
  <c r="G39" i="38"/>
  <c r="H39" i="38"/>
  <c r="J13" i="38"/>
  <c r="J8" i="38" s="1"/>
  <c r="J70" i="38" l="1"/>
  <c r="J84" i="38" s="1"/>
  <c r="G70" i="38"/>
  <c r="G84" i="38" s="1"/>
  <c r="H38" i="38"/>
  <c r="K38" i="38"/>
  <c r="K70" i="38" l="1"/>
  <c r="F84" i="38"/>
  <c r="H70" i="38"/>
  <c r="K84" i="38" l="1"/>
  <c r="H84" i="38"/>
</calcChain>
</file>

<file path=xl/sharedStrings.xml><?xml version="1.0" encoding="utf-8"?>
<sst xmlns="http://schemas.openxmlformats.org/spreadsheetml/2006/main" count="97" uniqueCount="90">
  <si>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</si>
  <si>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</si>
  <si>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</si>
  <si>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</si>
  <si>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</si>
  <si>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</si>
  <si>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</si>
  <si>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</si>
  <si>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</si>
  <si>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</si>
  <si>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</si>
  <si>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</si>
  <si>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</si>
  <si>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</si>
  <si>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</si>
  <si>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</si>
  <si>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</si>
  <si>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</si>
  <si>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</si>
  <si>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</si>
  <si>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</si>
  <si>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</si>
  <si>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</si>
  <si>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</si>
  <si>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</si>
  <si>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</si>
  <si>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</si>
  <si>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</si>
  <si>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</si>
  <si>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</si>
  <si>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</si>
  <si>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</si>
  <si>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</si>
  <si>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</si>
  <si>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</si>
  <si>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</si>
  <si>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</si>
  <si>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</si>
  <si>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</si>
  <si>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</si>
  <si>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</si>
  <si>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</si>
  <si>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</si>
  <si>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</si>
  <si>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</si>
  <si>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</si>
  <si>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</si>
  <si>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</si>
  <si>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</si>
  <si>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</si>
  <si>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</si>
  <si>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</si>
  <si>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</si>
  <si>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</si>
  <si>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</si>
  <si>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</si>
  <si>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</si>
  <si>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</si>
  <si>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</si>
  <si>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</si>
  <si>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</si>
  <si>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</si>
  <si>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</si>
  <si>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</si>
  <si>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</si>
  <si>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</si>
  <si>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</si>
  <si>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</si>
  <si>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</si>
  <si>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</si>
  <si>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</si>
  <si>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</si>
  <si>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</si>
  <si>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</si>
  <si>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</si>
  <si>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</si>
  <si>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</si>
  <si>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</si>
  <si>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</si>
  <si>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</si>
  <si>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</si>
  <si>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</si>
  <si>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 xml:space="preserve"> Фактичні надходження до бюджету станом  на 01.02.2023</t>
  </si>
  <si>
    <t>Бюджет                         на 2024 рік</t>
  </si>
  <si>
    <t>Бюджет                                 на 2024 р.                   зі змінами</t>
  </si>
  <si>
    <t xml:space="preserve">Затверджено розписом на  01.02.2024                           </t>
  </si>
  <si>
    <t>Начальник відділу доходів бюджету                                          Олена ХАНДУЧКА</t>
  </si>
  <si>
    <r>
      <t xml:space="preserve">                                                                                                                01 лютого 2024  року                                                                                        </t>
    </r>
    <r>
      <rPr>
        <sz val="18"/>
        <rFont val="Times New Roman"/>
        <family val="1"/>
        <charset val="204"/>
      </rPr>
      <t xml:space="preserve"> тис.грн.     </t>
    </r>
    <r>
      <rPr>
        <b/>
        <sz val="18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</si>
  <si>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  на 01.02.2024</t>
  </si>
  <si>
    <t>Відхилення фактичних надходжень на звітну дату 2024 року до фактичних надходжень у 2023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</si>
</sst>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7"/>
      <name val="Times New Roman"/>
      <family val="1"/>
      <charset val="204"/>
    </font>
    <font>
      <sz val="17"/>
      <color indexed="8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22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1"/>
    <xf numFmtId="0" fontId="2" fillId="0" borderId="0" xfId="1" applyFont="1"/>
    <xf numFmtId="166" fontId="6" fillId="0" borderId="0" xfId="1" applyNumberFormat="1" applyFont="1" applyFill="1" applyBorder="1"/>
    <xf numFmtId="165" fontId="7" fillId="0" borderId="0" xfId="1" applyNumberFormat="1" applyFont="1" applyFill="1" applyBorder="1"/>
    <xf numFmtId="0" fontId="1" fillId="0" borderId="0" xfId="1" applyFill="1"/>
    <xf numFmtId="0" fontId="8" fillId="0" borderId="0" xfId="1" applyFont="1"/>
    <xf numFmtId="0" fontId="12" fillId="0" borderId="0" xfId="1" applyFont="1"/>
    <xf numFmtId="0" fontId="12" fillId="0" borderId="0" xfId="1" applyFont="1" applyFill="1"/>
    <xf numFmtId="0" fontId="5" fillId="0" borderId="0" xfId="1" applyFont="1"/>
    <xf numFmtId="0" fontId="10" fillId="0" borderId="0" xfId="1" applyFont="1" applyBorder="1"/>
    <xf numFmtId="4" fontId="11" fillId="0" borderId="0" xfId="1" applyNumberFormat="1" applyFont="1" applyFill="1" applyBorder="1" applyAlignment="1">
      <alignment horizontal="right"/>
    </xf>
    <xf numFmtId="4" fontId="11" fillId="0" borderId="0" xfId="1" applyNumberFormat="1" applyFont="1" applyFill="1" applyBorder="1"/>
    <xf numFmtId="4" fontId="10" fillId="3" borderId="0" xfId="1" applyNumberFormat="1" applyFont="1" applyFill="1" applyBorder="1"/>
    <xf numFmtId="4" fontId="10" fillId="0" borderId="0" xfId="1" applyNumberFormat="1" applyFont="1" applyFill="1" applyBorder="1"/>
    <xf numFmtId="0" fontId="2" fillId="0" borderId="24" xfId="1" applyFont="1" applyBorder="1"/>
    <xf numFmtId="4" fontId="11" fillId="0" borderId="24" xfId="1" applyNumberFormat="1" applyFont="1" applyFill="1" applyBorder="1" applyAlignment="1">
      <alignment horizontal="right"/>
    </xf>
    <xf numFmtId="4" fontId="11" fillId="0" borderId="24" xfId="1" applyNumberFormat="1" applyFont="1" applyFill="1" applyBorder="1"/>
    <xf numFmtId="4" fontId="10" fillId="3" borderId="24" xfId="1" applyNumberFormat="1" applyFont="1" applyFill="1" applyBorder="1"/>
    <xf numFmtId="0" fontId="3" fillId="0" borderId="24" xfId="1" applyFont="1" applyFill="1" applyBorder="1"/>
    <xf numFmtId="0" fontId="3" fillId="0" borderId="24" xfId="1" applyFont="1" applyBorder="1"/>
    <xf numFmtId="0" fontId="13" fillId="4" borderId="11" xfId="1" applyFont="1" applyFill="1" applyBorder="1" applyAlignment="1">
      <alignment horizontal="left" wrapText="1"/>
    </xf>
    <xf numFmtId="0" fontId="4" fillId="0" borderId="6" xfId="1" applyFont="1" applyBorder="1" applyAlignment="1">
      <alignment wrapText="1"/>
    </xf>
    <xf numFmtId="0" fontId="18" fillId="4" borderId="9" xfId="1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16" fillId="0" borderId="11" xfId="1" applyFont="1" applyFill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5" xfId="0" applyFont="1" applyBorder="1" applyAlignment="1">
      <alignment wrapText="1"/>
    </xf>
    <xf numFmtId="0" fontId="20" fillId="0" borderId="6" xfId="1" applyFont="1" applyBorder="1" applyAlignment="1">
      <alignment horizontal="left" wrapText="1"/>
    </xf>
    <xf numFmtId="0" fontId="21" fillId="0" borderId="6" xfId="1" applyFont="1" applyBorder="1" applyAlignment="1">
      <alignment horizontal="left" wrapText="1"/>
    </xf>
    <xf numFmtId="0" fontId="3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1" fontId="3" fillId="0" borderId="6" xfId="1" applyNumberFormat="1" applyFont="1" applyBorder="1" applyAlignment="1" applyProtection="1">
      <alignment horizontal="left" vertical="top" wrapText="1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top" wrapText="1"/>
    </xf>
    <xf numFmtId="11" fontId="4" fillId="0" borderId="17" xfId="1" applyNumberFormat="1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wrapText="1"/>
    </xf>
    <xf numFmtId="166" fontId="14" fillId="6" borderId="27" xfId="1" applyNumberFormat="1" applyFont="1" applyFill="1" applyBorder="1" applyAlignment="1">
      <alignment horizontal="right"/>
    </xf>
    <xf numFmtId="166" fontId="18" fillId="4" borderId="9" xfId="1" applyNumberFormat="1" applyFont="1" applyFill="1" applyBorder="1" applyAlignment="1">
      <alignment wrapText="1"/>
    </xf>
    <xf numFmtId="166" fontId="18" fillId="4" borderId="9" xfId="1" applyNumberFormat="1" applyFont="1" applyFill="1" applyBorder="1" applyAlignment="1">
      <alignment horizontal="right" wrapText="1"/>
    </xf>
    <xf numFmtId="166" fontId="18" fillId="6" borderId="9" xfId="1" applyNumberFormat="1" applyFont="1" applyFill="1" applyBorder="1" applyAlignment="1">
      <alignment horizontal="right" wrapText="1"/>
    </xf>
    <xf numFmtId="165" fontId="14" fillId="4" borderId="6" xfId="1" applyNumberFormat="1" applyFont="1" applyFill="1" applyBorder="1"/>
    <xf numFmtId="165" fontId="14" fillId="4" borderId="12" xfId="1" applyNumberFormat="1" applyFont="1" applyFill="1" applyBorder="1"/>
    <xf numFmtId="166" fontId="15" fillId="0" borderId="6" xfId="1" applyNumberFormat="1" applyFont="1" applyBorder="1" applyAlignment="1" applyProtection="1">
      <protection locked="0"/>
    </xf>
    <xf numFmtId="166" fontId="15" fillId="0" borderId="6" xfId="1" applyNumberFormat="1" applyFont="1" applyBorder="1" applyProtection="1">
      <protection locked="0"/>
    </xf>
    <xf numFmtId="166" fontId="15" fillId="6" borderId="6" xfId="1" applyNumberFormat="1" applyFont="1" applyFill="1" applyBorder="1" applyAlignment="1" applyProtection="1">
      <alignment horizontal="right"/>
      <protection locked="0"/>
    </xf>
    <xf numFmtId="166" fontId="15" fillId="3" borderId="6" xfId="1" applyNumberFormat="1" applyFont="1" applyFill="1" applyBorder="1" applyAlignment="1">
      <alignment horizontal="right"/>
    </xf>
    <xf numFmtId="165" fontId="15" fillId="3" borderId="6" xfId="1" applyNumberFormat="1" applyFont="1" applyFill="1" applyBorder="1"/>
    <xf numFmtId="166" fontId="15" fillId="0" borderId="6" xfId="1" applyNumberFormat="1" applyFont="1" applyBorder="1"/>
    <xf numFmtId="165" fontId="15" fillId="3" borderId="7" xfId="1" applyNumberFormat="1" applyFont="1" applyFill="1" applyBorder="1"/>
    <xf numFmtId="164" fontId="15" fillId="0" borderId="6" xfId="1" applyNumberFormat="1" applyFont="1" applyFill="1" applyBorder="1" applyAlignment="1" applyProtection="1">
      <alignment wrapText="1"/>
      <protection locked="0"/>
    </xf>
    <xf numFmtId="166" fontId="15" fillId="0" borderId="6" xfId="1" applyNumberFormat="1" applyFont="1" applyBorder="1" applyAlignment="1" applyProtection="1">
      <alignment horizontal="right"/>
      <protection locked="0"/>
    </xf>
    <xf numFmtId="166" fontId="15" fillId="6" borderId="6" xfId="1" applyNumberFormat="1" applyFont="1" applyFill="1" applyBorder="1" applyProtection="1">
      <protection locked="0"/>
    </xf>
    <xf numFmtId="9" fontId="15" fillId="3" borderId="6" xfId="2" applyFont="1" applyFill="1" applyBorder="1"/>
    <xf numFmtId="166" fontId="15" fillId="0" borderId="13" xfId="1" applyNumberFormat="1" applyFont="1" applyFill="1" applyBorder="1" applyAlignment="1" applyProtection="1">
      <alignment wrapText="1"/>
      <protection locked="0"/>
    </xf>
    <xf numFmtId="166" fontId="15" fillId="0" borderId="13" xfId="1" applyNumberFormat="1" applyFont="1" applyBorder="1" applyAlignment="1">
      <alignment wrapText="1"/>
    </xf>
    <xf numFmtId="166" fontId="15" fillId="0" borderId="6" xfId="1" applyNumberFormat="1" applyFont="1" applyFill="1" applyBorder="1" applyProtection="1">
      <protection locked="0"/>
    </xf>
    <xf numFmtId="166" fontId="14" fillId="0" borderId="6" xfId="1" applyNumberFormat="1" applyFont="1" applyFill="1" applyBorder="1" applyAlignment="1" applyProtection="1">
      <protection locked="0"/>
    </xf>
    <xf numFmtId="166" fontId="14" fillId="0" borderId="6" xfId="1" applyNumberFormat="1" applyFont="1" applyFill="1" applyBorder="1" applyProtection="1">
      <protection locked="0"/>
    </xf>
    <xf numFmtId="166" fontId="14" fillId="6" borderId="6" xfId="1" applyNumberFormat="1" applyFont="1" applyFill="1" applyBorder="1" applyProtection="1">
      <protection locked="0"/>
    </xf>
    <xf numFmtId="166" fontId="14" fillId="3" borderId="6" xfId="1" applyNumberFormat="1" applyFont="1" applyFill="1" applyBorder="1" applyAlignment="1">
      <alignment horizontal="right"/>
    </xf>
    <xf numFmtId="165" fontId="14" fillId="3" borderId="6" xfId="1" applyNumberFormat="1" applyFont="1" applyFill="1" applyBorder="1"/>
    <xf numFmtId="166" fontId="14" fillId="0" borderId="6" xfId="1" applyNumberFormat="1" applyFont="1" applyBorder="1"/>
    <xf numFmtId="165" fontId="14" fillId="3" borderId="7" xfId="1" applyNumberFormat="1" applyFont="1" applyFill="1" applyBorder="1"/>
    <xf numFmtId="166" fontId="15" fillId="0" borderId="14" xfId="1" applyNumberFormat="1" applyFont="1" applyBorder="1" applyAlignment="1">
      <alignment wrapText="1"/>
    </xf>
    <xf numFmtId="166" fontId="18" fillId="4" borderId="11" xfId="1" applyNumberFormat="1" applyFont="1" applyFill="1" applyBorder="1" applyAlignment="1"/>
    <xf numFmtId="166" fontId="18" fillId="4" borderId="11" xfId="1" applyNumberFormat="1" applyFont="1" applyFill="1" applyBorder="1" applyAlignment="1">
      <alignment horizontal="right"/>
    </xf>
    <xf numFmtId="166" fontId="18" fillId="6" borderId="11" xfId="1" applyNumberFormat="1" applyFont="1" applyFill="1" applyBorder="1" applyAlignment="1">
      <alignment horizontal="right"/>
    </xf>
    <xf numFmtId="165" fontId="14" fillId="4" borderId="7" xfId="1" applyNumberFormat="1" applyFont="1" applyFill="1" applyBorder="1"/>
    <xf numFmtId="164" fontId="15" fillId="0" borderId="6" xfId="1" applyNumberFormat="1" applyFont="1" applyFill="1" applyBorder="1" applyAlignment="1" applyProtection="1">
      <alignment horizontal="right" wrapText="1"/>
      <protection locked="0"/>
    </xf>
    <xf numFmtId="165" fontId="15" fillId="0" borderId="7" xfId="1" applyNumberFormat="1" applyFont="1" applyBorder="1"/>
    <xf numFmtId="164" fontId="15" fillId="0" borderId="0" xfId="0" applyNumberFormat="1" applyFont="1" applyBorder="1" applyAlignment="1">
      <alignment horizontal="right" wrapText="1"/>
    </xf>
    <xf numFmtId="164" fontId="15" fillId="0" borderId="6" xfId="0" applyNumberFormat="1" applyFont="1" applyBorder="1" applyAlignment="1">
      <alignment horizontal="right" wrapText="1"/>
    </xf>
    <xf numFmtId="164" fontId="15" fillId="0" borderId="6" xfId="1" applyNumberFormat="1" applyFont="1" applyBorder="1" applyAlignment="1" applyProtection="1">
      <alignment horizontal="right" wrapText="1"/>
      <protection locked="0"/>
    </xf>
    <xf numFmtId="164" fontId="15" fillId="3" borderId="6" xfId="0" applyNumberFormat="1" applyFont="1" applyFill="1" applyBorder="1" applyAlignment="1" applyProtection="1">
      <alignment horizontal="right" wrapText="1"/>
    </xf>
    <xf numFmtId="166" fontId="27" fillId="0" borderId="6" xfId="1" applyNumberFormat="1" applyFont="1" applyBorder="1" applyAlignment="1" applyProtection="1">
      <alignment horizontal="right" wrapText="1"/>
      <protection locked="0"/>
    </xf>
    <xf numFmtId="164" fontId="28" fillId="0" borderId="17" xfId="0" applyNumberFormat="1" applyFont="1" applyBorder="1" applyAlignment="1" applyProtection="1">
      <alignment horizontal="right" wrapText="1"/>
      <protection locked="0"/>
    </xf>
    <xf numFmtId="164" fontId="28" fillId="0" borderId="6" xfId="0" applyNumberFormat="1" applyFont="1" applyBorder="1" applyAlignment="1" applyProtection="1">
      <alignment horizontal="right" wrapText="1"/>
      <protection locked="0"/>
    </xf>
    <xf numFmtId="164" fontId="15" fillId="0" borderId="6" xfId="1" applyNumberFormat="1" applyFont="1" applyBorder="1" applyAlignment="1" applyProtection="1">
      <alignment horizontal="right"/>
      <protection locked="0"/>
    </xf>
    <xf numFmtId="164" fontId="15" fillId="0" borderId="6" xfId="1" applyNumberFormat="1" applyFont="1" applyBorder="1" applyAlignment="1">
      <alignment horizontal="right"/>
    </xf>
    <xf numFmtId="164" fontId="15" fillId="0" borderId="11" xfId="1" applyNumberFormat="1" applyFont="1" applyBorder="1" applyAlignment="1">
      <alignment horizontal="right"/>
    </xf>
    <xf numFmtId="166" fontId="15" fillId="0" borderId="11" xfId="1" applyNumberFormat="1" applyFont="1" applyFill="1" applyBorder="1" applyProtection="1">
      <protection locked="0"/>
    </xf>
    <xf numFmtId="166" fontId="15" fillId="6" borderId="11" xfId="1" applyNumberFormat="1" applyFont="1" applyFill="1" applyBorder="1" applyProtection="1">
      <protection locked="0"/>
    </xf>
    <xf numFmtId="164" fontId="15" fillId="0" borderId="11" xfId="1" applyNumberFormat="1" applyFont="1" applyBorder="1" applyAlignment="1">
      <alignment horizontal="right" wrapText="1"/>
    </xf>
    <xf numFmtId="0" fontId="18" fillId="4" borderId="11" xfId="1" applyFont="1" applyFill="1" applyBorder="1" applyAlignment="1">
      <alignment horizontal="left" wrapText="1"/>
    </xf>
    <xf numFmtId="0" fontId="15" fillId="0" borderId="6" xfId="1" applyFont="1" applyBorder="1" applyAlignment="1">
      <alignment wrapText="1"/>
    </xf>
    <xf numFmtId="0" fontId="15" fillId="0" borderId="11" xfId="1" applyFont="1" applyBorder="1" applyAlignment="1">
      <alignment wrapText="1"/>
    </xf>
    <xf numFmtId="166" fontId="14" fillId="4" borderId="6" xfId="1" applyNumberFormat="1" applyFont="1" applyFill="1" applyBorder="1" applyProtection="1">
      <protection locked="0"/>
    </xf>
    <xf numFmtId="166" fontId="14" fillId="0" borderId="6" xfId="1" applyNumberFormat="1" applyFont="1" applyBorder="1" applyAlignment="1" applyProtection="1">
      <alignment horizontal="right"/>
      <protection locked="0"/>
    </xf>
    <xf numFmtId="166" fontId="14" fillId="6" borderId="6" xfId="1" applyNumberFormat="1" applyFont="1" applyFill="1" applyBorder="1" applyAlignment="1" applyProtection="1">
      <alignment horizontal="right"/>
      <protection locked="0"/>
    </xf>
    <xf numFmtId="166" fontId="15" fillId="0" borderId="6" xfId="1" applyNumberFormat="1" applyFont="1" applyBorder="1" applyAlignment="1">
      <alignment horizontal="right" wrapText="1"/>
    </xf>
    <xf numFmtId="166" fontId="15" fillId="6" borderId="6" xfId="1" applyNumberFormat="1" applyFont="1" applyFill="1" applyBorder="1" applyAlignment="1" applyProtection="1">
      <protection locked="0"/>
    </xf>
    <xf numFmtId="165" fontId="27" fillId="3" borderId="7" xfId="1" applyNumberFormat="1" applyFont="1" applyFill="1" applyBorder="1" applyAlignment="1"/>
    <xf numFmtId="0" fontId="15" fillId="0" borderId="6" xfId="1" applyFont="1" applyBorder="1" applyAlignment="1">
      <alignment horizontal="right" wrapText="1"/>
    </xf>
    <xf numFmtId="166" fontId="14" fillId="0" borderId="6" xfId="1" applyNumberFormat="1" applyFont="1" applyBorder="1" applyAlignment="1">
      <alignment horizontal="right" wrapText="1"/>
    </xf>
    <xf numFmtId="166" fontId="14" fillId="6" borderId="6" xfId="1" applyNumberFormat="1" applyFont="1" applyFill="1" applyBorder="1" applyAlignment="1">
      <alignment horizontal="right" wrapText="1"/>
    </xf>
    <xf numFmtId="166" fontId="14" fillId="6" borderId="6" xfId="1" applyNumberFormat="1" applyFont="1" applyFill="1" applyBorder="1" applyAlignment="1" applyProtection="1">
      <protection locked="0"/>
    </xf>
    <xf numFmtId="165" fontId="18" fillId="3" borderId="7" xfId="1" applyNumberFormat="1" applyFont="1" applyFill="1" applyBorder="1" applyAlignment="1"/>
    <xf numFmtId="166" fontId="15" fillId="0" borderId="0" xfId="0" applyNumberFormat="1" applyFont="1" applyBorder="1" applyAlignment="1">
      <alignment horizontal="right" wrapText="1"/>
    </xf>
    <xf numFmtId="166" fontId="15" fillId="0" borderId="6" xfId="1" applyNumberFormat="1" applyFont="1" applyBorder="1" applyAlignment="1" applyProtection="1">
      <alignment horizontal="right" wrapText="1"/>
      <protection locked="0"/>
    </xf>
    <xf numFmtId="166" fontId="15" fillId="0" borderId="6" xfId="0" applyNumberFormat="1" applyFont="1" applyBorder="1" applyAlignment="1">
      <alignment horizontal="right" wrapText="1"/>
    </xf>
    <xf numFmtId="164" fontId="15" fillId="0" borderId="11" xfId="0" applyNumberFormat="1" applyFont="1" applyBorder="1" applyAlignment="1">
      <alignment horizontal="right" wrapText="1"/>
    </xf>
    <xf numFmtId="166" fontId="15" fillId="0" borderId="11" xfId="1" applyNumberFormat="1" applyFont="1" applyBorder="1" applyAlignment="1" applyProtection="1">
      <alignment horizontal="right"/>
      <protection locked="0"/>
    </xf>
    <xf numFmtId="166" fontId="15" fillId="6" borderId="11" xfId="1" applyNumberFormat="1" applyFont="1" applyFill="1" applyBorder="1" applyAlignment="1" applyProtection="1">
      <protection locked="0"/>
    </xf>
    <xf numFmtId="166" fontId="15" fillId="0" borderId="11" xfId="1" applyNumberFormat="1" applyFont="1" applyBorder="1"/>
    <xf numFmtId="165" fontId="15" fillId="0" borderId="29" xfId="1" applyNumberFormat="1" applyFont="1" applyBorder="1"/>
    <xf numFmtId="165" fontId="15" fillId="3" borderId="11" xfId="1" applyNumberFormat="1" applyFont="1" applyFill="1" applyBorder="1"/>
    <xf numFmtId="166" fontId="14" fillId="4" borderId="11" xfId="1" applyNumberFormat="1" applyFont="1" applyFill="1" applyBorder="1" applyProtection="1">
      <protection locked="0"/>
    </xf>
    <xf numFmtId="166" fontId="14" fillId="6" borderId="11" xfId="1" applyNumberFormat="1" applyFont="1" applyFill="1" applyBorder="1" applyProtection="1">
      <protection locked="0"/>
    </xf>
    <xf numFmtId="165" fontId="14" fillId="4" borderId="11" xfId="1" applyNumberFormat="1" applyFont="1" applyFill="1" applyBorder="1"/>
    <xf numFmtId="165" fontId="14" fillId="4" borderId="29" xfId="1" applyNumberFormat="1" applyFont="1" applyFill="1" applyBorder="1"/>
    <xf numFmtId="164" fontId="15" fillId="0" borderId="13" xfId="1" applyNumberFormat="1" applyFont="1" applyBorder="1" applyAlignment="1">
      <alignment horizontal="right" wrapText="1"/>
    </xf>
    <xf numFmtId="164" fontId="29" fillId="0" borderId="13" xfId="0" applyNumberFormat="1" applyFont="1" applyBorder="1" applyAlignment="1">
      <alignment horizontal="right" wrapText="1"/>
    </xf>
    <xf numFmtId="0" fontId="29" fillId="0" borderId="6" xfId="0" applyFont="1" applyBorder="1" applyAlignment="1">
      <alignment horizontal="center"/>
    </xf>
    <xf numFmtId="0" fontId="29" fillId="6" borderId="6" xfId="0" applyFont="1" applyFill="1" applyBorder="1" applyAlignment="1">
      <alignment horizontal="right"/>
    </xf>
    <xf numFmtId="166" fontId="29" fillId="0" borderId="14" xfId="0" applyNumberFormat="1" applyFont="1" applyBorder="1" applyAlignment="1">
      <alignment horizontal="right" wrapText="1"/>
    </xf>
    <xf numFmtId="166" fontId="29" fillId="5" borderId="6" xfId="0" applyNumberFormat="1" applyFont="1" applyFill="1" applyBorder="1" applyAlignment="1">
      <alignment horizontal="right"/>
    </xf>
    <xf numFmtId="166" fontId="29" fillId="6" borderId="6" xfId="0" applyNumberFormat="1" applyFont="1" applyFill="1" applyBorder="1" applyAlignment="1">
      <alignment horizontal="right"/>
    </xf>
    <xf numFmtId="0" fontId="27" fillId="0" borderId="11" xfId="1" applyFont="1" applyFill="1" applyBorder="1" applyAlignment="1">
      <alignment horizontal="right" wrapText="1"/>
    </xf>
    <xf numFmtId="166" fontId="29" fillId="0" borderId="6" xfId="0" applyNumberFormat="1" applyFont="1" applyBorder="1" applyAlignment="1">
      <alignment horizontal="right"/>
    </xf>
    <xf numFmtId="166" fontId="14" fillId="5" borderId="6" xfId="1" applyNumberFormat="1" applyFont="1" applyFill="1" applyBorder="1" applyProtection="1">
      <protection locked="0"/>
    </xf>
    <xf numFmtId="166" fontId="15" fillId="5" borderId="6" xfId="1" applyNumberFormat="1" applyFont="1" applyFill="1" applyBorder="1" applyAlignment="1">
      <alignment horizontal="right"/>
    </xf>
    <xf numFmtId="165" fontId="14" fillId="5" borderId="6" xfId="1" applyNumberFormat="1" applyFont="1" applyFill="1" applyBorder="1"/>
    <xf numFmtId="166" fontId="15" fillId="5" borderId="6" xfId="1" applyNumberFormat="1" applyFont="1" applyFill="1" applyBorder="1" applyProtection="1">
      <protection locked="0"/>
    </xf>
    <xf numFmtId="164" fontId="27" fillId="5" borderId="6" xfId="1" applyNumberFormat="1" applyFont="1" applyFill="1" applyBorder="1" applyAlignment="1">
      <alignment horizontal="right" wrapText="1"/>
    </xf>
    <xf numFmtId="0" fontId="15" fillId="0" borderId="6" xfId="1" applyFont="1" applyFill="1" applyBorder="1" applyAlignment="1">
      <alignment wrapText="1"/>
    </xf>
    <xf numFmtId="164" fontId="15" fillId="0" borderId="6" xfId="1" applyNumberFormat="1" applyFont="1" applyFill="1" applyBorder="1" applyAlignment="1"/>
    <xf numFmtId="166" fontId="15" fillId="0" borderId="6" xfId="1" applyNumberFormat="1" applyFont="1" applyFill="1" applyBorder="1" applyAlignment="1" applyProtection="1">
      <alignment horizontal="right"/>
      <protection locked="0"/>
    </xf>
    <xf numFmtId="164" fontId="15" fillId="0" borderId="6" xfId="1" applyNumberFormat="1" applyFont="1" applyFill="1" applyBorder="1" applyAlignment="1">
      <alignment wrapText="1"/>
    </xf>
    <xf numFmtId="166" fontId="14" fillId="4" borderId="6" xfId="1" applyNumberFormat="1" applyFont="1" applyFill="1" applyBorder="1" applyAlignment="1" applyProtection="1">
      <alignment horizontal="right"/>
      <protection locked="0"/>
    </xf>
    <xf numFmtId="166" fontId="14" fillId="4" borderId="27" xfId="1" applyNumberFormat="1" applyFont="1" applyFill="1" applyBorder="1" applyAlignment="1">
      <alignment horizontal="right"/>
    </xf>
    <xf numFmtId="165" fontId="14" fillId="4" borderId="27" xfId="1" applyNumberFormat="1" applyFont="1" applyFill="1" applyBorder="1"/>
    <xf numFmtId="165" fontId="14" fillId="4" borderId="28" xfId="1" applyNumberFormat="1" applyFont="1" applyFill="1" applyBorder="1"/>
    <xf numFmtId="0" fontId="23" fillId="0" borderId="6" xfId="1" applyFont="1" applyBorder="1" applyAlignment="1" applyProtection="1">
      <protection locked="0"/>
    </xf>
    <xf numFmtId="0" fontId="23" fillId="0" borderId="6" xfId="1" applyFont="1" applyFill="1" applyBorder="1" applyAlignment="1" applyProtection="1">
      <alignment wrapText="1"/>
      <protection locked="0"/>
    </xf>
    <xf numFmtId="0" fontId="23" fillId="0" borderId="13" xfId="1" applyFont="1" applyFill="1" applyBorder="1" applyAlignment="1" applyProtection="1">
      <alignment horizontal="left" wrapText="1"/>
      <protection locked="0"/>
    </xf>
    <xf numFmtId="0" fontId="23" fillId="0" borderId="13" xfId="1" applyFont="1" applyBorder="1" applyAlignment="1">
      <alignment horizontal="left" wrapText="1"/>
    </xf>
    <xf numFmtId="0" fontId="25" fillId="0" borderId="14" xfId="1" applyFont="1" applyBorder="1" applyAlignment="1">
      <alignment horizontal="left" wrapText="1"/>
    </xf>
    <xf numFmtId="0" fontId="23" fillId="0" borderId="14" xfId="1" applyFont="1" applyBorder="1" applyAlignment="1">
      <alignment horizontal="left" wrapText="1"/>
    </xf>
    <xf numFmtId="49" fontId="23" fillId="0" borderId="14" xfId="1" applyNumberFormat="1" applyFont="1" applyBorder="1" applyAlignment="1">
      <alignment horizontal="left" wrapText="1"/>
    </xf>
    <xf numFmtId="0" fontId="23" fillId="0" borderId="6" xfId="1" applyFont="1" applyFill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>
      <alignment wrapText="1"/>
    </xf>
    <xf numFmtId="0" fontId="23" fillId="0" borderId="6" xfId="1" applyFont="1" applyBorder="1" applyAlignment="1"/>
    <xf numFmtId="0" fontId="23" fillId="0" borderId="6" xfId="1" applyFont="1" applyBorder="1" applyAlignment="1" applyProtection="1">
      <alignment wrapText="1"/>
      <protection locked="0"/>
    </xf>
    <xf numFmtId="0" fontId="23" fillId="3" borderId="6" xfId="0" applyFont="1" applyFill="1" applyBorder="1" applyAlignment="1" applyProtection="1">
      <alignment horizontal="left" wrapText="1"/>
    </xf>
    <xf numFmtId="0" fontId="23" fillId="3" borderId="6" xfId="0" applyFont="1" applyFill="1" applyBorder="1" applyAlignment="1" applyProtection="1">
      <alignment horizontal="left" vertical="top" wrapText="1"/>
    </xf>
    <xf numFmtId="49" fontId="24" fillId="0" borderId="6" xfId="1" applyNumberFormat="1" applyFont="1" applyBorder="1" applyAlignment="1" applyProtection="1">
      <alignment horizontal="left" wrapText="1"/>
      <protection locked="0"/>
    </xf>
    <xf numFmtId="49" fontId="23" fillId="0" borderId="6" xfId="0" applyNumberFormat="1" applyFont="1" applyBorder="1" applyAlignment="1" applyProtection="1">
      <alignment horizontal="left" wrapText="1"/>
      <protection locked="0"/>
    </xf>
    <xf numFmtId="0" fontId="30" fillId="0" borderId="0" xfId="0" applyFont="1" applyAlignment="1">
      <alignment wrapText="1"/>
    </xf>
    <xf numFmtId="0" fontId="23" fillId="0" borderId="11" xfId="1" applyFont="1" applyBorder="1" applyAlignment="1"/>
    <xf numFmtId="11" fontId="23" fillId="0" borderId="11" xfId="1" applyNumberFormat="1" applyFont="1" applyBorder="1" applyAlignment="1">
      <alignment vertical="top" wrapText="1"/>
    </xf>
    <xf numFmtId="0" fontId="30" fillId="0" borderId="6" xfId="0" applyFont="1" applyBorder="1" applyAlignment="1">
      <alignment wrapText="1"/>
    </xf>
    <xf numFmtId="0" fontId="23" fillId="0" borderId="6" xfId="1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49" fontId="23" fillId="0" borderId="13" xfId="1" applyNumberFormat="1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30" fillId="0" borderId="0" xfId="0" applyFont="1" applyAlignment="1">
      <alignment vertical="top" wrapText="1"/>
    </xf>
    <xf numFmtId="0" fontId="24" fillId="5" borderId="6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wrapText="1"/>
    </xf>
    <xf numFmtId="0" fontId="23" fillId="0" borderId="6" xfId="1" applyFont="1" applyFill="1" applyBorder="1" applyAlignment="1"/>
    <xf numFmtId="0" fontId="18" fillId="4" borderId="6" xfId="1" applyFont="1" applyFill="1" applyBorder="1" applyAlignment="1">
      <alignment horizontal="left" wrapText="1"/>
    </xf>
    <xf numFmtId="49" fontId="5" fillId="0" borderId="19" xfId="1" applyNumberFormat="1" applyFont="1" applyBorder="1" applyAlignment="1">
      <alignment horizontal="centerContinuous" vertical="center"/>
    </xf>
    <xf numFmtId="0" fontId="5" fillId="0" borderId="23" xfId="1" applyFont="1" applyBorder="1" applyAlignment="1">
      <alignment horizontal="centerContinuous" vertical="center"/>
    </xf>
    <xf numFmtId="0" fontId="5" fillId="0" borderId="25" xfId="1" applyFont="1" applyBorder="1" applyAlignment="1">
      <alignment horizontal="centerContinuous" vertical="center"/>
    </xf>
    <xf numFmtId="0" fontId="5" fillId="2" borderId="2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6" borderId="4" xfId="1" applyFont="1" applyFill="1" applyBorder="1" applyAlignment="1">
      <alignment horizontal="centerContinuous"/>
    </xf>
    <xf numFmtId="0" fontId="5" fillId="2" borderId="21" xfId="1" applyFont="1" applyFill="1" applyBorder="1" applyAlignment="1">
      <alignment horizontal="centerContinuous"/>
    </xf>
    <xf numFmtId="0" fontId="5" fillId="2" borderId="22" xfId="1" applyFont="1" applyFill="1" applyBorder="1" applyAlignment="1">
      <alignment horizontal="centerContinuous"/>
    </xf>
    <xf numFmtId="0" fontId="5" fillId="2" borderId="0" xfId="1" applyFont="1" applyFill="1" applyBorder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18" fillId="0" borderId="6" xfId="1" applyFont="1" applyFill="1" applyBorder="1" applyAlignment="1">
      <alignment horizontal="left" wrapText="1"/>
    </xf>
    <xf numFmtId="0" fontId="34" fillId="0" borderId="19" xfId="0" applyFont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6" fillId="4" borderId="26" xfId="1" applyFont="1" applyFill="1" applyBorder="1"/>
    <xf numFmtId="0" fontId="14" fillId="4" borderId="27" xfId="1" applyFont="1" applyFill="1" applyBorder="1" applyAlignment="1">
      <alignment horizontal="left"/>
    </xf>
    <xf numFmtId="0" fontId="15" fillId="0" borderId="24" xfId="1" applyFont="1" applyBorder="1"/>
    <xf numFmtId="0" fontId="35" fillId="0" borderId="24" xfId="1" applyFont="1" applyBorder="1"/>
    <xf numFmtId="0" fontId="14" fillId="0" borderId="0" xfId="1" applyFont="1" applyAlignment="1">
      <alignment horizontal="center"/>
    </xf>
    <xf numFmtId="0" fontId="14" fillId="0" borderId="0" xfId="1" applyFont="1" applyAlignment="1" applyProtection="1">
      <alignment horizontal="center"/>
      <protection locked="0"/>
    </xf>
    <xf numFmtId="0" fontId="33" fillId="6" borderId="10" xfId="1" applyFont="1" applyFill="1" applyBorder="1" applyAlignment="1" applyProtection="1">
      <alignment horizontal="center" vertical="center" wrapText="1"/>
      <protection locked="0"/>
    </xf>
    <xf numFmtId="0" fontId="33" fillId="6" borderId="21" xfId="1" applyFont="1" applyFill="1" applyBorder="1" applyAlignment="1">
      <alignment vertical="center" wrapText="1"/>
    </xf>
    <xf numFmtId="0" fontId="33" fillId="0" borderId="24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31" fillId="0" borderId="16" xfId="1" applyFont="1" applyFill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5" fillId="0" borderId="21" xfId="1" applyFont="1" applyBorder="1" applyAlignment="1">
      <alignment vertical="center"/>
    </xf>
    <xf numFmtId="0" fontId="33" fillId="0" borderId="10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94"/>
  <sheetViews>
    <sheetView tabSelected="1" view="pageBreakPreview" zoomScale="60" zoomScaleNormal="62" workbookViewId="0">
      <selection activeCell="G101" sqref="G101"/>
    </sheetView>
  </sheetViews>
  <sheetFormatPr defaultRowHeight="14.4" x14ac:dyDescent="0.3"/>
  <cols>
    <col min="1" max="1" width="15.6640625" customWidth="1"/>
    <col min="2" max="2" width="64.109375" customWidth="1"/>
    <col min="3" max="3" width="17.6640625" customWidth="1"/>
    <col min="4" max="4" width="17" customWidth="1"/>
    <col min="5" max="5" width="16.6640625" customWidth="1"/>
    <col min="6" max="6" width="18.33203125" customWidth="1"/>
    <col min="7" max="7" width="16" customWidth="1"/>
    <col min="8" max="8" width="14.6640625" customWidth="1"/>
    <col min="9" max="9" width="16.5546875" customWidth="1"/>
    <col min="10" max="11" width="17.33203125" customWidth="1"/>
    <col min="14" max="14" width="9.109375" customWidth="1"/>
  </cols>
  <sheetData>
    <row r="1" spans="1:11" ht="22.8" x14ac:dyDescent="0.4">
      <c r="A1" s="207" t="s">
        <v>77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2.8" x14ac:dyDescent="0.4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22.8" x14ac:dyDescent="0.4">
      <c r="A3" s="208" t="s">
        <v>87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67.95" customHeight="1" x14ac:dyDescent="0.3">
      <c r="A5" s="216" t="s">
        <v>38</v>
      </c>
      <c r="B5" s="218" t="s">
        <v>39</v>
      </c>
      <c r="C5" s="220" t="s">
        <v>83</v>
      </c>
      <c r="D5" s="220" t="s">
        <v>84</v>
      </c>
      <c r="E5" s="220" t="s">
        <v>85</v>
      </c>
      <c r="F5" s="209" t="s">
        <v>88</v>
      </c>
      <c r="G5" s="211" t="s">
        <v>0</v>
      </c>
      <c r="H5" s="211"/>
      <c r="I5" s="209" t="s">
        <v>82</v>
      </c>
      <c r="J5" s="211" t="s">
        <v>89</v>
      </c>
      <c r="K5" s="212"/>
    </row>
    <row r="6" spans="1:11" ht="24.6" customHeight="1" x14ac:dyDescent="0.3">
      <c r="A6" s="217"/>
      <c r="B6" s="219"/>
      <c r="C6" s="221"/>
      <c r="D6" s="221"/>
      <c r="E6" s="221"/>
      <c r="F6" s="210"/>
      <c r="G6" s="175" t="s">
        <v>1</v>
      </c>
      <c r="H6" s="176" t="s">
        <v>2</v>
      </c>
      <c r="I6" s="210"/>
      <c r="J6" s="175" t="s">
        <v>1</v>
      </c>
      <c r="K6" s="177" t="s">
        <v>2</v>
      </c>
    </row>
    <row r="7" spans="1:11" ht="15.6" x14ac:dyDescent="0.3">
      <c r="A7" s="178">
        <v>1</v>
      </c>
      <c r="B7" s="179">
        <v>2</v>
      </c>
      <c r="C7" s="187">
        <v>3</v>
      </c>
      <c r="D7" s="180">
        <v>4</v>
      </c>
      <c r="E7" s="180">
        <v>5</v>
      </c>
      <c r="F7" s="181">
        <v>6</v>
      </c>
      <c r="G7" s="182">
        <v>7</v>
      </c>
      <c r="H7" s="183">
        <v>8</v>
      </c>
      <c r="I7" s="181">
        <v>9</v>
      </c>
      <c r="J7" s="184">
        <v>10</v>
      </c>
      <c r="K7" s="185">
        <v>11</v>
      </c>
    </row>
    <row r="8" spans="1:11" ht="22.8" x14ac:dyDescent="0.4">
      <c r="A8" s="188">
        <v>100000</v>
      </c>
      <c r="B8" s="23" t="s">
        <v>3</v>
      </c>
      <c r="C8" s="50">
        <f>SUM(C9:C12,C13)</f>
        <v>754624.60000000009</v>
      </c>
      <c r="D8" s="50">
        <f>SUM(D9:D12,D13)</f>
        <v>754624.60000000009</v>
      </c>
      <c r="E8" s="51">
        <f>SUM(E9:E12,E13)</f>
        <v>62770.399999999994</v>
      </c>
      <c r="F8" s="52">
        <f>SUM(F9:F12,F13)</f>
        <v>70742.3</v>
      </c>
      <c r="G8" s="51">
        <f>SUM(G9:G12,G13)</f>
        <v>7971.9000000000033</v>
      </c>
      <c r="H8" s="53">
        <f>SUM(F8/E8)</f>
        <v>1.1270009431196872</v>
      </c>
      <c r="I8" s="52">
        <f>SUM(I9:I12,I13)</f>
        <v>51786.400000000001</v>
      </c>
      <c r="J8" s="52">
        <f>SUM(J9:J12,J13)</f>
        <v>18955.900000000005</v>
      </c>
      <c r="K8" s="54">
        <f>SUM(F8/I8)*100%</f>
        <v>1.3660401186411877</v>
      </c>
    </row>
    <row r="9" spans="1:11" ht="33" customHeight="1" x14ac:dyDescent="0.4">
      <c r="A9" s="189">
        <v>110100</v>
      </c>
      <c r="B9" s="145" t="s">
        <v>4</v>
      </c>
      <c r="C9" s="55">
        <v>648229.9</v>
      </c>
      <c r="D9" s="55">
        <v>648229.9</v>
      </c>
      <c r="E9" s="56">
        <v>53072</v>
      </c>
      <c r="F9" s="57">
        <v>59682.3</v>
      </c>
      <c r="G9" s="58">
        <f>SUM(F9-E9)</f>
        <v>6610.3000000000029</v>
      </c>
      <c r="H9" s="59">
        <f>SUM(F9/E9)</f>
        <v>1.1245534368405186</v>
      </c>
      <c r="I9" s="57">
        <v>43161.4</v>
      </c>
      <c r="J9" s="60">
        <f>SUM(F9-I9)</f>
        <v>16520.900000000001</v>
      </c>
      <c r="K9" s="61">
        <f>SUM(F9/I9)*100%</f>
        <v>1.3827702530501791</v>
      </c>
    </row>
    <row r="10" spans="1:11" ht="27.6" customHeight="1" x14ac:dyDescent="0.4">
      <c r="A10" s="190">
        <v>110200</v>
      </c>
      <c r="B10" s="146" t="s">
        <v>5</v>
      </c>
      <c r="C10" s="62">
        <v>339.8</v>
      </c>
      <c r="D10" s="62">
        <v>339.8</v>
      </c>
      <c r="E10" s="63"/>
      <c r="F10" s="64">
        <v>300</v>
      </c>
      <c r="G10" s="58">
        <f>SUM(F10-E10)</f>
        <v>300</v>
      </c>
      <c r="H10" s="65" t="e">
        <f>SUM(F10/E10)</f>
        <v>#DIV/0!</v>
      </c>
      <c r="I10" s="64">
        <v>0.1</v>
      </c>
      <c r="J10" s="60">
        <f t="shared" ref="J10:J19" si="0">SUM(F10-I10)</f>
        <v>299.89999999999998</v>
      </c>
      <c r="K10" s="61">
        <f t="shared" ref="K10:K34" si="1">SUM(F10/I10)*100%</f>
        <v>3000</v>
      </c>
    </row>
    <row r="11" spans="1:11" ht="42" customHeight="1" x14ac:dyDescent="0.4">
      <c r="A11" s="190">
        <v>130000</v>
      </c>
      <c r="B11" s="147" t="s">
        <v>78</v>
      </c>
      <c r="C11" s="66">
        <v>1060</v>
      </c>
      <c r="D11" s="66">
        <v>1060</v>
      </c>
      <c r="E11" s="63"/>
      <c r="F11" s="64">
        <v>14.8</v>
      </c>
      <c r="G11" s="58">
        <f>SUM(F11-E11)</f>
        <v>14.8</v>
      </c>
      <c r="H11" s="59" t="e">
        <f>SUM(F11/E11)</f>
        <v>#DIV/0!</v>
      </c>
      <c r="I11" s="64">
        <v>4.9000000000000004</v>
      </c>
      <c r="J11" s="60">
        <f t="shared" si="0"/>
        <v>9.9</v>
      </c>
      <c r="K11" s="61">
        <f t="shared" si="1"/>
        <v>3.0204081632653059</v>
      </c>
    </row>
    <row r="12" spans="1:11" ht="45" customHeight="1" x14ac:dyDescent="0.4">
      <c r="A12" s="190">
        <v>140000</v>
      </c>
      <c r="B12" s="148" t="s">
        <v>63</v>
      </c>
      <c r="C12" s="67">
        <v>23635</v>
      </c>
      <c r="D12" s="67">
        <v>23635</v>
      </c>
      <c r="E12" s="68">
        <v>1967.2</v>
      </c>
      <c r="F12" s="64">
        <v>2364.5</v>
      </c>
      <c r="G12" s="58">
        <f>SUM(F12-E12)</f>
        <v>397.29999999999995</v>
      </c>
      <c r="H12" s="59">
        <f>SUM(F12/E12)</f>
        <v>1.201962179747865</v>
      </c>
      <c r="I12" s="64">
        <v>1816.2</v>
      </c>
      <c r="J12" s="60">
        <f t="shared" si="0"/>
        <v>548.29999999999995</v>
      </c>
      <c r="K12" s="61">
        <f t="shared" si="1"/>
        <v>1.3018940645303381</v>
      </c>
    </row>
    <row r="13" spans="1:11" ht="66" customHeight="1" x14ac:dyDescent="0.4">
      <c r="A13" s="191">
        <v>180000</v>
      </c>
      <c r="B13" s="149" t="s">
        <v>81</v>
      </c>
      <c r="C13" s="69">
        <f>SUM(C18:C19,C14)</f>
        <v>81359.899999999994</v>
      </c>
      <c r="D13" s="69">
        <f>SUM(D18:D19,D14)</f>
        <v>81359.899999999994</v>
      </c>
      <c r="E13" s="70">
        <f>SUM(E18:E19,E14)</f>
        <v>7731.2000000000007</v>
      </c>
      <c r="F13" s="71">
        <f>SUM(F18:F19,F14)</f>
        <v>8380.7000000000007</v>
      </c>
      <c r="G13" s="72">
        <f>SUM(G18:G19,G14)</f>
        <v>649.5</v>
      </c>
      <c r="H13" s="73">
        <f t="shared" ref="H13:H19" si="2">SUM(F13/E13)</f>
        <v>1.0840102442052979</v>
      </c>
      <c r="I13" s="71">
        <f>SUM(I18:I19,I14)</f>
        <v>6803.8</v>
      </c>
      <c r="J13" s="74">
        <f t="shared" si="0"/>
        <v>1576.9000000000005</v>
      </c>
      <c r="K13" s="75">
        <f t="shared" si="1"/>
        <v>1.2317675416678915</v>
      </c>
    </row>
    <row r="14" spans="1:11" ht="28.2" customHeight="1" x14ac:dyDescent="0.4">
      <c r="A14" s="191">
        <v>180100</v>
      </c>
      <c r="B14" s="150" t="s">
        <v>6</v>
      </c>
      <c r="C14" s="69">
        <f>SUM(C15:C17)</f>
        <v>47955.5</v>
      </c>
      <c r="D14" s="69">
        <f>SUM(D15:D17)</f>
        <v>47955.5</v>
      </c>
      <c r="E14" s="70">
        <f>SUM(E15:E17)</f>
        <v>4368.1000000000004</v>
      </c>
      <c r="F14" s="71">
        <f>SUM(F15:F17)</f>
        <v>3919.3</v>
      </c>
      <c r="G14" s="72">
        <f>SUM(G15:G17)</f>
        <v>-448.79999999999973</v>
      </c>
      <c r="H14" s="73">
        <f t="shared" si="2"/>
        <v>0.89725509947116588</v>
      </c>
      <c r="I14" s="71">
        <f>SUM(I15:I17)</f>
        <v>3570</v>
      </c>
      <c r="J14" s="74">
        <f t="shared" si="0"/>
        <v>349.30000000000018</v>
      </c>
      <c r="K14" s="75">
        <f t="shared" si="1"/>
        <v>1.097843137254902</v>
      </c>
    </row>
    <row r="15" spans="1:11" ht="28.95" customHeight="1" x14ac:dyDescent="0.4">
      <c r="A15" s="190"/>
      <c r="B15" s="151" t="s">
        <v>7</v>
      </c>
      <c r="C15" s="76">
        <v>5547.5</v>
      </c>
      <c r="D15" s="76">
        <v>5547.5</v>
      </c>
      <c r="E15" s="68">
        <v>840</v>
      </c>
      <c r="F15" s="64">
        <v>606.5</v>
      </c>
      <c r="G15" s="58">
        <f>SUM(F15-E15)</f>
        <v>-233.5</v>
      </c>
      <c r="H15" s="59">
        <f t="shared" si="2"/>
        <v>0.72202380952380951</v>
      </c>
      <c r="I15" s="64">
        <v>739.5</v>
      </c>
      <c r="J15" s="60">
        <f t="shared" si="0"/>
        <v>-133</v>
      </c>
      <c r="K15" s="61">
        <f t="shared" si="1"/>
        <v>0.82014874915483438</v>
      </c>
    </row>
    <row r="16" spans="1:11" ht="27" customHeight="1" x14ac:dyDescent="0.4">
      <c r="A16" s="190"/>
      <c r="B16" s="151" t="s">
        <v>8</v>
      </c>
      <c r="C16" s="76">
        <v>42383</v>
      </c>
      <c r="D16" s="76">
        <v>42383</v>
      </c>
      <c r="E16" s="68">
        <v>3528.1</v>
      </c>
      <c r="F16" s="64">
        <v>3312.8</v>
      </c>
      <c r="G16" s="58">
        <f>SUM(F16-E16)</f>
        <v>-215.29999999999973</v>
      </c>
      <c r="H16" s="59">
        <f t="shared" si="2"/>
        <v>0.93897565261755622</v>
      </c>
      <c r="I16" s="64">
        <v>2830.5</v>
      </c>
      <c r="J16" s="60">
        <f t="shared" si="0"/>
        <v>482.30000000000018</v>
      </c>
      <c r="K16" s="61">
        <f t="shared" si="1"/>
        <v>1.1703939233351</v>
      </c>
    </row>
    <row r="17" spans="1:11" ht="22.8" x14ac:dyDescent="0.4">
      <c r="A17" s="190"/>
      <c r="B17" s="151" t="s">
        <v>9</v>
      </c>
      <c r="C17" s="76">
        <v>25</v>
      </c>
      <c r="D17" s="76">
        <v>25</v>
      </c>
      <c r="E17" s="68"/>
      <c r="F17" s="64"/>
      <c r="G17" s="58">
        <f>SUM(F17-E17)</f>
        <v>0</v>
      </c>
      <c r="H17" s="59" t="e">
        <f t="shared" si="2"/>
        <v>#DIV/0!</v>
      </c>
      <c r="I17" s="64"/>
      <c r="J17" s="60">
        <f t="shared" si="0"/>
        <v>0</v>
      </c>
      <c r="K17" s="61" t="e">
        <f t="shared" si="1"/>
        <v>#DIV/0!</v>
      </c>
    </row>
    <row r="18" spans="1:11" ht="25.2" customHeight="1" x14ac:dyDescent="0.4">
      <c r="A18" s="190">
        <v>180300</v>
      </c>
      <c r="B18" s="151" t="s">
        <v>10</v>
      </c>
      <c r="C18" s="76">
        <v>82</v>
      </c>
      <c r="D18" s="76">
        <v>82</v>
      </c>
      <c r="E18" s="68"/>
      <c r="F18" s="64"/>
      <c r="G18" s="58">
        <f>SUM(F18-E18)</f>
        <v>0</v>
      </c>
      <c r="H18" s="59" t="e">
        <f t="shared" si="2"/>
        <v>#DIV/0!</v>
      </c>
      <c r="I18" s="64"/>
      <c r="J18" s="60">
        <f t="shared" si="0"/>
        <v>0</v>
      </c>
      <c r="K18" s="61" t="e">
        <f t="shared" si="1"/>
        <v>#DIV/0!</v>
      </c>
    </row>
    <row r="19" spans="1:11" ht="30.6" customHeight="1" x14ac:dyDescent="0.4">
      <c r="A19" s="190">
        <v>180500</v>
      </c>
      <c r="B19" s="151" t="s">
        <v>11</v>
      </c>
      <c r="C19" s="76">
        <v>33322.400000000001</v>
      </c>
      <c r="D19" s="76">
        <v>33322.400000000001</v>
      </c>
      <c r="E19" s="68">
        <v>3363.1</v>
      </c>
      <c r="F19" s="64">
        <v>4461.3999999999996</v>
      </c>
      <c r="G19" s="58">
        <f>SUM(F19-E19)</f>
        <v>1098.2999999999997</v>
      </c>
      <c r="H19" s="59">
        <f t="shared" si="2"/>
        <v>1.3265736968868007</v>
      </c>
      <c r="I19" s="64">
        <v>3233.8</v>
      </c>
      <c r="J19" s="60">
        <f t="shared" si="0"/>
        <v>1227.5999999999995</v>
      </c>
      <c r="K19" s="61">
        <f t="shared" si="1"/>
        <v>1.379615313253757</v>
      </c>
    </row>
    <row r="20" spans="1:11" ht="22.8" x14ac:dyDescent="0.4">
      <c r="A20" s="192">
        <v>200000</v>
      </c>
      <c r="B20" s="96" t="s">
        <v>13</v>
      </c>
      <c r="C20" s="77">
        <f>SUM(C21:C34)</f>
        <v>4976.8</v>
      </c>
      <c r="D20" s="77">
        <f>SUM(D21:D34)</f>
        <v>4976.8</v>
      </c>
      <c r="E20" s="78">
        <f>SUM(E21:E34)</f>
        <v>406.20000000000005</v>
      </c>
      <c r="F20" s="79">
        <f>SUM(F21:F34)</f>
        <v>943.3</v>
      </c>
      <c r="G20" s="78">
        <f>SUM(G21:G34)</f>
        <v>537.10000000000014</v>
      </c>
      <c r="H20" s="53">
        <f>SUM(F20/E20)</f>
        <v>2.3222550467749872</v>
      </c>
      <c r="I20" s="79">
        <f>SUM(I21:I34)</f>
        <v>598.5</v>
      </c>
      <c r="J20" s="78">
        <f>SUM(J21:J34)</f>
        <v>344.80000000000007</v>
      </c>
      <c r="K20" s="80">
        <f>SUM(F20/I20)*100%</f>
        <v>1.5761069340016707</v>
      </c>
    </row>
    <row r="21" spans="1:11" ht="63.6" customHeight="1" x14ac:dyDescent="0.4">
      <c r="A21" s="190">
        <v>210103</v>
      </c>
      <c r="B21" s="152" t="s">
        <v>57</v>
      </c>
      <c r="C21" s="81">
        <v>231.6</v>
      </c>
      <c r="D21" s="81">
        <v>231.6</v>
      </c>
      <c r="E21" s="68"/>
      <c r="F21" s="64"/>
      <c r="G21" s="58">
        <f t="shared" ref="G21:G34" si="3">SUM(F21-E21)</f>
        <v>0</v>
      </c>
      <c r="H21" s="59" t="e">
        <f t="shared" ref="H21:H32" si="4">SUM(F21/E21)</f>
        <v>#DIV/0!</v>
      </c>
      <c r="I21" s="64"/>
      <c r="J21" s="60">
        <f t="shared" ref="J21:J38" si="5">SUM(F21-I21)</f>
        <v>0</v>
      </c>
      <c r="K21" s="82" t="e">
        <f t="shared" si="1"/>
        <v>#DIV/0!</v>
      </c>
    </row>
    <row r="22" spans="1:11" ht="43.2" hidden="1" x14ac:dyDescent="0.4">
      <c r="A22" s="190">
        <v>210500</v>
      </c>
      <c r="B22" s="153" t="s">
        <v>34</v>
      </c>
      <c r="C22" s="83"/>
      <c r="D22" s="83"/>
      <c r="E22" s="68"/>
      <c r="F22" s="64"/>
      <c r="G22" s="58">
        <f t="shared" si="3"/>
        <v>0</v>
      </c>
      <c r="H22" s="59" t="e">
        <f t="shared" si="4"/>
        <v>#DIV/0!</v>
      </c>
      <c r="I22" s="64"/>
      <c r="J22" s="60">
        <f t="shared" si="5"/>
        <v>0</v>
      </c>
      <c r="K22" s="82"/>
    </row>
    <row r="23" spans="1:11" ht="21" hidden="1" customHeight="1" x14ac:dyDescent="0.4">
      <c r="A23" s="190">
        <v>210805</v>
      </c>
      <c r="B23" s="154" t="s">
        <v>14</v>
      </c>
      <c r="C23" s="84"/>
      <c r="D23" s="84"/>
      <c r="E23" s="68"/>
      <c r="F23" s="64"/>
      <c r="G23" s="58">
        <f t="shared" si="3"/>
        <v>0</v>
      </c>
      <c r="H23" s="59"/>
      <c r="I23" s="64"/>
      <c r="J23" s="60">
        <f t="shared" si="5"/>
        <v>0</v>
      </c>
      <c r="K23" s="82"/>
    </row>
    <row r="24" spans="1:11" ht="30" customHeight="1" x14ac:dyDescent="0.4">
      <c r="A24" s="189">
        <v>210811</v>
      </c>
      <c r="B24" s="155" t="s">
        <v>15</v>
      </c>
      <c r="C24" s="85">
        <v>500</v>
      </c>
      <c r="D24" s="85">
        <v>500</v>
      </c>
      <c r="E24" s="68">
        <v>55.6</v>
      </c>
      <c r="F24" s="64">
        <v>256.8</v>
      </c>
      <c r="G24" s="58">
        <f t="shared" si="3"/>
        <v>201.20000000000002</v>
      </c>
      <c r="H24" s="59">
        <f t="shared" si="4"/>
        <v>4.6187050359712227</v>
      </c>
      <c r="I24" s="64">
        <v>126.4</v>
      </c>
      <c r="J24" s="60">
        <f t="shared" si="5"/>
        <v>130.4</v>
      </c>
      <c r="K24" s="82">
        <f>SUM(F24/I24)*100%</f>
        <v>2.0316455696202533</v>
      </c>
    </row>
    <row r="25" spans="1:11" ht="58.95" customHeight="1" x14ac:dyDescent="0.4">
      <c r="A25" s="193">
        <v>210815</v>
      </c>
      <c r="B25" s="156" t="s">
        <v>32</v>
      </c>
      <c r="C25" s="86">
        <v>40</v>
      </c>
      <c r="D25" s="86">
        <v>40</v>
      </c>
      <c r="E25" s="68"/>
      <c r="F25" s="64"/>
      <c r="G25" s="58">
        <f>SUM(F25-E25)</f>
        <v>0</v>
      </c>
      <c r="H25" s="59" t="e">
        <f t="shared" si="4"/>
        <v>#DIV/0!</v>
      </c>
      <c r="I25" s="64"/>
      <c r="J25" s="60">
        <f t="shared" si="5"/>
        <v>0</v>
      </c>
      <c r="K25" s="82" t="e">
        <f>SUM(F25/I25)*100%</f>
        <v>#DIV/0!</v>
      </c>
    </row>
    <row r="26" spans="1:11" ht="78.75" customHeight="1" x14ac:dyDescent="0.4">
      <c r="A26" s="194">
        <v>210824</v>
      </c>
      <c r="B26" s="157" t="s">
        <v>79</v>
      </c>
      <c r="C26" s="86">
        <v>12</v>
      </c>
      <c r="D26" s="86">
        <v>12</v>
      </c>
      <c r="E26" s="68">
        <v>1</v>
      </c>
      <c r="F26" s="64">
        <v>0.7</v>
      </c>
      <c r="G26" s="58">
        <f t="shared" si="3"/>
        <v>-0.30000000000000004</v>
      </c>
      <c r="H26" s="59">
        <f t="shared" si="4"/>
        <v>0.7</v>
      </c>
      <c r="I26" s="64">
        <v>1.9</v>
      </c>
      <c r="J26" s="60">
        <f t="shared" ref="J26" si="6">SUM(F26-I26)</f>
        <v>-1.2</v>
      </c>
      <c r="K26" s="82">
        <f>SUM(F26/I26)*100%</f>
        <v>0.36842105263157893</v>
      </c>
    </row>
    <row r="27" spans="1:11" ht="58.2" customHeight="1" x14ac:dyDescent="0.4">
      <c r="A27" s="195">
        <v>220103</v>
      </c>
      <c r="B27" s="156" t="s">
        <v>33</v>
      </c>
      <c r="C27" s="86">
        <v>50</v>
      </c>
      <c r="D27" s="86">
        <v>50</v>
      </c>
      <c r="E27" s="68">
        <v>4.2</v>
      </c>
      <c r="F27" s="64">
        <v>6.7</v>
      </c>
      <c r="G27" s="58">
        <f t="shared" si="3"/>
        <v>2.5</v>
      </c>
      <c r="H27" s="59">
        <f t="shared" si="4"/>
        <v>1.5952380952380951</v>
      </c>
      <c r="I27" s="64">
        <v>6</v>
      </c>
      <c r="J27" s="60">
        <f t="shared" si="5"/>
        <v>0.70000000000000018</v>
      </c>
      <c r="K27" s="82">
        <f>SUM(F27/I27)*100%</f>
        <v>1.1166666666666667</v>
      </c>
    </row>
    <row r="28" spans="1:11" ht="33" customHeight="1" x14ac:dyDescent="0.4">
      <c r="A28" s="189">
        <v>220125</v>
      </c>
      <c r="B28" s="158" t="s">
        <v>58</v>
      </c>
      <c r="C28" s="87">
        <v>2900</v>
      </c>
      <c r="D28" s="87">
        <v>2900</v>
      </c>
      <c r="E28" s="68">
        <v>242</v>
      </c>
      <c r="F28" s="64">
        <v>464.3</v>
      </c>
      <c r="G28" s="58">
        <f t="shared" si="3"/>
        <v>222.3</v>
      </c>
      <c r="H28" s="59">
        <f t="shared" si="4"/>
        <v>1.9185950413223141</v>
      </c>
      <c r="I28" s="64">
        <v>304.39999999999998</v>
      </c>
      <c r="J28" s="60">
        <f t="shared" si="5"/>
        <v>159.90000000000003</v>
      </c>
      <c r="K28" s="82">
        <f t="shared" si="1"/>
        <v>1.5252956636005257</v>
      </c>
    </row>
    <row r="29" spans="1:11" ht="40.200000000000003" customHeight="1" x14ac:dyDescent="0.4">
      <c r="A29" s="189">
        <v>220126</v>
      </c>
      <c r="B29" s="159" t="s">
        <v>30</v>
      </c>
      <c r="C29" s="88">
        <v>200</v>
      </c>
      <c r="D29" s="89">
        <v>200</v>
      </c>
      <c r="E29" s="68">
        <v>17</v>
      </c>
      <c r="F29" s="64">
        <v>30</v>
      </c>
      <c r="G29" s="58">
        <f t="shared" si="3"/>
        <v>13</v>
      </c>
      <c r="H29" s="59">
        <f t="shared" si="4"/>
        <v>1.7647058823529411</v>
      </c>
      <c r="I29" s="64">
        <v>52.6</v>
      </c>
      <c r="J29" s="60">
        <f t="shared" si="5"/>
        <v>-22.6</v>
      </c>
      <c r="K29" s="82">
        <f t="shared" si="1"/>
        <v>0.57034220532319391</v>
      </c>
    </row>
    <row r="30" spans="1:11" ht="85.95" customHeight="1" x14ac:dyDescent="0.4">
      <c r="A30" s="189">
        <v>220804</v>
      </c>
      <c r="B30" s="160" t="s">
        <v>61</v>
      </c>
      <c r="C30" s="89">
        <v>998.2</v>
      </c>
      <c r="D30" s="89">
        <v>998.2</v>
      </c>
      <c r="E30" s="68">
        <v>83</v>
      </c>
      <c r="F30" s="64">
        <v>58.3</v>
      </c>
      <c r="G30" s="58">
        <f t="shared" si="3"/>
        <v>-24.700000000000003</v>
      </c>
      <c r="H30" s="59">
        <f t="shared" si="4"/>
        <v>0.70240963855421679</v>
      </c>
      <c r="I30" s="64">
        <v>62.3</v>
      </c>
      <c r="J30" s="60">
        <f t="shared" si="5"/>
        <v>-4</v>
      </c>
      <c r="K30" s="82">
        <f t="shared" si="1"/>
        <v>0.9357945425361156</v>
      </c>
    </row>
    <row r="31" spans="1:11" ht="24.6" customHeight="1" x14ac:dyDescent="0.4">
      <c r="A31" s="189">
        <v>220900</v>
      </c>
      <c r="B31" s="145" t="s">
        <v>16</v>
      </c>
      <c r="C31" s="90">
        <v>25</v>
      </c>
      <c r="D31" s="90">
        <v>25</v>
      </c>
      <c r="E31" s="68">
        <v>1.8</v>
      </c>
      <c r="F31" s="64">
        <v>2.1</v>
      </c>
      <c r="G31" s="58">
        <f t="shared" si="3"/>
        <v>0.30000000000000004</v>
      </c>
      <c r="H31" s="59">
        <f t="shared" si="4"/>
        <v>1.1666666666666667</v>
      </c>
      <c r="I31" s="64">
        <v>2.6</v>
      </c>
      <c r="J31" s="60">
        <f t="shared" si="5"/>
        <v>-0.5</v>
      </c>
      <c r="K31" s="82">
        <f t="shared" si="1"/>
        <v>0.80769230769230771</v>
      </c>
    </row>
    <row r="32" spans="1:11" ht="25.2" customHeight="1" x14ac:dyDescent="0.4">
      <c r="A32" s="189">
        <v>240603</v>
      </c>
      <c r="B32" s="154" t="s">
        <v>14</v>
      </c>
      <c r="C32" s="91">
        <v>20</v>
      </c>
      <c r="D32" s="91">
        <v>20</v>
      </c>
      <c r="E32" s="68">
        <v>1.6</v>
      </c>
      <c r="F32" s="64">
        <v>115.9</v>
      </c>
      <c r="G32" s="58">
        <f t="shared" si="3"/>
        <v>114.30000000000001</v>
      </c>
      <c r="H32" s="59">
        <f t="shared" si="4"/>
        <v>72.4375</v>
      </c>
      <c r="I32" s="64">
        <v>12.3</v>
      </c>
      <c r="J32" s="60">
        <f t="shared" si="5"/>
        <v>103.60000000000001</v>
      </c>
      <c r="K32" s="82">
        <f t="shared" si="1"/>
        <v>9.4227642276422756</v>
      </c>
    </row>
    <row r="33" spans="1:11" ht="22.8" hidden="1" x14ac:dyDescent="0.4">
      <c r="A33" s="195">
        <v>240606</v>
      </c>
      <c r="B33" s="161" t="s">
        <v>75</v>
      </c>
      <c r="C33" s="92"/>
      <c r="D33" s="92"/>
      <c r="E33" s="93"/>
      <c r="F33" s="94"/>
      <c r="G33" s="58">
        <f>SUM(F33-E33)</f>
        <v>0</v>
      </c>
      <c r="H33" s="59" t="e">
        <f>SUM(F33/E33)</f>
        <v>#DIV/0!</v>
      </c>
      <c r="I33" s="94"/>
      <c r="J33" s="60">
        <f>SUM(F33-I33)</f>
        <v>0</v>
      </c>
      <c r="K33" s="82" t="e">
        <f>SUM(F33/I33)*100%</f>
        <v>#DIV/0!</v>
      </c>
    </row>
    <row r="34" spans="1:11" ht="87" customHeight="1" x14ac:dyDescent="0.4">
      <c r="A34" s="195">
        <v>240622</v>
      </c>
      <c r="B34" s="162" t="s">
        <v>40</v>
      </c>
      <c r="C34" s="95"/>
      <c r="D34" s="95"/>
      <c r="E34" s="93"/>
      <c r="F34" s="94">
        <v>8.5</v>
      </c>
      <c r="G34" s="58">
        <f t="shared" si="3"/>
        <v>8.5</v>
      </c>
      <c r="H34" s="59"/>
      <c r="I34" s="94">
        <v>30</v>
      </c>
      <c r="J34" s="60">
        <f t="shared" si="5"/>
        <v>-21.5</v>
      </c>
      <c r="K34" s="82">
        <f t="shared" si="1"/>
        <v>0.28333333333333333</v>
      </c>
    </row>
    <row r="35" spans="1:11" ht="21" hidden="1" customHeight="1" x14ac:dyDescent="0.4">
      <c r="A35" s="192">
        <v>300000</v>
      </c>
      <c r="B35" s="21" t="s">
        <v>17</v>
      </c>
      <c r="C35" s="96"/>
      <c r="D35" s="78">
        <f>SUM(D36:D37)</f>
        <v>0</v>
      </c>
      <c r="E35" s="78">
        <f>SUM(E37)</f>
        <v>0</v>
      </c>
      <c r="F35" s="79">
        <f>SUM(F37,F36)</f>
        <v>0</v>
      </c>
      <c r="G35" s="78">
        <f>SUM(F35-E35)</f>
        <v>0</v>
      </c>
      <c r="H35" s="53" t="e">
        <f>SUM(F35/E35)</f>
        <v>#DIV/0!</v>
      </c>
      <c r="I35" s="79">
        <f>SUM(I37,I36)</f>
        <v>0</v>
      </c>
      <c r="J35" s="78">
        <f>SUM(F35-I35)</f>
        <v>0</v>
      </c>
      <c r="K35" s="80" t="e">
        <f>SUM(F35/I35)*100%</f>
        <v>#DIV/0!</v>
      </c>
    </row>
    <row r="36" spans="1:11" ht="1.95" hidden="1" customHeight="1" x14ac:dyDescent="0.4">
      <c r="A36" s="189">
        <v>310102</v>
      </c>
      <c r="B36" s="22" t="s">
        <v>18</v>
      </c>
      <c r="C36" s="97"/>
      <c r="D36" s="63"/>
      <c r="E36" s="63"/>
      <c r="F36" s="64"/>
      <c r="G36" s="58">
        <v>0</v>
      </c>
      <c r="H36" s="59"/>
      <c r="I36" s="64"/>
      <c r="J36" s="60">
        <f t="shared" si="5"/>
        <v>0</v>
      </c>
      <c r="K36" s="82"/>
    </row>
    <row r="37" spans="1:11" ht="1.95" hidden="1" customHeight="1" x14ac:dyDescent="0.4">
      <c r="A37" s="189">
        <v>310200</v>
      </c>
      <c r="B37" s="28" t="s">
        <v>59</v>
      </c>
      <c r="C37" s="98"/>
      <c r="D37" s="63"/>
      <c r="E37" s="63"/>
      <c r="F37" s="64"/>
      <c r="G37" s="58">
        <f>SUM(F37-E37)</f>
        <v>0</v>
      </c>
      <c r="H37" s="59" t="e">
        <f>SUM(F37/E37)</f>
        <v>#DIV/0!</v>
      </c>
      <c r="I37" s="64"/>
      <c r="J37" s="60">
        <f t="shared" si="5"/>
        <v>0</v>
      </c>
      <c r="K37" s="82" t="e">
        <f>SUM(F37/I37)*100%</f>
        <v>#DIV/0!</v>
      </c>
    </row>
    <row r="38" spans="1:11" ht="29.4" customHeight="1" x14ac:dyDescent="0.4">
      <c r="A38" s="196"/>
      <c r="B38" s="96" t="s">
        <v>19</v>
      </c>
      <c r="C38" s="99">
        <f>SUM(C8,C20,C35)</f>
        <v>759601.40000000014</v>
      </c>
      <c r="D38" s="99">
        <f>SUM(D8,D20,D35)</f>
        <v>759601.40000000014</v>
      </c>
      <c r="E38" s="99">
        <f>SUM(E8,E20,E35)</f>
        <v>63176.599999999991</v>
      </c>
      <c r="F38" s="71">
        <f>SUM(F8,F20,F35)</f>
        <v>71685.600000000006</v>
      </c>
      <c r="G38" s="99">
        <f>SUM(F38-E38)</f>
        <v>8509.0000000000146</v>
      </c>
      <c r="H38" s="53">
        <f>SUM(F38/E38)</f>
        <v>1.1346859438462977</v>
      </c>
      <c r="I38" s="71">
        <f>SUM(I8,I20,I35)</f>
        <v>52384.9</v>
      </c>
      <c r="J38" s="99">
        <f t="shared" si="5"/>
        <v>19300.700000000004</v>
      </c>
      <c r="K38" s="80">
        <f t="shared" ref="K38:K68" si="7">SUM(F38/I38)*100%</f>
        <v>1.368440142102018</v>
      </c>
    </row>
    <row r="39" spans="1:11" ht="22.8" x14ac:dyDescent="0.4">
      <c r="A39" s="197">
        <v>400000</v>
      </c>
      <c r="B39" s="186" t="s">
        <v>20</v>
      </c>
      <c r="C39" s="100">
        <f>SUM(C40,C49,C47)</f>
        <v>186398.59999999998</v>
      </c>
      <c r="D39" s="100">
        <f>SUM(D40,D49,D47)</f>
        <v>186398.59999999998</v>
      </c>
      <c r="E39" s="100">
        <f>SUM(E40,E49,E47)</f>
        <v>13529.75</v>
      </c>
      <c r="F39" s="101">
        <f>SUM(F40,F49,F47)</f>
        <v>13529.75</v>
      </c>
      <c r="G39" s="72">
        <f>SUM(F39-E39)</f>
        <v>0</v>
      </c>
      <c r="H39" s="73">
        <f t="shared" ref="H39:H65" si="8">SUM(F39/E39)</f>
        <v>1</v>
      </c>
      <c r="I39" s="101">
        <f>SUM(I40,I49,I47)</f>
        <v>12080.099999999999</v>
      </c>
      <c r="J39" s="100">
        <f>SUM(J40,J49,J47)</f>
        <v>1449.6500000000003</v>
      </c>
      <c r="K39" s="75">
        <f t="shared" si="7"/>
        <v>1.120003145669324</v>
      </c>
    </row>
    <row r="40" spans="1:11" ht="45.6" x14ac:dyDescent="0.4">
      <c r="A40" s="197">
        <v>410300</v>
      </c>
      <c r="B40" s="186" t="s">
        <v>42</v>
      </c>
      <c r="C40" s="100">
        <f>SUM(C41:C46)</f>
        <v>184313.3</v>
      </c>
      <c r="D40" s="100">
        <f>SUM(D41:D46)</f>
        <v>184313.3</v>
      </c>
      <c r="E40" s="100">
        <f>SUM(E41:E46)</f>
        <v>13378.4</v>
      </c>
      <c r="F40" s="101">
        <f>SUM(F41:F46)</f>
        <v>13378.4</v>
      </c>
      <c r="G40" s="72">
        <f>SUM(F40-E40)</f>
        <v>0</v>
      </c>
      <c r="H40" s="73">
        <f t="shared" si="8"/>
        <v>1</v>
      </c>
      <c r="I40" s="101">
        <f>SUM(I41:I46)</f>
        <v>11894.3</v>
      </c>
      <c r="J40" s="74">
        <f t="shared" ref="J40:J69" si="9">SUM(F40-I40)</f>
        <v>1484.1000000000004</v>
      </c>
      <c r="K40" s="75">
        <f t="shared" si="7"/>
        <v>1.1247740514364024</v>
      </c>
    </row>
    <row r="41" spans="1:11" ht="35.25" hidden="1" customHeight="1" x14ac:dyDescent="0.4">
      <c r="A41" s="189">
        <v>410304</v>
      </c>
      <c r="B41" s="31" t="s">
        <v>67</v>
      </c>
      <c r="C41" s="100"/>
      <c r="D41" s="100"/>
      <c r="E41" s="63"/>
      <c r="F41" s="57"/>
      <c r="G41" s="58"/>
      <c r="H41" s="59"/>
      <c r="I41" s="57"/>
      <c r="J41" s="60">
        <f t="shared" si="9"/>
        <v>0</v>
      </c>
      <c r="K41" s="75"/>
    </row>
    <row r="42" spans="1:11" ht="33" hidden="1" customHeight="1" x14ac:dyDescent="0.4">
      <c r="A42" s="189">
        <v>410332</v>
      </c>
      <c r="B42" s="30" t="s">
        <v>65</v>
      </c>
      <c r="C42" s="100"/>
      <c r="D42" s="100"/>
      <c r="E42" s="63"/>
      <c r="F42" s="57"/>
      <c r="G42" s="58"/>
      <c r="H42" s="59"/>
      <c r="I42" s="57"/>
      <c r="J42" s="60">
        <f t="shared" si="9"/>
        <v>0</v>
      </c>
      <c r="K42" s="75"/>
    </row>
    <row r="43" spans="1:11" ht="43.2" customHeight="1" x14ac:dyDescent="0.4">
      <c r="A43" s="189">
        <v>410339</v>
      </c>
      <c r="B43" s="164" t="s">
        <v>21</v>
      </c>
      <c r="C43" s="102">
        <v>184313.3</v>
      </c>
      <c r="D43" s="102">
        <v>184313.3</v>
      </c>
      <c r="E43" s="63">
        <v>13378.4</v>
      </c>
      <c r="F43" s="103">
        <v>13378.4</v>
      </c>
      <c r="G43" s="58">
        <f>SUM(F43-E43)</f>
        <v>0</v>
      </c>
      <c r="H43" s="59">
        <f t="shared" si="8"/>
        <v>1</v>
      </c>
      <c r="I43" s="103">
        <v>11894.3</v>
      </c>
      <c r="J43" s="60">
        <f t="shared" si="9"/>
        <v>1484.1000000000004</v>
      </c>
      <c r="K43" s="104">
        <f t="shared" si="7"/>
        <v>1.1247740514364024</v>
      </c>
    </row>
    <row r="44" spans="1:11" ht="36.6" hidden="1" x14ac:dyDescent="0.4">
      <c r="A44" s="189">
        <v>410342</v>
      </c>
      <c r="B44" s="26" t="s">
        <v>22</v>
      </c>
      <c r="C44" s="102"/>
      <c r="D44" s="102"/>
      <c r="E44" s="63"/>
      <c r="F44" s="103"/>
      <c r="G44" s="58">
        <f>SUM(F44-E44)</f>
        <v>0</v>
      </c>
      <c r="H44" s="59" t="e">
        <f t="shared" si="8"/>
        <v>#DIV/0!</v>
      </c>
      <c r="I44" s="103"/>
      <c r="J44" s="60">
        <f t="shared" si="9"/>
        <v>0</v>
      </c>
      <c r="K44" s="104" t="e">
        <f t="shared" si="7"/>
        <v>#DIV/0!</v>
      </c>
    </row>
    <row r="45" spans="1:11" ht="54.6" hidden="1" x14ac:dyDescent="0.4">
      <c r="A45" s="189">
        <v>410345</v>
      </c>
      <c r="B45" s="29" t="s">
        <v>56</v>
      </c>
      <c r="C45" s="105"/>
      <c r="D45" s="105"/>
      <c r="E45" s="63"/>
      <c r="F45" s="103"/>
      <c r="G45" s="58"/>
      <c r="H45" s="59"/>
      <c r="I45" s="103"/>
      <c r="J45" s="60">
        <f t="shared" si="9"/>
        <v>0</v>
      </c>
      <c r="K45" s="104" t="e">
        <f t="shared" si="7"/>
        <v>#DIV/0!</v>
      </c>
    </row>
    <row r="46" spans="1:11" ht="43.5" hidden="1" customHeight="1" x14ac:dyDescent="0.4">
      <c r="A46" s="189">
        <v>410351</v>
      </c>
      <c r="B46" s="37" t="s">
        <v>50</v>
      </c>
      <c r="C46" s="102"/>
      <c r="D46" s="102"/>
      <c r="E46" s="63"/>
      <c r="F46" s="103"/>
      <c r="G46" s="58">
        <f>SUM(F46-E46)</f>
        <v>0</v>
      </c>
      <c r="H46" s="59" t="e">
        <f t="shared" si="8"/>
        <v>#DIV/0!</v>
      </c>
      <c r="I46" s="103"/>
      <c r="J46" s="60">
        <f t="shared" si="9"/>
        <v>0</v>
      </c>
      <c r="K46" s="104" t="e">
        <f t="shared" si="7"/>
        <v>#DIV/0!</v>
      </c>
    </row>
    <row r="47" spans="1:11" ht="22.8" hidden="1" x14ac:dyDescent="0.4">
      <c r="A47" s="197">
        <v>410400</v>
      </c>
      <c r="B47" s="33" t="s">
        <v>35</v>
      </c>
      <c r="C47" s="106">
        <f>SUM(C48)</f>
        <v>0</v>
      </c>
      <c r="D47" s="106">
        <f>SUM(D48)</f>
        <v>0</v>
      </c>
      <c r="E47" s="106">
        <f>SUM(E48)</f>
        <v>0</v>
      </c>
      <c r="F47" s="107">
        <f>SUM(F48)</f>
        <v>0</v>
      </c>
      <c r="G47" s="72">
        <f>SUM(F47-E47)</f>
        <v>0</v>
      </c>
      <c r="H47" s="73" t="e">
        <f>SUM(F47/E47)</f>
        <v>#DIV/0!</v>
      </c>
      <c r="I47" s="108">
        <f>SUM(I48)</f>
        <v>0</v>
      </c>
      <c r="J47" s="74">
        <f>SUM(F47-I47)</f>
        <v>0</v>
      </c>
      <c r="K47" s="75" t="e">
        <f t="shared" si="7"/>
        <v>#DIV/0!</v>
      </c>
    </row>
    <row r="48" spans="1:11" ht="59.25" hidden="1" customHeight="1" x14ac:dyDescent="0.4">
      <c r="A48" s="189">
        <v>410402</v>
      </c>
      <c r="B48" s="32" t="s">
        <v>70</v>
      </c>
      <c r="C48" s="102"/>
      <c r="D48" s="102"/>
      <c r="E48" s="102"/>
      <c r="F48" s="103"/>
      <c r="G48" s="58">
        <f>SUM(F48-E48)</f>
        <v>0</v>
      </c>
      <c r="H48" s="59" t="e">
        <f>SUM(F48/E48)</f>
        <v>#DIV/0!</v>
      </c>
      <c r="I48" s="103"/>
      <c r="J48" s="60">
        <f>SUM(F48-I48)</f>
        <v>0</v>
      </c>
      <c r="K48" s="104" t="e">
        <f t="shared" si="7"/>
        <v>#DIV/0!</v>
      </c>
    </row>
    <row r="49" spans="1:11" ht="45.6" x14ac:dyDescent="0.4">
      <c r="A49" s="197">
        <v>410500</v>
      </c>
      <c r="B49" s="186" t="s">
        <v>43</v>
      </c>
      <c r="C49" s="100">
        <f>SUM(C50:C69)</f>
        <v>2085.3000000000002</v>
      </c>
      <c r="D49" s="100">
        <f>SUM(D50:D69)</f>
        <v>2085.3000000000002</v>
      </c>
      <c r="E49" s="100">
        <f>SUM(E50:E69)</f>
        <v>151.35</v>
      </c>
      <c r="F49" s="101">
        <f>SUM(F50:F69)</f>
        <v>151.35</v>
      </c>
      <c r="G49" s="100">
        <f>SUM(G50:G69)</f>
        <v>0</v>
      </c>
      <c r="H49" s="59">
        <f t="shared" si="8"/>
        <v>1</v>
      </c>
      <c r="I49" s="101">
        <f>SUM(I50:I69)</f>
        <v>185.8</v>
      </c>
      <c r="J49" s="74">
        <f t="shared" si="9"/>
        <v>-34.450000000000017</v>
      </c>
      <c r="K49" s="109">
        <f t="shared" si="7"/>
        <v>0.81458557588805158</v>
      </c>
    </row>
    <row r="50" spans="1:11" ht="39" hidden="1" customHeight="1" x14ac:dyDescent="0.4">
      <c r="A50" s="189">
        <v>410501</v>
      </c>
      <c r="B50" s="35" t="s">
        <v>44</v>
      </c>
      <c r="C50" s="110"/>
      <c r="D50" s="110"/>
      <c r="E50" s="63"/>
      <c r="F50" s="103"/>
      <c r="G50" s="58"/>
      <c r="H50" s="59"/>
      <c r="I50" s="103"/>
      <c r="J50" s="60">
        <f t="shared" si="9"/>
        <v>0</v>
      </c>
      <c r="K50" s="104" t="e">
        <f t="shared" si="7"/>
        <v>#DIV/0!</v>
      </c>
    </row>
    <row r="51" spans="1:11" ht="39.75" hidden="1" customHeight="1" x14ac:dyDescent="0.4">
      <c r="A51" s="189">
        <v>410502</v>
      </c>
      <c r="B51" s="38" t="s">
        <v>45</v>
      </c>
      <c r="C51" s="102"/>
      <c r="D51" s="102"/>
      <c r="E51" s="63"/>
      <c r="F51" s="103"/>
      <c r="G51" s="58"/>
      <c r="H51" s="59"/>
      <c r="I51" s="103"/>
      <c r="J51" s="60">
        <f t="shared" si="9"/>
        <v>0</v>
      </c>
      <c r="K51" s="104" t="e">
        <f t="shared" si="7"/>
        <v>#DIV/0!</v>
      </c>
    </row>
    <row r="52" spans="1:11" ht="45" hidden="1" customHeight="1" x14ac:dyDescent="0.4">
      <c r="A52" s="189">
        <v>410503</v>
      </c>
      <c r="B52" s="36" t="s">
        <v>46</v>
      </c>
      <c r="C52" s="111"/>
      <c r="D52" s="111"/>
      <c r="E52" s="63"/>
      <c r="F52" s="103"/>
      <c r="G52" s="58"/>
      <c r="H52" s="59"/>
      <c r="I52" s="103"/>
      <c r="J52" s="60">
        <f t="shared" si="9"/>
        <v>0</v>
      </c>
      <c r="K52" s="104" t="e">
        <f t="shared" si="7"/>
        <v>#DIV/0!</v>
      </c>
    </row>
    <row r="53" spans="1:11" ht="36" hidden="1" customHeight="1" x14ac:dyDescent="0.4">
      <c r="A53" s="189">
        <v>410508</v>
      </c>
      <c r="B53" s="34" t="s">
        <v>52</v>
      </c>
      <c r="C53" s="85"/>
      <c r="D53" s="85"/>
      <c r="E53" s="63"/>
      <c r="F53" s="103"/>
      <c r="G53" s="58"/>
      <c r="H53" s="59"/>
      <c r="I53" s="103"/>
      <c r="J53" s="60">
        <f t="shared" si="9"/>
        <v>0</v>
      </c>
      <c r="K53" s="104"/>
    </row>
    <row r="54" spans="1:11" ht="41.25" hidden="1" customHeight="1" x14ac:dyDescent="0.4">
      <c r="A54" s="189">
        <v>410509</v>
      </c>
      <c r="B54" s="35" t="s">
        <v>69</v>
      </c>
      <c r="C54" s="85"/>
      <c r="D54" s="85"/>
      <c r="E54" s="63"/>
      <c r="F54" s="103"/>
      <c r="G54" s="58"/>
      <c r="H54" s="59"/>
      <c r="I54" s="103"/>
      <c r="J54" s="60">
        <f t="shared" si="9"/>
        <v>0</v>
      </c>
      <c r="K54" s="104"/>
    </row>
    <row r="55" spans="1:11" ht="60.6" customHeight="1" x14ac:dyDescent="0.4">
      <c r="A55" s="189">
        <v>410510</v>
      </c>
      <c r="B55" s="163" t="s">
        <v>64</v>
      </c>
      <c r="C55" s="85">
        <v>2085.3000000000002</v>
      </c>
      <c r="D55" s="85">
        <v>2085.3000000000002</v>
      </c>
      <c r="E55" s="63">
        <v>151.35</v>
      </c>
      <c r="F55" s="103">
        <v>151.35</v>
      </c>
      <c r="G55" s="58">
        <f t="shared" ref="G55" si="10">SUM(F55-E55)</f>
        <v>0</v>
      </c>
      <c r="H55" s="59">
        <f t="shared" ref="H55" si="11">SUM(F55/E55)</f>
        <v>1</v>
      </c>
      <c r="I55" s="103">
        <v>136.30000000000001</v>
      </c>
      <c r="J55" s="60">
        <f t="shared" si="9"/>
        <v>15.049999999999983</v>
      </c>
      <c r="K55" s="104">
        <f t="shared" si="7"/>
        <v>1.1104181951577401</v>
      </c>
    </row>
    <row r="56" spans="1:11" ht="34.5" hidden="1" customHeight="1" x14ac:dyDescent="0.4">
      <c r="A56" s="189">
        <v>410511</v>
      </c>
      <c r="B56" s="165" t="s">
        <v>54</v>
      </c>
      <c r="C56" s="85"/>
      <c r="D56" s="85"/>
      <c r="E56" s="63"/>
      <c r="F56" s="103"/>
      <c r="G56" s="58">
        <f t="shared" ref="G56:G61" si="12">SUM(F56-E56)</f>
        <v>0</v>
      </c>
      <c r="H56" s="59" t="e">
        <f t="shared" si="8"/>
        <v>#DIV/0!</v>
      </c>
      <c r="I56" s="103"/>
      <c r="J56" s="60">
        <f t="shared" si="9"/>
        <v>0</v>
      </c>
      <c r="K56" s="104" t="e">
        <f t="shared" si="7"/>
        <v>#DIV/0!</v>
      </c>
    </row>
    <row r="57" spans="1:11" ht="84" customHeight="1" x14ac:dyDescent="0.4">
      <c r="A57" s="189">
        <v>410512</v>
      </c>
      <c r="B57" s="166" t="s">
        <v>51</v>
      </c>
      <c r="C57" s="85"/>
      <c r="D57" s="85"/>
      <c r="E57" s="63"/>
      <c r="F57" s="103"/>
      <c r="G57" s="58">
        <f t="shared" si="12"/>
        <v>0</v>
      </c>
      <c r="H57" s="59" t="e">
        <f t="shared" si="8"/>
        <v>#DIV/0!</v>
      </c>
      <c r="I57" s="103">
        <v>49.5</v>
      </c>
      <c r="J57" s="60">
        <f t="shared" si="9"/>
        <v>-49.5</v>
      </c>
      <c r="K57" s="104">
        <f t="shared" si="7"/>
        <v>0</v>
      </c>
    </row>
    <row r="58" spans="1:11" ht="39" hidden="1" customHeight="1" x14ac:dyDescent="0.4">
      <c r="A58" s="189">
        <v>410514</v>
      </c>
      <c r="B58" s="40" t="s">
        <v>55</v>
      </c>
      <c r="C58" s="85"/>
      <c r="D58" s="85"/>
      <c r="E58" s="63"/>
      <c r="F58" s="103"/>
      <c r="G58" s="58">
        <f t="shared" si="12"/>
        <v>0</v>
      </c>
      <c r="H58" s="59" t="e">
        <f t="shared" si="8"/>
        <v>#DIV/0!</v>
      </c>
      <c r="I58" s="103"/>
      <c r="J58" s="60">
        <f t="shared" si="9"/>
        <v>0</v>
      </c>
      <c r="K58" s="104" t="e">
        <f t="shared" si="7"/>
        <v>#DIV/0!</v>
      </c>
    </row>
    <row r="59" spans="1:11" ht="36" hidden="1" customHeight="1" x14ac:dyDescent="0.4">
      <c r="A59" s="189">
        <v>410515</v>
      </c>
      <c r="B59" s="41" t="s">
        <v>49</v>
      </c>
      <c r="C59" s="85"/>
      <c r="D59" s="85"/>
      <c r="E59" s="63"/>
      <c r="F59" s="103"/>
      <c r="G59" s="58">
        <f t="shared" si="12"/>
        <v>0</v>
      </c>
      <c r="H59" s="59" t="e">
        <f t="shared" si="8"/>
        <v>#DIV/0!</v>
      </c>
      <c r="I59" s="103"/>
      <c r="J59" s="60">
        <f t="shared" si="9"/>
        <v>0</v>
      </c>
      <c r="K59" s="104" t="e">
        <f t="shared" si="7"/>
        <v>#DIV/0!</v>
      </c>
    </row>
    <row r="60" spans="1:11" ht="43.5" hidden="1" customHeight="1" x14ac:dyDescent="0.4">
      <c r="A60" s="193">
        <v>410517</v>
      </c>
      <c r="B60" s="42" t="s">
        <v>72</v>
      </c>
      <c r="C60" s="85"/>
      <c r="D60" s="85"/>
      <c r="E60" s="63"/>
      <c r="F60" s="103"/>
      <c r="G60" s="58">
        <f t="shared" si="12"/>
        <v>0</v>
      </c>
      <c r="H60" s="59" t="e">
        <f t="shared" si="8"/>
        <v>#DIV/0!</v>
      </c>
      <c r="I60" s="103"/>
      <c r="J60" s="60">
        <f t="shared" si="9"/>
        <v>0</v>
      </c>
      <c r="K60" s="104" t="e">
        <f t="shared" si="7"/>
        <v>#DIV/0!</v>
      </c>
    </row>
    <row r="61" spans="1:11" ht="33.75" hidden="1" customHeight="1" x14ac:dyDescent="0.4">
      <c r="A61" s="193">
        <v>410518</v>
      </c>
      <c r="B61" s="43" t="s">
        <v>74</v>
      </c>
      <c r="C61" s="85"/>
      <c r="D61" s="111"/>
      <c r="E61" s="63"/>
      <c r="F61" s="103"/>
      <c r="G61" s="58">
        <f t="shared" si="12"/>
        <v>0</v>
      </c>
      <c r="H61" s="59" t="e">
        <f t="shared" si="8"/>
        <v>#DIV/0!</v>
      </c>
      <c r="I61" s="103"/>
      <c r="J61" s="60">
        <f t="shared" si="9"/>
        <v>0</v>
      </c>
      <c r="K61" s="104"/>
    </row>
    <row r="62" spans="1:11" ht="40.5" hidden="1" customHeight="1" x14ac:dyDescent="0.4">
      <c r="A62" s="189">
        <v>410520</v>
      </c>
      <c r="B62" s="44" t="s">
        <v>48</v>
      </c>
      <c r="C62" s="84"/>
      <c r="D62" s="84"/>
      <c r="E62" s="63"/>
      <c r="F62" s="103"/>
      <c r="G62" s="58"/>
      <c r="H62" s="59"/>
      <c r="I62" s="103"/>
      <c r="J62" s="60">
        <f t="shared" si="9"/>
        <v>0</v>
      </c>
      <c r="K62" s="104" t="e">
        <f t="shared" si="7"/>
        <v>#DIV/0!</v>
      </c>
    </row>
    <row r="63" spans="1:11" ht="33.75" hidden="1" customHeight="1" x14ac:dyDescent="0.4">
      <c r="A63" s="198">
        <v>410523</v>
      </c>
      <c r="B63" s="45" t="s">
        <v>53</v>
      </c>
      <c r="C63" s="84"/>
      <c r="D63" s="84"/>
      <c r="E63" s="63"/>
      <c r="F63" s="103"/>
      <c r="G63" s="58"/>
      <c r="H63" s="59"/>
      <c r="I63" s="103"/>
      <c r="J63" s="60">
        <f t="shared" si="9"/>
        <v>0</v>
      </c>
      <c r="K63" s="104" t="e">
        <f t="shared" si="7"/>
        <v>#DIV/0!</v>
      </c>
    </row>
    <row r="64" spans="1:11" ht="30.75" hidden="1" customHeight="1" x14ac:dyDescent="0.4">
      <c r="A64" s="189">
        <v>410530</v>
      </c>
      <c r="B64" s="46" t="s">
        <v>73</v>
      </c>
      <c r="C64" s="84"/>
      <c r="D64" s="112"/>
      <c r="E64" s="63"/>
      <c r="F64" s="103"/>
      <c r="G64" s="58"/>
      <c r="H64" s="59"/>
      <c r="I64" s="103"/>
      <c r="J64" s="60"/>
      <c r="K64" s="104"/>
    </row>
    <row r="65" spans="1:11" ht="26.25" hidden="1" customHeight="1" x14ac:dyDescent="0.4">
      <c r="A65" s="189">
        <v>410539</v>
      </c>
      <c r="B65" s="39" t="s">
        <v>47</v>
      </c>
      <c r="C65" s="84"/>
      <c r="D65" s="84"/>
      <c r="E65" s="63"/>
      <c r="F65" s="103"/>
      <c r="G65" s="58">
        <f>SUM(F65-E65)</f>
        <v>0</v>
      </c>
      <c r="H65" s="59" t="e">
        <f t="shared" si="8"/>
        <v>#DIV/0!</v>
      </c>
      <c r="I65" s="103"/>
      <c r="J65" s="60">
        <f t="shared" si="9"/>
        <v>0</v>
      </c>
      <c r="K65" s="82" t="e">
        <f t="shared" si="7"/>
        <v>#DIV/0!</v>
      </c>
    </row>
    <row r="66" spans="1:11" ht="41.25" hidden="1" customHeight="1" x14ac:dyDescent="0.4">
      <c r="A66" s="189">
        <v>410541</v>
      </c>
      <c r="B66" s="47" t="s">
        <v>62</v>
      </c>
      <c r="C66" s="113"/>
      <c r="D66" s="84"/>
      <c r="E66" s="63"/>
      <c r="F66" s="103"/>
      <c r="G66" s="58"/>
      <c r="H66" s="59"/>
      <c r="I66" s="103"/>
      <c r="J66" s="60">
        <f t="shared" si="9"/>
        <v>0</v>
      </c>
      <c r="K66" s="82" t="e">
        <f t="shared" si="7"/>
        <v>#DIV/0!</v>
      </c>
    </row>
    <row r="67" spans="1:11" ht="30.75" hidden="1" customHeight="1" x14ac:dyDescent="0.4">
      <c r="A67" s="195">
        <v>410543</v>
      </c>
      <c r="B67" s="48" t="s">
        <v>66</v>
      </c>
      <c r="C67" s="113"/>
      <c r="D67" s="113"/>
      <c r="E67" s="114"/>
      <c r="F67" s="115"/>
      <c r="G67" s="58"/>
      <c r="H67" s="59"/>
      <c r="I67" s="115"/>
      <c r="J67" s="116">
        <f t="shared" si="9"/>
        <v>0</v>
      </c>
      <c r="K67" s="117" t="e">
        <f t="shared" si="7"/>
        <v>#DIV/0!</v>
      </c>
    </row>
    <row r="68" spans="1:11" ht="36.75" hidden="1" customHeight="1" x14ac:dyDescent="0.4">
      <c r="A68" s="195">
        <v>410545</v>
      </c>
      <c r="B68" s="48" t="s">
        <v>68</v>
      </c>
      <c r="C68" s="113"/>
      <c r="D68" s="113"/>
      <c r="E68" s="114"/>
      <c r="F68" s="115"/>
      <c r="G68" s="58"/>
      <c r="H68" s="59"/>
      <c r="I68" s="115"/>
      <c r="J68" s="116">
        <f t="shared" si="9"/>
        <v>0</v>
      </c>
      <c r="K68" s="117" t="e">
        <f t="shared" si="7"/>
        <v>#DIV/0!</v>
      </c>
    </row>
    <row r="69" spans="1:11" ht="67.95" hidden="1" customHeight="1" x14ac:dyDescent="0.4">
      <c r="A69" s="195">
        <v>410550</v>
      </c>
      <c r="B69" s="48" t="s">
        <v>71</v>
      </c>
      <c r="C69" s="113"/>
      <c r="D69" s="113"/>
      <c r="E69" s="114"/>
      <c r="F69" s="115"/>
      <c r="G69" s="58">
        <f>SUM(F69-E69)</f>
        <v>0</v>
      </c>
      <c r="H69" s="118"/>
      <c r="I69" s="115"/>
      <c r="J69" s="60">
        <f t="shared" si="9"/>
        <v>0</v>
      </c>
      <c r="K69" s="117"/>
    </row>
    <row r="70" spans="1:11" ht="22.8" x14ac:dyDescent="0.4">
      <c r="A70" s="199"/>
      <c r="B70" s="96" t="s">
        <v>36</v>
      </c>
      <c r="C70" s="119">
        <f>SUM(C38:C39)</f>
        <v>946000.00000000012</v>
      </c>
      <c r="D70" s="119">
        <f>SUM(D38:D39)</f>
        <v>946000.00000000012</v>
      </c>
      <c r="E70" s="119">
        <f>SUM(E38:E39)</f>
        <v>76706.349999999991</v>
      </c>
      <c r="F70" s="120">
        <f>SUM(F38:F39)</f>
        <v>85215.35</v>
      </c>
      <c r="G70" s="119">
        <f>SUM(G38:G39)</f>
        <v>8509.0000000000146</v>
      </c>
      <c r="H70" s="121">
        <f>SUM(F70/E70)</f>
        <v>1.1109295384280442</v>
      </c>
      <c r="I70" s="120">
        <f>SUM(I38:I39)</f>
        <v>64465</v>
      </c>
      <c r="J70" s="119">
        <f>SUM(J38:J39)</f>
        <v>20750.350000000006</v>
      </c>
      <c r="K70" s="122">
        <f>SUM(F70/I70)*100%</f>
        <v>1.3218855192740246</v>
      </c>
    </row>
    <row r="71" spans="1:11" ht="18" x14ac:dyDescent="0.35">
      <c r="A71" s="213" t="s">
        <v>28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1:11" ht="26.4" customHeight="1" x14ac:dyDescent="0.4">
      <c r="A72" s="190">
        <v>190100</v>
      </c>
      <c r="B72" s="167" t="s">
        <v>12</v>
      </c>
      <c r="C72" s="123">
        <v>883</v>
      </c>
      <c r="D72" s="123">
        <v>883</v>
      </c>
      <c r="E72" s="68"/>
      <c r="F72" s="64">
        <v>33.299999999999997</v>
      </c>
      <c r="G72" s="58">
        <f>SUM(F72-E72)</f>
        <v>33.299999999999997</v>
      </c>
      <c r="H72" s="59"/>
      <c r="I72" s="64">
        <v>0.3</v>
      </c>
      <c r="J72" s="60">
        <f t="shared" ref="J72:J79" si="13">SUM(F72-I72)</f>
        <v>33</v>
      </c>
      <c r="K72" s="61">
        <f>SUM(F72/I72)*100%</f>
        <v>111</v>
      </c>
    </row>
    <row r="73" spans="1:11" ht="80.400000000000006" customHeight="1" x14ac:dyDescent="0.4">
      <c r="A73" s="200">
        <v>240621</v>
      </c>
      <c r="B73" s="168" t="s">
        <v>29</v>
      </c>
      <c r="C73" s="124"/>
      <c r="D73" s="124"/>
      <c r="E73" s="125">
        <v>0</v>
      </c>
      <c r="F73" s="126">
        <v>3.6</v>
      </c>
      <c r="G73" s="58">
        <f>SUM(F73-E73)</f>
        <v>3.6</v>
      </c>
      <c r="H73" s="125"/>
      <c r="I73" s="126">
        <v>4.8</v>
      </c>
      <c r="J73" s="60">
        <f t="shared" si="13"/>
        <v>-1.1999999999999997</v>
      </c>
      <c r="K73" s="61">
        <f>SUM(F73/I73)*100%</f>
        <v>0.75</v>
      </c>
    </row>
    <row r="74" spans="1:11" ht="45" customHeight="1" x14ac:dyDescent="0.4">
      <c r="A74" s="200">
        <v>250000</v>
      </c>
      <c r="B74" s="169" t="s">
        <v>24</v>
      </c>
      <c r="C74" s="127">
        <v>8392.7999999999993</v>
      </c>
      <c r="D74" s="127">
        <v>8392.7999999999993</v>
      </c>
      <c r="E74" s="128">
        <v>564.6</v>
      </c>
      <c r="F74" s="129">
        <v>566.29999999999995</v>
      </c>
      <c r="G74" s="58">
        <f>SUM(F74-E74)</f>
        <v>1.6999999999999318</v>
      </c>
      <c r="H74" s="59">
        <f>SUM(F74/E74)</f>
        <v>1.0030109812256462</v>
      </c>
      <c r="I74" s="129">
        <v>3462.1</v>
      </c>
      <c r="J74" s="60">
        <f t="shared" si="13"/>
        <v>-2895.8</v>
      </c>
      <c r="K74" s="61">
        <f>SUM(F74/I74)*100%</f>
        <v>0.16357124288726493</v>
      </c>
    </row>
    <row r="75" spans="1:11" ht="63" hidden="1" x14ac:dyDescent="0.4">
      <c r="A75" s="189">
        <v>410366</v>
      </c>
      <c r="B75" s="25" t="s">
        <v>23</v>
      </c>
      <c r="C75" s="130"/>
      <c r="D75" s="131"/>
      <c r="E75" s="131"/>
      <c r="F75" s="129"/>
      <c r="G75" s="58">
        <f>SUM(F75-E75)</f>
        <v>0</v>
      </c>
      <c r="H75" s="59" t="e">
        <f>SUM(F75/E75)</f>
        <v>#DIV/0!</v>
      </c>
      <c r="I75" s="129"/>
      <c r="J75" s="60">
        <f t="shared" si="13"/>
        <v>0</v>
      </c>
      <c r="K75" s="61"/>
    </row>
    <row r="76" spans="1:11" ht="22.8" x14ac:dyDescent="0.4">
      <c r="A76" s="196"/>
      <c r="B76" s="174" t="s">
        <v>25</v>
      </c>
      <c r="C76" s="99">
        <f>SUM(C78:C81)</f>
        <v>0</v>
      </c>
      <c r="D76" s="99">
        <f>SUM(D78:D82)</f>
        <v>0</v>
      </c>
      <c r="E76" s="99">
        <f>SUM(E78:E82)</f>
        <v>0</v>
      </c>
      <c r="F76" s="71">
        <f>SUM(F77:F82)</f>
        <v>5.6000000000000005</v>
      </c>
      <c r="G76" s="99">
        <f>SUM(G77:G82)</f>
        <v>5.6000000000000005</v>
      </c>
      <c r="H76" s="53" t="e">
        <f>SUM(F76/E76)</f>
        <v>#DIV/0!</v>
      </c>
      <c r="I76" s="71">
        <f>SUM(I77:I82)</f>
        <v>0</v>
      </c>
      <c r="J76" s="99">
        <f t="shared" si="13"/>
        <v>5.6000000000000005</v>
      </c>
      <c r="K76" s="80" t="e">
        <f>SUM(F76/I76)*100%</f>
        <v>#DIV/0!</v>
      </c>
    </row>
    <row r="77" spans="1:11" ht="102.6" customHeight="1" x14ac:dyDescent="0.4">
      <c r="A77" s="201">
        <v>241109</v>
      </c>
      <c r="B77" s="170" t="s">
        <v>60</v>
      </c>
      <c r="C77" s="132"/>
      <c r="D77" s="132"/>
      <c r="E77" s="132"/>
      <c r="F77" s="115">
        <v>0.4</v>
      </c>
      <c r="G77" s="133">
        <f t="shared" ref="G77:G82" si="14">SUM(F77-E77)</f>
        <v>0.4</v>
      </c>
      <c r="H77" s="134"/>
      <c r="I77" s="115"/>
      <c r="J77" s="135">
        <f t="shared" si="13"/>
        <v>0.4</v>
      </c>
      <c r="K77" s="104" t="e">
        <f>SUM(F77/I77)*100%</f>
        <v>#DIV/0!</v>
      </c>
    </row>
    <row r="78" spans="1:11" ht="23.25" hidden="1" customHeight="1" x14ac:dyDescent="0.4">
      <c r="A78" s="201">
        <v>241700</v>
      </c>
      <c r="B78" s="171" t="s">
        <v>31</v>
      </c>
      <c r="C78" s="136"/>
      <c r="D78" s="135"/>
      <c r="E78" s="135"/>
      <c r="F78" s="64"/>
      <c r="G78" s="58">
        <f t="shared" si="14"/>
        <v>0</v>
      </c>
      <c r="H78" s="59"/>
      <c r="I78" s="64"/>
      <c r="J78" s="135">
        <f t="shared" si="13"/>
        <v>0</v>
      </c>
      <c r="K78" s="104" t="e">
        <f>SUM(F78/I78)*100%</f>
        <v>#DIV/0!</v>
      </c>
    </row>
    <row r="79" spans="1:11" ht="20.25" hidden="1" customHeight="1" x14ac:dyDescent="0.4">
      <c r="A79" s="202">
        <v>310300</v>
      </c>
      <c r="B79" s="172" t="s">
        <v>41</v>
      </c>
      <c r="C79" s="137"/>
      <c r="D79" s="70"/>
      <c r="E79" s="70"/>
      <c r="F79" s="64"/>
      <c r="G79" s="58">
        <f t="shared" si="14"/>
        <v>0</v>
      </c>
      <c r="H79" s="59"/>
      <c r="I79" s="64"/>
      <c r="J79" s="60">
        <f t="shared" si="13"/>
        <v>0</v>
      </c>
      <c r="K79" s="82"/>
    </row>
    <row r="80" spans="1:11" ht="24.6" customHeight="1" x14ac:dyDescent="0.4">
      <c r="A80" s="190">
        <v>330100</v>
      </c>
      <c r="B80" s="173" t="s">
        <v>26</v>
      </c>
      <c r="C80" s="138"/>
      <c r="D80" s="138"/>
      <c r="E80" s="139"/>
      <c r="F80" s="64">
        <v>5.2</v>
      </c>
      <c r="G80" s="58">
        <f t="shared" si="14"/>
        <v>5.2</v>
      </c>
      <c r="H80" s="59"/>
      <c r="I80" s="64"/>
      <c r="J80" s="60">
        <f>SUM(F80-I80)</f>
        <v>5.2</v>
      </c>
      <c r="K80" s="104" t="e">
        <f>SUM(F80/I80)*100%</f>
        <v>#DIV/0!</v>
      </c>
    </row>
    <row r="81" spans="1:11" ht="79.95" hidden="1" customHeight="1" x14ac:dyDescent="0.4">
      <c r="A81" s="189">
        <v>330102</v>
      </c>
      <c r="B81" s="27" t="s">
        <v>80</v>
      </c>
      <c r="C81" s="140"/>
      <c r="D81" s="139"/>
      <c r="E81" s="139"/>
      <c r="F81" s="64"/>
      <c r="G81" s="58"/>
      <c r="H81" s="59"/>
      <c r="I81" s="64"/>
      <c r="J81" s="60">
        <f>SUM(F81-I81)</f>
        <v>0</v>
      </c>
      <c r="K81" s="61"/>
    </row>
    <row r="82" spans="1:11" ht="27.6" hidden="1" customHeight="1" x14ac:dyDescent="0.4">
      <c r="A82" s="189">
        <v>410539</v>
      </c>
      <c r="B82" s="24" t="s">
        <v>47</v>
      </c>
      <c r="C82" s="137"/>
      <c r="D82" s="139"/>
      <c r="E82" s="139"/>
      <c r="F82" s="64"/>
      <c r="G82" s="58">
        <f t="shared" si="14"/>
        <v>0</v>
      </c>
      <c r="H82" s="59" t="e">
        <f>SUM(F82/E82)</f>
        <v>#DIV/0!</v>
      </c>
      <c r="I82" s="64"/>
      <c r="J82" s="60">
        <f>SUM(F82-I82)</f>
        <v>0</v>
      </c>
      <c r="K82" s="104" t="e">
        <f>SUM(F82/I82)*100%</f>
        <v>#DIV/0!</v>
      </c>
    </row>
    <row r="83" spans="1:11" ht="22.8" x14ac:dyDescent="0.4">
      <c r="A83" s="196"/>
      <c r="B83" s="174" t="s">
        <v>37</v>
      </c>
      <c r="C83" s="141">
        <f>SUM(C72:C76)</f>
        <v>9275.7999999999993</v>
      </c>
      <c r="D83" s="141">
        <f>SUM(D72:D76)</f>
        <v>9275.7999999999993</v>
      </c>
      <c r="E83" s="141">
        <f>SUM(E72:E76)</f>
        <v>564.6</v>
      </c>
      <c r="F83" s="101">
        <f>SUM(F72:F76)</f>
        <v>608.79999999999995</v>
      </c>
      <c r="G83" s="141">
        <f>SUM(G72:G76)</f>
        <v>44.199999999999932</v>
      </c>
      <c r="H83" s="53">
        <f>SUM(F83/E83)</f>
        <v>1.0782855118668082</v>
      </c>
      <c r="I83" s="101">
        <f>SUM(I72:I76)</f>
        <v>3467.2</v>
      </c>
      <c r="J83" s="141">
        <f>SUM(J72:J76)</f>
        <v>-2858.4</v>
      </c>
      <c r="K83" s="80">
        <f>SUM(F83/I83)*100%</f>
        <v>0.17558837101984309</v>
      </c>
    </row>
    <row r="84" spans="1:11" ht="23.4" thickBot="1" x14ac:dyDescent="0.45">
      <c r="A84" s="203"/>
      <c r="B84" s="204" t="s">
        <v>27</v>
      </c>
      <c r="C84" s="142">
        <f>SUM(C70,C83)</f>
        <v>955275.80000000016</v>
      </c>
      <c r="D84" s="142">
        <f>SUM(D70,D83)</f>
        <v>955275.80000000016</v>
      </c>
      <c r="E84" s="142">
        <f>SUM(E70,E83)</f>
        <v>77270.95</v>
      </c>
      <c r="F84" s="49">
        <f>SUM(F70,F83)</f>
        <v>85824.150000000009</v>
      </c>
      <c r="G84" s="142">
        <f>SUM(G70,G83)</f>
        <v>8553.2000000000153</v>
      </c>
      <c r="H84" s="143">
        <f>SUM(F84/E84)</f>
        <v>1.1106910164816146</v>
      </c>
      <c r="I84" s="49">
        <f>SUM(I70,I83)</f>
        <v>67932.2</v>
      </c>
      <c r="J84" s="142">
        <f>SUM(J70,J83)</f>
        <v>17891.950000000004</v>
      </c>
      <c r="K84" s="144">
        <f>SUM(F84/I84)*100%</f>
        <v>1.2633795166357047</v>
      </c>
    </row>
    <row r="85" spans="1:11" ht="63" customHeight="1" x14ac:dyDescent="0.4">
      <c r="A85" s="15"/>
      <c r="B85" s="205" t="s">
        <v>86</v>
      </c>
      <c r="C85" s="205"/>
      <c r="D85" s="206"/>
      <c r="E85" s="206"/>
      <c r="F85" s="16"/>
      <c r="G85" s="17"/>
      <c r="H85" s="18"/>
      <c r="I85" s="19"/>
      <c r="J85" s="20"/>
      <c r="K85" s="20"/>
    </row>
    <row r="86" spans="1:11" ht="18" x14ac:dyDescent="0.35">
      <c r="A86" s="1"/>
      <c r="B86" s="1"/>
      <c r="C86" s="1"/>
      <c r="D86" s="10"/>
      <c r="E86" s="10"/>
      <c r="F86" s="11"/>
      <c r="G86" s="12"/>
      <c r="H86" s="13"/>
      <c r="I86" s="8"/>
      <c r="J86" s="7"/>
      <c r="K86" s="7"/>
    </row>
    <row r="87" spans="1:11" ht="18" x14ac:dyDescent="0.35">
      <c r="A87" s="1"/>
      <c r="B87" s="1"/>
      <c r="C87" s="1"/>
      <c r="D87" s="10"/>
      <c r="E87" s="10"/>
      <c r="F87" s="14"/>
      <c r="G87" s="12"/>
      <c r="H87" s="13"/>
      <c r="I87" s="8"/>
      <c r="J87" s="7"/>
      <c r="K87" s="7"/>
    </row>
    <row r="88" spans="1:11" ht="21" x14ac:dyDescent="0.4">
      <c r="A88" s="1"/>
      <c r="B88" s="1"/>
      <c r="C88" s="1"/>
      <c r="D88" s="6"/>
      <c r="E88" s="6"/>
      <c r="F88" s="3"/>
      <c r="G88" s="3"/>
      <c r="H88" s="4"/>
      <c r="I88" s="5"/>
      <c r="J88" s="1"/>
      <c r="K88" s="1"/>
    </row>
    <row r="92" spans="1:11" x14ac:dyDescent="0.3">
      <c r="B92" t="s">
        <v>35</v>
      </c>
      <c r="G92" t="s">
        <v>35</v>
      </c>
    </row>
    <row r="94" spans="1:11" x14ac:dyDescent="0.3">
      <c r="B94" t="s">
        <v>35</v>
      </c>
    </row>
  </sheetData>
  <mergeCells count="13">
    <mergeCell ref="A1:K1"/>
    <mergeCell ref="A3:K3"/>
    <mergeCell ref="I5:I6"/>
    <mergeCell ref="J5:K5"/>
    <mergeCell ref="A71:K71"/>
    <mergeCell ref="A5:A6"/>
    <mergeCell ref="B5:B6"/>
    <mergeCell ref="C5:C6"/>
    <mergeCell ref="D5:D6"/>
    <mergeCell ref="E5:E6"/>
    <mergeCell ref="F5:F6"/>
    <mergeCell ref="G5:H5"/>
    <mergeCell ref="A2:K2"/>
  </mergeCells>
  <conditionalFormatting sqref="A1:XFD1048576">
    <cfRule type="containsErrors" dxfId="1" priority="1">
      <formula>ISERROR(A1)</formula>
    </cfRule>
    <cfRule type="cellIs" dxfId="0" priority="2" operator="equal">
      <formula>0</formula>
    </cfRule>
  </conditionalFormatting>
  <pageMargins left="0.70866141732283472" right="0.51181102362204722" top="0" bottom="0" header="0.31496062992125984" footer="0.31496062992125984"/>
  <pageSetup paperSize="9" scale="38" orientation="portrait" r:id="rId1"/>
  <rowBreaks count="2" manualBreakCount="2">
    <brk id="47" max="5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01.02.2024</vt:lpstr>
      <vt:lpstr>'на 01.02.2024'!Область_печати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2024-02-06T08:26:29Z</cp:lastPrinted>
  <dcterms:created xsi:type="dcterms:W3CDTF">2015-02-12T09:02:27Z</dcterms:created>
  <dcterms:modified xsi:type="dcterms:W3CDTF">2024-02-06T13:50:06Z</dcterms:modified>
</cp:coreProperties>
</file>