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рішення 2023\звіт 2022 рік\інформація на сайт\"/>
    </mc:Choice>
  </mc:AlternateContent>
  <bookViews>
    <workbookView xWindow="9630" yWindow="-105" windowWidth="5730" windowHeight="6495" tabRatio="351"/>
  </bookViews>
  <sheets>
    <sheet name="2022" sheetId="21" r:id="rId1"/>
  </sheets>
  <definedNames>
    <definedName name="_xlnm.Print_Titles" localSheetId="0">'2022'!$3:$4</definedName>
    <definedName name="_xlnm.Print_Area" localSheetId="0">'2022'!$A$1:$J$67</definedName>
  </definedNames>
  <calcPr calcId="162913"/>
</workbook>
</file>

<file path=xl/calcChain.xml><?xml version="1.0" encoding="utf-8"?>
<calcChain xmlns="http://schemas.openxmlformats.org/spreadsheetml/2006/main">
  <c r="G64" i="21" l="1"/>
  <c r="J48" i="21"/>
  <c r="J47" i="21"/>
  <c r="J31" i="21"/>
  <c r="J38" i="21"/>
  <c r="J43" i="21"/>
  <c r="J42" i="21"/>
  <c r="J41" i="21"/>
  <c r="J40" i="21"/>
  <c r="J24" i="21"/>
  <c r="G60" i="21"/>
  <c r="J59" i="21"/>
  <c r="G34" i="21"/>
  <c r="F34" i="21"/>
  <c r="G33" i="21"/>
  <c r="F33" i="21"/>
  <c r="D32" i="21"/>
  <c r="H44" i="21"/>
  <c r="I41" i="21"/>
  <c r="H13" i="21"/>
  <c r="I33" i="21" l="1"/>
  <c r="E32" i="21"/>
  <c r="F14" i="21"/>
  <c r="F15" i="21"/>
  <c r="F16" i="21"/>
  <c r="F17" i="21"/>
  <c r="F18" i="21"/>
  <c r="G32" i="21" l="1"/>
  <c r="F32" i="21"/>
  <c r="J53" i="21"/>
  <c r="J65" i="21"/>
  <c r="J55" i="21"/>
  <c r="J21" i="21"/>
  <c r="I59" i="21" l="1"/>
  <c r="F59" i="21"/>
  <c r="J26" i="21"/>
  <c r="I24" i="21"/>
  <c r="I26" i="21"/>
  <c r="G31" i="21"/>
  <c r="F31" i="21"/>
  <c r="G26" i="21"/>
  <c r="F26" i="21"/>
  <c r="G24" i="21"/>
  <c r="F24" i="21"/>
  <c r="D46" i="21"/>
  <c r="J44" i="21"/>
  <c r="J45" i="21"/>
  <c r="I43" i="21"/>
  <c r="I42" i="21"/>
  <c r="H46" i="21" l="1"/>
  <c r="J63" i="21" l="1"/>
  <c r="J52" i="21"/>
  <c r="J50" i="21"/>
  <c r="J49" i="21"/>
  <c r="H37" i="21" l="1"/>
  <c r="H36" i="21" s="1"/>
  <c r="C46" i="21"/>
  <c r="E46" i="21"/>
  <c r="I55" i="21"/>
  <c r="I53" i="21"/>
  <c r="F53" i="21"/>
  <c r="G53" i="21"/>
  <c r="G50" i="21"/>
  <c r="I45" i="21"/>
  <c r="I44" i="21"/>
  <c r="J28" i="21"/>
  <c r="J23" i="21"/>
  <c r="F8" i="21"/>
  <c r="F9" i="21"/>
  <c r="F10" i="21"/>
  <c r="F11" i="21"/>
  <c r="J10" i="21" l="1"/>
  <c r="I50" i="21" l="1"/>
  <c r="I49" i="21"/>
  <c r="I52" i="21"/>
  <c r="F50" i="21"/>
  <c r="I38" i="21"/>
  <c r="C37" i="21"/>
  <c r="C36" i="21" s="1"/>
  <c r="D37" i="21"/>
  <c r="D36" i="21" s="1"/>
  <c r="E37" i="21"/>
  <c r="E36" i="21" s="1"/>
  <c r="I10" i="21"/>
  <c r="G23" i="21"/>
  <c r="F23" i="21"/>
  <c r="G28" i="21"/>
  <c r="G10" i="21"/>
  <c r="H62" i="21"/>
  <c r="H19" i="21"/>
  <c r="H12" i="21"/>
  <c r="H7" i="21" s="1"/>
  <c r="I36" i="21" l="1"/>
  <c r="H35" i="21"/>
  <c r="H56" i="21" l="1"/>
  <c r="I65" i="21"/>
  <c r="J64" i="21"/>
  <c r="I64" i="21"/>
  <c r="F64" i="21"/>
  <c r="I63" i="21"/>
  <c r="F63" i="21"/>
  <c r="H66" i="21"/>
  <c r="E62" i="21"/>
  <c r="E66" i="21" s="1"/>
  <c r="D62" i="21"/>
  <c r="D66" i="21" s="1"/>
  <c r="C62" i="21"/>
  <c r="C66" i="21" s="1"/>
  <c r="J61" i="21"/>
  <c r="I61" i="21"/>
  <c r="G61" i="21"/>
  <c r="F61" i="21"/>
  <c r="J60" i="21"/>
  <c r="I60" i="21"/>
  <c r="F60" i="21"/>
  <c r="J58" i="21"/>
  <c r="I58" i="21"/>
  <c r="G58" i="21"/>
  <c r="F58" i="21"/>
  <c r="J54" i="21"/>
  <c r="I54" i="21"/>
  <c r="G54" i="21"/>
  <c r="F54" i="21"/>
  <c r="J51" i="21"/>
  <c r="I51" i="21"/>
  <c r="G51" i="21"/>
  <c r="F51" i="21"/>
  <c r="I48" i="21"/>
  <c r="I47" i="21"/>
  <c r="I46" i="21"/>
  <c r="I40" i="21"/>
  <c r="J39" i="21"/>
  <c r="I39" i="21"/>
  <c r="G39" i="21"/>
  <c r="F39" i="21"/>
  <c r="I37" i="21"/>
  <c r="F37" i="21"/>
  <c r="I34" i="21"/>
  <c r="I31" i="21"/>
  <c r="J30" i="21"/>
  <c r="I30" i="21"/>
  <c r="G30" i="21"/>
  <c r="F30" i="21"/>
  <c r="J29" i="21"/>
  <c r="I29" i="21"/>
  <c r="G29" i="21"/>
  <c r="F29" i="21"/>
  <c r="I28" i="21"/>
  <c r="F28" i="21"/>
  <c r="J27" i="21"/>
  <c r="I27" i="21"/>
  <c r="G27" i="21"/>
  <c r="F27" i="21"/>
  <c r="J25" i="21"/>
  <c r="I25" i="21"/>
  <c r="G25" i="21"/>
  <c r="F25" i="21"/>
  <c r="I23" i="21"/>
  <c r="J22" i="21"/>
  <c r="I22" i="21"/>
  <c r="G22" i="21"/>
  <c r="F22" i="21"/>
  <c r="I21" i="21"/>
  <c r="J20" i="21"/>
  <c r="I20" i="21"/>
  <c r="G20" i="21"/>
  <c r="F20" i="21"/>
  <c r="E19" i="21"/>
  <c r="J19" i="21" s="1"/>
  <c r="D19" i="21"/>
  <c r="C19" i="21"/>
  <c r="J18" i="21"/>
  <c r="I18" i="21"/>
  <c r="G18" i="21"/>
  <c r="J17" i="21"/>
  <c r="I17" i="21"/>
  <c r="G17" i="21"/>
  <c r="J16" i="21"/>
  <c r="I16" i="21"/>
  <c r="G16" i="21"/>
  <c r="J15" i="21"/>
  <c r="I15" i="21"/>
  <c r="G15" i="21"/>
  <c r="J14" i="21"/>
  <c r="I14" i="21"/>
  <c r="G14" i="21"/>
  <c r="F13" i="21"/>
  <c r="E13" i="21"/>
  <c r="J13" i="21" s="1"/>
  <c r="D13" i="21"/>
  <c r="D12" i="21" s="1"/>
  <c r="D7" i="21" s="1"/>
  <c r="C13" i="21"/>
  <c r="C12" i="21" s="1"/>
  <c r="C7" i="21" s="1"/>
  <c r="J11" i="21"/>
  <c r="I11" i="21"/>
  <c r="G11" i="21"/>
  <c r="J9" i="21"/>
  <c r="I9" i="21"/>
  <c r="G9" i="21"/>
  <c r="J8" i="21"/>
  <c r="I8" i="21"/>
  <c r="G8" i="21"/>
  <c r="I19" i="21" l="1"/>
  <c r="C35" i="21"/>
  <c r="C56" i="21" s="1"/>
  <c r="C67" i="21" s="1"/>
  <c r="E12" i="21"/>
  <c r="G12" i="21" s="1"/>
  <c r="D35" i="21"/>
  <c r="D56" i="21" s="1"/>
  <c r="D67" i="21" s="1"/>
  <c r="F19" i="21"/>
  <c r="F46" i="21"/>
  <c r="G36" i="21"/>
  <c r="J37" i="21"/>
  <c r="J46" i="21"/>
  <c r="F62" i="21"/>
  <c r="F66" i="21" s="1"/>
  <c r="F36" i="21"/>
  <c r="J36" i="21"/>
  <c r="H67" i="21"/>
  <c r="F12" i="21"/>
  <c r="F7" i="21" s="1"/>
  <c r="J66" i="21"/>
  <c r="G66" i="21"/>
  <c r="G13" i="21"/>
  <c r="I13" i="21"/>
  <c r="G19" i="21"/>
  <c r="I32" i="21"/>
  <c r="G37" i="21"/>
  <c r="G46" i="21"/>
  <c r="G62" i="21"/>
  <c r="I62" i="21"/>
  <c r="I66" i="21" s="1"/>
  <c r="J62" i="21"/>
  <c r="I12" i="21" l="1"/>
  <c r="I7" i="21" s="1"/>
  <c r="J12" i="21"/>
  <c r="E7" i="21"/>
  <c r="F35" i="21"/>
  <c r="F56" i="21" s="1"/>
  <c r="F67" i="21" s="1"/>
  <c r="I35" i="21"/>
  <c r="I56" i="21" s="1"/>
  <c r="I67" i="21" s="1"/>
  <c r="J7" i="21" l="1"/>
  <c r="G7" i="21"/>
  <c r="E35" i="21"/>
  <c r="E56" i="21" s="1"/>
  <c r="J35" i="21" l="1"/>
  <c r="G35" i="21"/>
  <c r="G56" i="21" l="1"/>
  <c r="E67" i="21"/>
  <c r="J56" i="21"/>
  <c r="G67" i="21" l="1"/>
  <c r="J67" i="21"/>
</calcChain>
</file>

<file path=xl/sharedStrings.xml><?xml version="1.0" encoding="utf-8"?>
<sst xmlns="http://schemas.openxmlformats.org/spreadsheetml/2006/main" count="77" uniqueCount="74">
  <si>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</si>
  <si>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</si>
  <si>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</si>
  <si>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</si>
  <si>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</si>
  <si>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Місцеві податки і збори</t>
  </si>
  <si>
    <t>Податок на майно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</si>
  <si>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</si>
  <si>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</si>
  <si>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</si>
  <si>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</si>
  <si>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</si>
  <si>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</si>
  <si>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</si>
  <si>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</si>
  <si>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</si>
  <si>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</si>
  <si>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</si>
  <si>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</si>
  <si>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</si>
  <si>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</si>
  <si>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</si>
  <si>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</si>
  <si>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</si>
  <si>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</si>
  <si>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</si>
  <si>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</si>
  <si>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</si>
  <si>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</si>
  <si>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</si>
  <si>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</si>
  <si>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</si>
  <si>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</si>
  <si>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Плата за надання інших адміністративних послуг</t>
  </si>
  <si>
    <t>тис.грн.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</si>
  <si>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</si>
  <si>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</si>
  <si>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</si>
  <si>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</si>
  <si>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</si>
  <si>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</si>
  <si>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>Інші субвенцiї з місцевого бюджету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</si>
  <si>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</si>
  <si>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Внутрішні податки на товари і послуги (акцизний податок)</t>
  </si>
  <si>
    <t xml:space="preserve">Рентна плата та плата за використання інших природних ресурсів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</si>
  <si>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</si>
  <si>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</si>
  <si>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ЗАГАЛЬНИЙ ФОНД</t>
  </si>
  <si>
    <t>податок на нерухоме майно,відмінне від земельної ділянки</t>
  </si>
  <si>
    <t xml:space="preserve">транспортний податок </t>
  </si>
  <si>
    <t>плата за землю</t>
  </si>
  <si>
    <t>в т.ч.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</si>
  <si>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</si>
  <si>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</si>
  <si>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</si>
  <si>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</si>
  <si>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 xml:space="preserve">Надходження коштів від Державного фонду дорогоцінних металів і дорогоцінного каміння </t>
  </si>
  <si>
    <t xml:space="preserve"> Фактичні надходження до бюджету станом  на 01.01.2022р.</t>
  </si>
  <si>
    <t xml:space="preserve">Податок на прибуток підприємств  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</si>
  <si>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</si>
  <si>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</si>
  <si>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Субвенція з державного бюджету місцевим бюджетам на розвиток комунальної інфраструктури, у тому числі на придбання комунальної техніки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</si>
  <si>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</si>
  <si>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</si>
  <si>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</si>
  <si>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виплату грошової компенсації за належні для отримання жилі приміщення для сімей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</si>
  <si>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19 - 20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</si>
  <si>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Надходження коштів від відшкодування втрат сільськогосподарського і лісогосподарського виробництва  </t>
  </si>
  <si>
    <t>I.  Доходи за 2022 рік</t>
  </si>
  <si>
    <t>Затверджений бюджет на 2022 рік</t>
  </si>
  <si>
    <t xml:space="preserve"> Фактичні надходження до бюджету станом  на 01.01.2023р.</t>
  </si>
  <si>
    <t>Відхилення фактичних надходжень 2022 року до фактичних надходжень у 2021 році</t>
  </si>
  <si>
    <t>Кошти від реалізації безхазяйного майна</t>
  </si>
  <si>
    <t>Затверджений бюджет на 2022 рік  зі змінами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</si>
</sst>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b/>
      <sz val="15.5"/>
      <name val="Cambria"/>
      <family val="1"/>
      <charset val="204"/>
      <scheme val="major"/>
    </font>
    <font>
      <sz val="16"/>
      <name val="Times New Roman"/>
      <family val="1"/>
      <charset val="204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6"/>
      <color indexed="8"/>
      <name val="Times New Roman"/>
      <family val="1"/>
      <charset val="204"/>
    </font>
    <font>
      <sz val="15.5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6"/>
      <color theme="1"/>
      <name val="Times New Roman"/>
      <family val="1"/>
      <charset val="204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b/>
      <sz val="16"/>
      <color indexed="8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sz val="15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6"/>
      <name val="Cambria"/>
      <family val="1"/>
      <charset val="204"/>
      <scheme val="major"/>
    </font>
    <font>
      <sz val="16"/>
      <name val="Cambria"/>
      <family val="1"/>
      <charset val="204"/>
    </font>
    <font>
      <sz val="14"/>
      <name val="Times New Roman"/>
      <family val="1"/>
      <charset val="204"/>
    </font>
    <font>
      <sz val="16"/>
      <color theme="3" tint="-0.49998474074526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9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wrapText="1"/>
    </xf>
    <xf numFmtId="0" fontId="21" fillId="0" borderId="5" xfId="1" applyFont="1" applyFill="1" applyBorder="1" applyAlignment="1" applyProtection="1">
      <alignment wrapText="1"/>
      <protection locked="0"/>
    </xf>
    <xf numFmtId="0" fontId="21" fillId="0" borderId="5" xfId="1" applyFont="1" applyFill="1" applyBorder="1" applyAlignment="1" applyProtection="1">
      <alignment horizontal="left" wrapText="1"/>
      <protection locked="0"/>
    </xf>
    <xf numFmtId="0" fontId="6" fillId="0" borderId="5" xfId="1" applyFont="1" applyFill="1" applyBorder="1" applyAlignment="1">
      <alignment horizontal="left" wrapText="1"/>
    </xf>
    <xf numFmtId="0" fontId="21" fillId="0" borderId="5" xfId="1" applyFont="1" applyFill="1" applyBorder="1" applyAlignment="1"/>
    <xf numFmtId="164" fontId="22" fillId="0" borderId="5" xfId="1" applyNumberFormat="1" applyFont="1" applyFill="1" applyBorder="1" applyAlignment="1"/>
    <xf numFmtId="166" fontId="23" fillId="0" borderId="5" xfId="1" applyNumberFormat="1" applyFont="1" applyFill="1" applyBorder="1" applyAlignment="1" applyProtection="1">
      <alignment horizontal="right"/>
      <protection locked="0"/>
    </xf>
    <xf numFmtId="0" fontId="17" fillId="0" borderId="4" xfId="1" applyFont="1" applyFill="1" applyBorder="1" applyAlignment="1">
      <alignment horizontal="center"/>
    </xf>
    <xf numFmtId="0" fontId="21" fillId="0" borderId="11" xfId="1" applyFont="1" applyFill="1" applyBorder="1" applyAlignment="1" applyProtection="1">
      <alignment wrapText="1"/>
      <protection locked="0"/>
    </xf>
    <xf numFmtId="166" fontId="8" fillId="0" borderId="5" xfId="1" applyNumberFormat="1" applyFont="1" applyFill="1" applyBorder="1" applyAlignment="1" applyProtection="1">
      <protection locked="0"/>
    </xf>
    <xf numFmtId="166" fontId="8" fillId="0" borderId="5" xfId="1" applyNumberFormat="1" applyFont="1" applyFill="1" applyBorder="1" applyProtection="1">
      <protection locked="0"/>
    </xf>
    <xf numFmtId="166" fontId="9" fillId="0" borderId="5" xfId="1" applyNumberFormat="1" applyFont="1" applyFill="1" applyBorder="1" applyProtection="1">
      <protection locked="0"/>
    </xf>
    <xf numFmtId="166" fontId="9" fillId="0" borderId="9" xfId="1" applyNumberFormat="1" applyFont="1" applyFill="1" applyBorder="1" applyProtection="1">
      <protection locked="0"/>
    </xf>
    <xf numFmtId="0" fontId="36" fillId="0" borderId="1" xfId="1" applyFont="1" applyFill="1" applyBorder="1" applyAlignment="1">
      <alignment horizontal="center" wrapText="1"/>
    </xf>
    <xf numFmtId="166" fontId="9" fillId="0" borderId="5" xfId="1" applyNumberFormat="1" applyFont="1" applyFill="1" applyBorder="1" applyAlignment="1" applyProtection="1">
      <protection locked="0"/>
    </xf>
    <xf numFmtId="0" fontId="8" fillId="0" borderId="13" xfId="1" applyFont="1" applyFill="1" applyBorder="1" applyAlignment="1">
      <alignment horizontal="center"/>
    </xf>
    <xf numFmtId="0" fontId="19" fillId="0" borderId="9" xfId="1" applyFont="1" applyFill="1" applyBorder="1" applyAlignment="1">
      <alignment horizontal="left" wrapText="1"/>
    </xf>
    <xf numFmtId="166" fontId="32" fillId="0" borderId="9" xfId="1" applyNumberFormat="1" applyFont="1" applyFill="1" applyBorder="1" applyAlignment="1">
      <alignment wrapText="1"/>
    </xf>
    <xf numFmtId="166" fontId="32" fillId="0" borderId="9" xfId="1" applyNumberFormat="1" applyFont="1" applyFill="1" applyBorder="1" applyAlignment="1">
      <alignment horizontal="right" wrapText="1"/>
    </xf>
    <xf numFmtId="165" fontId="8" fillId="0" borderId="9" xfId="1" applyNumberFormat="1" applyFont="1" applyFill="1" applyBorder="1"/>
    <xf numFmtId="166" fontId="32" fillId="0" borderId="7" xfId="1" applyNumberFormat="1" applyFont="1" applyFill="1" applyBorder="1" applyAlignment="1">
      <alignment horizontal="right" wrapText="1"/>
    </xf>
    <xf numFmtId="165" fontId="8" fillId="0" borderId="10" xfId="1" applyNumberFormat="1" applyFont="1" applyFill="1" applyBorder="1"/>
    <xf numFmtId="0" fontId="0" fillId="0" borderId="0" xfId="0" applyFill="1"/>
    <xf numFmtId="0" fontId="3" fillId="0" borderId="0" xfId="1" applyFont="1" applyFill="1"/>
    <xf numFmtId="0" fontId="14" fillId="0" borderId="0" xfId="0" applyFont="1" applyFill="1"/>
    <xf numFmtId="0" fontId="7" fillId="0" borderId="0" xfId="1" applyFont="1" applyFill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center"/>
      <protection locked="0"/>
    </xf>
    <xf numFmtId="49" fontId="2" fillId="0" borderId="17" xfId="1" applyNumberFormat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/>
    </xf>
    <xf numFmtId="0" fontId="17" fillId="0" borderId="31" xfId="1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7" fillId="0" borderId="3" xfId="1" applyFont="1" applyFill="1" applyBorder="1" applyAlignment="1">
      <alignment horizontal="center"/>
    </xf>
    <xf numFmtId="0" fontId="17" fillId="0" borderId="33" xfId="1" applyFont="1" applyFill="1" applyBorder="1" applyAlignment="1">
      <alignment horizontal="center"/>
    </xf>
    <xf numFmtId="0" fontId="17" fillId="0" borderId="27" xfId="1" applyFont="1" applyFill="1" applyBorder="1" applyAlignment="1">
      <alignment horizontal="center"/>
    </xf>
    <xf numFmtId="0" fontId="17" fillId="0" borderId="34" xfId="1" applyFont="1" applyFill="1" applyBorder="1" applyAlignment="1">
      <alignment horizontal="center"/>
    </xf>
    <xf numFmtId="0" fontId="21" fillId="0" borderId="5" xfId="1" applyFont="1" applyFill="1" applyBorder="1" applyAlignment="1" applyProtection="1">
      <protection locked="0"/>
    </xf>
    <xf numFmtId="166" fontId="9" fillId="0" borderId="5" xfId="1" applyNumberFormat="1" applyFont="1" applyFill="1" applyBorder="1" applyAlignment="1" applyProtection="1">
      <alignment horizontal="right"/>
      <protection locked="0"/>
    </xf>
    <xf numFmtId="166" fontId="9" fillId="0" borderId="5" xfId="1" applyNumberFormat="1" applyFont="1" applyFill="1" applyBorder="1" applyAlignment="1">
      <alignment horizontal="right"/>
    </xf>
    <xf numFmtId="165" fontId="9" fillId="0" borderId="5" xfId="1" applyNumberFormat="1" applyFont="1" applyFill="1" applyBorder="1"/>
    <xf numFmtId="166" fontId="9" fillId="0" borderId="5" xfId="1" applyNumberFormat="1" applyFont="1" applyFill="1" applyBorder="1"/>
    <xf numFmtId="165" fontId="9" fillId="0" borderId="6" xfId="1" applyNumberFormat="1" applyFont="1" applyFill="1" applyBorder="1"/>
    <xf numFmtId="0" fontId="21" fillId="0" borderId="11" xfId="1" applyFont="1" applyFill="1" applyBorder="1" applyAlignment="1">
      <alignment horizontal="left" wrapText="1"/>
    </xf>
    <xf numFmtId="0" fontId="5" fillId="0" borderId="12" xfId="1" applyFont="1" applyFill="1" applyBorder="1" applyAlignment="1">
      <alignment horizontal="left" wrapText="1"/>
    </xf>
    <xf numFmtId="166" fontId="8" fillId="0" borderId="5" xfId="1" applyNumberFormat="1" applyFont="1" applyFill="1" applyBorder="1" applyAlignment="1">
      <alignment horizontal="right"/>
    </xf>
    <xf numFmtId="166" fontId="8" fillId="0" borderId="5" xfId="1" applyNumberFormat="1" applyFont="1" applyFill="1" applyBorder="1"/>
    <xf numFmtId="165" fontId="8" fillId="0" borderId="6" xfId="1" applyNumberFormat="1" applyFont="1" applyFill="1" applyBorder="1"/>
    <xf numFmtId="0" fontId="21" fillId="0" borderId="12" xfId="1" applyFont="1" applyFill="1" applyBorder="1" applyAlignment="1">
      <alignment horizontal="left" wrapText="1"/>
    </xf>
    <xf numFmtId="49" fontId="35" fillId="0" borderId="12" xfId="1" applyNumberFormat="1" applyFont="1" applyFill="1" applyBorder="1" applyAlignment="1">
      <alignment horizontal="left" wrapText="1"/>
    </xf>
    <xf numFmtId="166" fontId="36" fillId="0" borderId="5" xfId="1" applyNumberFormat="1" applyFont="1" applyFill="1" applyBorder="1" applyProtection="1">
      <protection locked="0"/>
    </xf>
    <xf numFmtId="166" fontId="36" fillId="0" borderId="5" xfId="1" applyNumberFormat="1" applyFont="1" applyFill="1" applyBorder="1" applyAlignment="1">
      <alignment horizontal="right"/>
    </xf>
    <xf numFmtId="165" fontId="36" fillId="0" borderId="5" xfId="1" applyNumberFormat="1" applyFont="1" applyFill="1" applyBorder="1"/>
    <xf numFmtId="166" fontId="36" fillId="0" borderId="5" xfId="1" applyNumberFormat="1" applyFont="1" applyFill="1" applyBorder="1"/>
    <xf numFmtId="165" fontId="36" fillId="0" borderId="6" xfId="1" applyNumberFormat="1" applyFont="1" applyFill="1" applyBorder="1"/>
    <xf numFmtId="49" fontId="21" fillId="0" borderId="12" xfId="1" applyNumberFormat="1" applyFont="1" applyFill="1" applyBorder="1" applyAlignment="1">
      <alignment horizontal="left" wrapText="1"/>
    </xf>
    <xf numFmtId="0" fontId="6" fillId="0" borderId="9" xfId="1" applyFont="1" applyFill="1" applyBorder="1" applyAlignment="1">
      <alignment horizontal="left" wrapText="1"/>
    </xf>
    <xf numFmtId="166" fontId="32" fillId="0" borderId="9" xfId="1" applyNumberFormat="1" applyFont="1" applyFill="1" applyBorder="1" applyAlignment="1"/>
    <xf numFmtId="166" fontId="32" fillId="0" borderId="9" xfId="1" applyNumberFormat="1" applyFont="1" applyFill="1" applyBorder="1" applyAlignment="1">
      <alignment horizontal="right"/>
    </xf>
    <xf numFmtId="165" fontId="8" fillId="0" borderId="5" xfId="1" applyNumberFormat="1" applyFont="1" applyFill="1" applyBorder="1"/>
    <xf numFmtId="0" fontId="21" fillId="0" borderId="5" xfId="0" applyFont="1" applyFill="1" applyBorder="1" applyAlignment="1">
      <alignment wrapText="1"/>
    </xf>
    <xf numFmtId="0" fontId="21" fillId="0" borderId="5" xfId="0" applyFont="1" applyFill="1" applyBorder="1" applyAlignment="1" applyProtection="1">
      <alignment horizontal="left" wrapText="1"/>
    </xf>
    <xf numFmtId="0" fontId="9" fillId="0" borderId="13" xfId="1" applyFont="1" applyFill="1" applyBorder="1" applyAlignment="1">
      <alignment horizontal="center"/>
    </xf>
    <xf numFmtId="49" fontId="21" fillId="0" borderId="5" xfId="0" applyNumberFormat="1" applyFont="1" applyFill="1" applyBorder="1" applyAlignment="1" applyProtection="1">
      <alignment horizontal="left" wrapText="1"/>
      <protection locked="0"/>
    </xf>
    <xf numFmtId="0" fontId="26" fillId="0" borderId="0" xfId="0" applyFont="1" applyFill="1" applyAlignment="1">
      <alignment wrapText="1"/>
    </xf>
    <xf numFmtId="0" fontId="26" fillId="0" borderId="5" xfId="0" applyFont="1" applyFill="1" applyBorder="1" applyAlignment="1">
      <alignment wrapText="1"/>
    </xf>
    <xf numFmtId="166" fontId="8" fillId="0" borderId="5" xfId="1" applyNumberFormat="1" applyFont="1" applyFill="1" applyBorder="1" applyAlignment="1" applyProtection="1">
      <alignment horizontal="right"/>
      <protection locked="0"/>
    </xf>
    <xf numFmtId="165" fontId="33" fillId="0" borderId="6" xfId="1" applyNumberFormat="1" applyFont="1" applyFill="1" applyBorder="1" applyAlignment="1"/>
    <xf numFmtId="0" fontId="5" fillId="0" borderId="5" xfId="1" applyFont="1" applyFill="1" applyBorder="1" applyAlignment="1">
      <alignment horizontal="left" wrapText="1"/>
    </xf>
    <xf numFmtId="165" fontId="32" fillId="0" borderId="6" xfId="1" applyNumberFormat="1" applyFont="1" applyFill="1" applyBorder="1" applyAlignment="1"/>
    <xf numFmtId="166" fontId="9" fillId="0" borderId="9" xfId="1" applyNumberFormat="1" applyFont="1" applyFill="1" applyBorder="1" applyAlignment="1" applyProtection="1">
      <alignment horizontal="right"/>
      <protection locked="0"/>
    </xf>
    <xf numFmtId="166" fontId="9" fillId="0" borderId="9" xfId="1" applyNumberFormat="1" applyFont="1" applyFill="1" applyBorder="1" applyAlignment="1" applyProtection="1">
      <protection locked="0"/>
    </xf>
    <xf numFmtId="166" fontId="9" fillId="0" borderId="9" xfId="1" applyNumberFormat="1" applyFont="1" applyFill="1" applyBorder="1"/>
    <xf numFmtId="166" fontId="8" fillId="0" borderId="9" xfId="1" applyNumberFormat="1" applyFont="1" applyFill="1" applyBorder="1" applyProtection="1">
      <protection locked="0"/>
    </xf>
    <xf numFmtId="165" fontId="8" fillId="0" borderId="24" xfId="1" applyNumberFormat="1" applyFont="1" applyFill="1" applyBorder="1"/>
    <xf numFmtId="49" fontId="21" fillId="0" borderId="11" xfId="1" applyNumberFormat="1" applyFont="1" applyFill="1" applyBorder="1" applyAlignment="1">
      <alignment horizontal="left" wrapText="1"/>
    </xf>
    <xf numFmtId="164" fontId="22" fillId="0" borderId="11" xfId="1" applyNumberFormat="1" applyFont="1" applyFill="1" applyBorder="1" applyAlignment="1">
      <alignment horizontal="right" wrapText="1"/>
    </xf>
    <xf numFmtId="166" fontId="23" fillId="0" borderId="5" xfId="1" applyNumberFormat="1" applyFont="1" applyFill="1" applyBorder="1" applyProtection="1">
      <protection locked="0"/>
    </xf>
    <xf numFmtId="166" fontId="23" fillId="0" borderId="5" xfId="1" applyNumberFormat="1" applyFont="1" applyFill="1" applyBorder="1" applyAlignment="1">
      <alignment horizontal="right"/>
    </xf>
    <xf numFmtId="165" fontId="23" fillId="0" borderId="5" xfId="1" applyNumberFormat="1" applyFont="1" applyFill="1" applyBorder="1"/>
    <xf numFmtId="166" fontId="23" fillId="0" borderId="5" xfId="1" applyNumberFormat="1" applyFont="1" applyFill="1" applyBorder="1"/>
    <xf numFmtId="165" fontId="23" fillId="0" borderId="6" xfId="1" applyNumberFormat="1" applyFont="1" applyFill="1" applyBorder="1"/>
    <xf numFmtId="0" fontId="28" fillId="0" borderId="11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right"/>
    </xf>
    <xf numFmtId="0" fontId="28" fillId="0" borderId="12" xfId="0" applyFont="1" applyFill="1" applyBorder="1" applyAlignment="1">
      <alignment horizontal="left" wrapText="1"/>
    </xf>
    <xf numFmtId="166" fontId="29" fillId="0" borderId="12" xfId="0" applyNumberFormat="1" applyFont="1" applyFill="1" applyBorder="1" applyAlignment="1">
      <alignment horizontal="right" wrapText="1"/>
    </xf>
    <xf numFmtId="166" fontId="30" fillId="0" borderId="5" xfId="0" applyNumberFormat="1" applyFont="1" applyFill="1" applyBorder="1" applyAlignment="1">
      <alignment horizontal="right"/>
    </xf>
    <xf numFmtId="166" fontId="20" fillId="0" borderId="5" xfId="1" applyNumberFormat="1" applyFont="1" applyFill="1" applyBorder="1" applyProtection="1">
      <protection locked="0"/>
    </xf>
    <xf numFmtId="165" fontId="20" fillId="0" borderId="5" xfId="1" applyNumberFormat="1" applyFont="1" applyFill="1" applyBorder="1"/>
    <xf numFmtId="165" fontId="20" fillId="0" borderId="6" xfId="1" applyNumberFormat="1" applyFont="1" applyFill="1" applyBorder="1"/>
    <xf numFmtId="165" fontId="27" fillId="0" borderId="6" xfId="1" applyNumberFormat="1" applyFont="1" applyFill="1" applyBorder="1" applyAlignment="1"/>
    <xf numFmtId="0" fontId="19" fillId="0" borderId="5" xfId="1" applyFont="1" applyFill="1" applyBorder="1" applyAlignment="1">
      <alignment horizontal="left" wrapText="1"/>
    </xf>
    <xf numFmtId="166" fontId="20" fillId="0" borderId="5" xfId="1" applyNumberFormat="1" applyFont="1" applyFill="1" applyBorder="1" applyAlignment="1" applyProtection="1">
      <alignment horizontal="right"/>
      <protection locked="0"/>
    </xf>
    <xf numFmtId="0" fontId="10" fillId="0" borderId="21" xfId="1" applyFont="1" applyFill="1" applyBorder="1"/>
    <xf numFmtId="0" fontId="11" fillId="0" borderId="22" xfId="1" applyFont="1" applyFill="1" applyBorder="1" applyAlignment="1">
      <alignment horizontal="left"/>
    </xf>
    <xf numFmtId="166" fontId="20" fillId="0" borderId="22" xfId="1" applyNumberFormat="1" applyFont="1" applyFill="1" applyBorder="1" applyAlignment="1">
      <alignment horizontal="right"/>
    </xf>
    <xf numFmtId="165" fontId="20" fillId="0" borderId="22" xfId="1" applyNumberFormat="1" applyFont="1" applyFill="1" applyBorder="1"/>
    <xf numFmtId="165" fontId="20" fillId="0" borderId="23" xfId="1" applyNumberFormat="1" applyFont="1" applyFill="1" applyBorder="1"/>
    <xf numFmtId="0" fontId="9" fillId="0" borderId="35" xfId="1" applyFont="1" applyFill="1" applyBorder="1" applyAlignment="1">
      <alignment horizontal="center"/>
    </xf>
    <xf numFmtId="0" fontId="37" fillId="0" borderId="1" xfId="1" applyFont="1" applyBorder="1" applyAlignment="1">
      <alignment horizontal="center"/>
    </xf>
    <xf numFmtId="166" fontId="9" fillId="0" borderId="5" xfId="1" applyNumberFormat="1" applyFont="1" applyFill="1" applyBorder="1" applyAlignment="1">
      <alignment horizontal="right" wrapText="1"/>
    </xf>
    <xf numFmtId="0" fontId="9" fillId="0" borderId="5" xfId="1" applyFont="1" applyFill="1" applyBorder="1" applyAlignment="1">
      <alignment horizontal="right" wrapText="1"/>
    </xf>
    <xf numFmtId="166" fontId="9" fillId="0" borderId="5" xfId="1" applyNumberFormat="1" applyFont="1" applyBorder="1" applyAlignment="1">
      <alignment horizontal="right" wrapText="1"/>
    </xf>
    <xf numFmtId="0" fontId="25" fillId="0" borderId="5" xfId="1" applyFont="1" applyFill="1" applyBorder="1" applyAlignment="1">
      <alignment horizontal="left" wrapText="1"/>
    </xf>
    <xf numFmtId="0" fontId="22" fillId="0" borderId="5" xfId="1" applyFont="1" applyFill="1" applyBorder="1" applyAlignment="1">
      <alignment horizontal="left" wrapText="1"/>
    </xf>
    <xf numFmtId="0" fontId="22" fillId="0" borderId="0" xfId="0" applyFont="1" applyFill="1" applyBorder="1" applyAlignment="1">
      <alignment wrapText="1"/>
    </xf>
    <xf numFmtId="0" fontId="22" fillId="0" borderId="5" xfId="1" applyFont="1" applyBorder="1" applyAlignment="1">
      <alignment horizontal="left" wrapText="1"/>
    </xf>
    <xf numFmtId="0" fontId="22" fillId="0" borderId="15" xfId="0" applyFont="1" applyFill="1" applyBorder="1" applyAlignment="1">
      <alignment horizontal="left" wrapText="1"/>
    </xf>
    <xf numFmtId="0" fontId="22" fillId="0" borderId="5" xfId="0" applyFont="1" applyFill="1" applyBorder="1" applyAlignment="1">
      <alignment horizontal="left" wrapText="1"/>
    </xf>
    <xf numFmtId="0" fontId="29" fillId="0" borderId="5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11" fontId="22" fillId="0" borderId="15" xfId="1" applyNumberFormat="1" applyFont="1" applyFill="1" applyBorder="1" applyAlignment="1" applyProtection="1">
      <alignment horizontal="left" wrapText="1"/>
      <protection locked="0"/>
    </xf>
    <xf numFmtId="0" fontId="22" fillId="0" borderId="9" xfId="0" applyFont="1" applyFill="1" applyBorder="1" applyAlignment="1">
      <alignment horizontal="left" wrapText="1"/>
    </xf>
    <xf numFmtId="0" fontId="24" fillId="0" borderId="9" xfId="1" applyFont="1" applyFill="1" applyBorder="1" applyAlignment="1">
      <alignment horizontal="left" wrapText="1"/>
    </xf>
    <xf numFmtId="166" fontId="33" fillId="0" borderId="9" xfId="1" applyNumberFormat="1" applyFont="1" applyFill="1" applyBorder="1" applyAlignment="1">
      <alignment horizontal="right"/>
    </xf>
    <xf numFmtId="166" fontId="9" fillId="0" borderId="36" xfId="1" applyNumberFormat="1" applyFont="1" applyFill="1" applyBorder="1" applyAlignment="1" applyProtection="1">
      <protection locked="0"/>
    </xf>
    <xf numFmtId="166" fontId="29" fillId="0" borderId="11" xfId="0" applyNumberFormat="1" applyFont="1" applyFill="1" applyBorder="1" applyAlignment="1">
      <alignment wrapText="1"/>
    </xf>
    <xf numFmtId="166" fontId="30" fillId="0" borderId="5" xfId="0" applyNumberFormat="1" applyFont="1" applyFill="1" applyBorder="1" applyAlignment="1"/>
    <xf numFmtId="164" fontId="30" fillId="0" borderId="5" xfId="0" applyNumberFormat="1" applyFont="1" applyFill="1" applyBorder="1" applyAlignment="1">
      <alignment horizontal="right"/>
    </xf>
    <xf numFmtId="164" fontId="22" fillId="0" borderId="5" xfId="1" applyNumberFormat="1" applyFont="1" applyFill="1" applyBorder="1" applyAlignment="1">
      <alignment wrapText="1"/>
    </xf>
    <xf numFmtId="0" fontId="38" fillId="0" borderId="5" xfId="1" applyFont="1" applyFill="1" applyBorder="1" applyAlignment="1">
      <alignment horizontal="left" vertical="justify" wrapText="1"/>
    </xf>
    <xf numFmtId="11" fontId="34" fillId="0" borderId="9" xfId="1" applyNumberFormat="1" applyFont="1" applyFill="1" applyBorder="1" applyAlignment="1">
      <alignment wrapText="1"/>
    </xf>
    <xf numFmtId="11" fontId="38" fillId="0" borderId="5" xfId="1" applyNumberFormat="1" applyFont="1" applyFill="1" applyBorder="1" applyAlignment="1" applyProtection="1">
      <alignment horizontal="left" vertical="justify" wrapText="1"/>
      <protection locked="0"/>
    </xf>
    <xf numFmtId="164" fontId="9" fillId="0" borderId="5" xfId="1" applyNumberFormat="1" applyFont="1" applyFill="1" applyBorder="1" applyAlignment="1" applyProtection="1">
      <alignment wrapText="1"/>
      <protection locked="0"/>
    </xf>
    <xf numFmtId="166" fontId="9" fillId="0" borderId="11" xfId="1" applyNumberFormat="1" applyFont="1" applyFill="1" applyBorder="1" applyAlignment="1" applyProtection="1">
      <alignment wrapText="1"/>
      <protection locked="0"/>
    </xf>
    <xf numFmtId="166" fontId="9" fillId="0" borderId="11" xfId="1" applyNumberFormat="1" applyFont="1" applyFill="1" applyBorder="1" applyAlignment="1">
      <alignment wrapText="1"/>
    </xf>
    <xf numFmtId="166" fontId="36" fillId="0" borderId="12" xfId="1" applyNumberFormat="1" applyFont="1" applyFill="1" applyBorder="1" applyAlignment="1">
      <alignment wrapText="1"/>
    </xf>
    <xf numFmtId="166" fontId="9" fillId="0" borderId="12" xfId="1" applyNumberFormat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 wrapText="1"/>
      <protection locked="0"/>
    </xf>
    <xf numFmtId="164" fontId="9" fillId="0" borderId="5" xfId="0" applyNumberFormat="1" applyFont="1" applyFill="1" applyBorder="1" applyAlignment="1">
      <alignment horizontal="right" wrapText="1"/>
    </xf>
    <xf numFmtId="166" fontId="9" fillId="0" borderId="5" xfId="1" applyNumberFormat="1" applyFont="1" applyFill="1" applyBorder="1" applyAlignment="1" applyProtection="1">
      <alignment horizontal="right" wrapText="1"/>
      <protection locked="0"/>
    </xf>
    <xf numFmtId="164" fontId="9" fillId="0" borderId="5" xfId="0" applyNumberFormat="1" applyFont="1" applyFill="1" applyBorder="1" applyAlignment="1" applyProtection="1">
      <alignment horizontal="right" wrapText="1"/>
    </xf>
    <xf numFmtId="164" fontId="9" fillId="0" borderId="5" xfId="0" quotePrefix="1" applyNumberFormat="1" applyFont="1" applyFill="1" applyBorder="1" applyAlignment="1" applyProtection="1">
      <alignment horizontal="right" wrapText="1"/>
    </xf>
    <xf numFmtId="164" fontId="9" fillId="0" borderId="15" xfId="0" quotePrefix="1" applyNumberFormat="1" applyFont="1" applyFill="1" applyBorder="1" applyAlignment="1" applyProtection="1">
      <alignment horizontal="right" wrapText="1"/>
    </xf>
    <xf numFmtId="164" fontId="39" fillId="0" borderId="15" xfId="0" applyNumberFormat="1" applyFont="1" applyFill="1" applyBorder="1" applyAlignment="1" applyProtection="1">
      <alignment horizontal="right" wrapText="1"/>
      <protection locked="0"/>
    </xf>
    <xf numFmtId="164" fontId="39" fillId="0" borderId="5" xfId="0" applyNumberFormat="1" applyFont="1" applyFill="1" applyBorder="1" applyAlignment="1" applyProtection="1">
      <alignment horizontal="right" wrapText="1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>
      <alignment horizontal="right"/>
    </xf>
    <xf numFmtId="164" fontId="9" fillId="0" borderId="9" xfId="1" applyNumberFormat="1" applyFont="1" applyFill="1" applyBorder="1" applyAlignment="1">
      <alignment horizontal="right" wrapText="1"/>
    </xf>
    <xf numFmtId="0" fontId="32" fillId="0" borderId="9" xfId="1" applyFont="1" applyFill="1" applyBorder="1" applyAlignment="1">
      <alignment horizontal="left" wrapText="1"/>
    </xf>
    <xf numFmtId="0" fontId="33" fillId="0" borderId="9" xfId="1" applyFont="1" applyFill="1" applyBorder="1" applyAlignment="1">
      <alignment horizontal="left" wrapText="1"/>
    </xf>
    <xf numFmtId="0" fontId="9" fillId="0" borderId="9" xfId="1" applyFont="1" applyFill="1" applyBorder="1" applyAlignment="1">
      <alignment wrapText="1"/>
    </xf>
    <xf numFmtId="166" fontId="8" fillId="0" borderId="5" xfId="1" applyNumberFormat="1" applyFont="1" applyFill="1" applyBorder="1" applyAlignment="1">
      <alignment horizontal="right" wrapText="1"/>
    </xf>
    <xf numFmtId="166" fontId="23" fillId="0" borderId="5" xfId="1" applyNumberFormat="1" applyFont="1" applyFill="1" applyBorder="1" applyAlignment="1">
      <alignment horizontal="right" wrapText="1"/>
    </xf>
    <xf numFmtId="0" fontId="9" fillId="0" borderId="9" xfId="0" applyFont="1" applyFill="1" applyBorder="1" applyAlignment="1">
      <alignment wrapText="1"/>
    </xf>
    <xf numFmtId="0" fontId="13" fillId="0" borderId="0" xfId="1" applyFont="1" applyFill="1" applyAlignment="1">
      <alignment wrapText="1"/>
    </xf>
    <xf numFmtId="0" fontId="15" fillId="0" borderId="0" xfId="0" applyFont="1" applyFill="1" applyAlignment="1">
      <alignment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18" xfId="1" applyFont="1" applyFill="1" applyBorder="1" applyAlignment="1" applyProtection="1">
      <alignment horizontal="center" vertical="center" wrapText="1"/>
      <protection locked="0"/>
    </xf>
    <xf numFmtId="0" fontId="4" fillId="0" borderId="29" xfId="1" applyFont="1" applyFill="1" applyBorder="1" applyAlignment="1">
      <alignment horizontal="center" vertical="center" wrapText="1"/>
    </xf>
    <xf numFmtId="0" fontId="31" fillId="0" borderId="14" xfId="1" applyFont="1" applyFill="1" applyBorder="1" applyAlignment="1">
      <alignment horizontal="center"/>
    </xf>
    <xf numFmtId="0" fontId="31" fillId="0" borderId="15" xfId="1" applyFont="1" applyFill="1" applyBorder="1" applyAlignment="1">
      <alignment horizontal="center"/>
    </xf>
    <xf numFmtId="0" fontId="31" fillId="0" borderId="16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31" fillId="0" borderId="27" xfId="1" applyFont="1" applyFill="1" applyBorder="1" applyAlignment="1">
      <alignment horizontal="center"/>
    </xf>
    <xf numFmtId="0" fontId="31" fillId="0" borderId="19" xfId="1" applyFont="1" applyFill="1" applyBorder="1" applyAlignment="1">
      <alignment horizontal="center"/>
    </xf>
    <xf numFmtId="0" fontId="31" fillId="0" borderId="2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67"/>
  <sheetViews>
    <sheetView tabSelected="1" view="pageBreakPreview" zoomScale="78" zoomScaleNormal="100" zoomScaleSheetLayoutView="78" workbookViewId="0">
      <selection activeCell="B9" sqref="B9"/>
    </sheetView>
  </sheetViews>
  <sheetFormatPr defaultRowHeight="15" x14ac:dyDescent="0.25"/>
  <cols>
    <col min="1" max="1" width="17.42578125" style="26" customWidth="1"/>
    <col min="2" max="2" width="109.28515625" style="26" customWidth="1"/>
    <col min="3" max="3" width="15.85546875" style="26" customWidth="1"/>
    <col min="4" max="5" width="16.28515625" style="26" customWidth="1"/>
    <col min="6" max="6" width="16.7109375" style="26" customWidth="1"/>
    <col min="7" max="7" width="14" style="26" customWidth="1"/>
    <col min="8" max="8" width="16.28515625" style="26" customWidth="1"/>
    <col min="9" max="9" width="15.85546875" style="26" customWidth="1"/>
    <col min="10" max="10" width="14.7109375" style="26" customWidth="1"/>
    <col min="11" max="16384" width="9.140625" style="26"/>
  </cols>
  <sheetData>
    <row r="1" spans="1:10" ht="15.75" customHeight="1" x14ac:dyDescent="0.5">
      <c r="A1" s="27"/>
      <c r="B1" s="28"/>
      <c r="C1" s="28"/>
      <c r="D1" s="28"/>
      <c r="E1" s="28"/>
      <c r="F1" s="28"/>
      <c r="G1" s="28"/>
      <c r="H1" s="28"/>
      <c r="I1" s="28"/>
      <c r="J1" s="28"/>
    </row>
    <row r="2" spans="1:10" ht="32.25" thickBot="1" x14ac:dyDescent="0.55000000000000004">
      <c r="A2" s="149" t="s">
        <v>68</v>
      </c>
      <c r="B2" s="150"/>
      <c r="C2" s="29"/>
      <c r="D2" s="29"/>
      <c r="E2" s="29"/>
      <c r="F2" s="29"/>
      <c r="G2" s="29"/>
      <c r="H2" s="29"/>
      <c r="I2" s="30" t="s">
        <v>34</v>
      </c>
      <c r="J2" s="29"/>
    </row>
    <row r="3" spans="1:10" ht="58.5" customHeight="1" x14ac:dyDescent="0.25">
      <c r="A3" s="159" t="s">
        <v>30</v>
      </c>
      <c r="B3" s="161" t="s">
        <v>31</v>
      </c>
      <c r="C3" s="163" t="s">
        <v>69</v>
      </c>
      <c r="D3" s="163" t="s">
        <v>73</v>
      </c>
      <c r="E3" s="153" t="s">
        <v>70</v>
      </c>
      <c r="F3" s="151" t="s">
        <v>0</v>
      </c>
      <c r="G3" s="152"/>
      <c r="H3" s="153" t="s">
        <v>57</v>
      </c>
      <c r="I3" s="151" t="s">
        <v>71</v>
      </c>
      <c r="J3" s="155"/>
    </row>
    <row r="4" spans="1:10" ht="19.5" customHeight="1" x14ac:dyDescent="0.25">
      <c r="A4" s="160"/>
      <c r="B4" s="162"/>
      <c r="C4" s="164"/>
      <c r="D4" s="164"/>
      <c r="E4" s="154"/>
      <c r="F4" s="31" t="s">
        <v>1</v>
      </c>
      <c r="G4" s="32" t="s">
        <v>2</v>
      </c>
      <c r="H4" s="154"/>
      <c r="I4" s="31" t="s">
        <v>1</v>
      </c>
      <c r="J4" s="33" t="s">
        <v>2</v>
      </c>
    </row>
    <row r="5" spans="1:10" ht="15.75" customHeight="1" x14ac:dyDescent="0.25">
      <c r="A5" s="34">
        <v>1</v>
      </c>
      <c r="B5" s="35">
        <v>2</v>
      </c>
      <c r="C5" s="36">
        <v>3</v>
      </c>
      <c r="D5" s="37">
        <v>4</v>
      </c>
      <c r="E5" s="11">
        <v>5</v>
      </c>
      <c r="F5" s="11">
        <v>6</v>
      </c>
      <c r="G5" s="38">
        <v>7</v>
      </c>
      <c r="H5" s="11">
        <v>8</v>
      </c>
      <c r="I5" s="39">
        <v>9</v>
      </c>
      <c r="J5" s="40">
        <v>10</v>
      </c>
    </row>
    <row r="6" spans="1:10" ht="21.75" customHeight="1" x14ac:dyDescent="0.3">
      <c r="A6" s="165" t="s">
        <v>47</v>
      </c>
      <c r="B6" s="166"/>
      <c r="C6" s="166"/>
      <c r="D6" s="166"/>
      <c r="E6" s="166"/>
      <c r="F6" s="166"/>
      <c r="G6" s="166"/>
      <c r="H6" s="166"/>
      <c r="I6" s="166"/>
      <c r="J6" s="167"/>
    </row>
    <row r="7" spans="1:10" ht="22.5" x14ac:dyDescent="0.3">
      <c r="A7" s="19">
        <v>10000000</v>
      </c>
      <c r="B7" s="20" t="s">
        <v>3</v>
      </c>
      <c r="C7" s="21">
        <f>SUM(C8:C11,C12)</f>
        <v>708489.4</v>
      </c>
      <c r="D7" s="22">
        <f>SUM(D8:D11,D12)</f>
        <v>710913.9</v>
      </c>
      <c r="E7" s="22">
        <f>SUM(E8:E11,E12)</f>
        <v>720664.7649999999</v>
      </c>
      <c r="F7" s="22">
        <f>SUM(F8:F11,F12)</f>
        <v>9750.8649999999579</v>
      </c>
      <c r="G7" s="23">
        <f>SUM(E7/D7)</f>
        <v>1.0137159577270889</v>
      </c>
      <c r="H7" s="22">
        <f>SUM(H8:H11,H12)</f>
        <v>626360.80000000005</v>
      </c>
      <c r="I7" s="24">
        <f>SUM(I8:I12)</f>
        <v>94303.964999999953</v>
      </c>
      <c r="J7" s="25">
        <f>SUM(E7/H7)*100%</f>
        <v>1.1505585359109316</v>
      </c>
    </row>
    <row r="8" spans="1:10" ht="22.5" customHeight="1" x14ac:dyDescent="0.3">
      <c r="A8" s="1">
        <v>11010000</v>
      </c>
      <c r="B8" s="41" t="s">
        <v>4</v>
      </c>
      <c r="C8" s="18">
        <v>619775.4</v>
      </c>
      <c r="D8" s="18">
        <v>623075.9</v>
      </c>
      <c r="E8" s="42">
        <v>634127.1</v>
      </c>
      <c r="F8" s="43">
        <f>SUM(E8-D8)</f>
        <v>11051.199999999953</v>
      </c>
      <c r="G8" s="44">
        <f>SUM(E8/D8)</f>
        <v>1.0177365229500932</v>
      </c>
      <c r="H8" s="42">
        <v>533932.4</v>
      </c>
      <c r="I8" s="45">
        <f>SUM(E8-H8)</f>
        <v>100194.69999999995</v>
      </c>
      <c r="J8" s="46">
        <f>SUM(E8/H8)*100%</f>
        <v>1.1876542798301806</v>
      </c>
    </row>
    <row r="9" spans="1:10" ht="23.25" customHeight="1" x14ac:dyDescent="0.3">
      <c r="A9" s="1">
        <v>11020000</v>
      </c>
      <c r="B9" s="5" t="s">
        <v>58</v>
      </c>
      <c r="C9" s="127">
        <v>312.5</v>
      </c>
      <c r="D9" s="127">
        <v>312.5</v>
      </c>
      <c r="E9" s="15">
        <v>280.2</v>
      </c>
      <c r="F9" s="43">
        <f t="shared" ref="F9:F11" si="0">SUM(E9-D9)</f>
        <v>-32.300000000000011</v>
      </c>
      <c r="G9" s="44">
        <f t="shared" ref="G9:G11" si="1">SUM(E9/D9)</f>
        <v>0.89663999999999999</v>
      </c>
      <c r="H9" s="15">
        <v>37.5</v>
      </c>
      <c r="I9" s="45">
        <f t="shared" ref="I9:I18" si="2">SUM(E9-H9)</f>
        <v>242.7</v>
      </c>
      <c r="J9" s="46">
        <f t="shared" ref="J9:J30" si="3">SUM(E9/H9)*100%</f>
        <v>7.4719999999999995</v>
      </c>
    </row>
    <row r="10" spans="1:10" ht="22.5" customHeight="1" x14ac:dyDescent="0.3">
      <c r="A10" s="1">
        <v>13000000</v>
      </c>
      <c r="B10" s="12" t="s">
        <v>44</v>
      </c>
      <c r="C10" s="128">
        <v>2313</v>
      </c>
      <c r="D10" s="128">
        <v>2805</v>
      </c>
      <c r="E10" s="15">
        <v>3994.5650000000001</v>
      </c>
      <c r="F10" s="43">
        <f t="shared" ref="F10" si="4">SUM(E10-D10)</f>
        <v>1189.5650000000001</v>
      </c>
      <c r="G10" s="44">
        <f t="shared" ref="G10" si="5">SUM(E10/D10)</f>
        <v>1.4240873440285204</v>
      </c>
      <c r="H10" s="15">
        <v>2367.8000000000002</v>
      </c>
      <c r="I10" s="45">
        <f t="shared" si="2"/>
        <v>1626.7649999999999</v>
      </c>
      <c r="J10" s="46">
        <f t="shared" si="3"/>
        <v>1.6870364895683756</v>
      </c>
    </row>
    <row r="11" spans="1:10" ht="23.25" customHeight="1" x14ac:dyDescent="0.3">
      <c r="A11" s="1">
        <v>14000000</v>
      </c>
      <c r="B11" s="47" t="s">
        <v>43</v>
      </c>
      <c r="C11" s="129">
        <v>16200</v>
      </c>
      <c r="D11" s="129">
        <v>15507</v>
      </c>
      <c r="E11" s="15">
        <v>14409.5</v>
      </c>
      <c r="F11" s="43">
        <f t="shared" si="0"/>
        <v>-1097.5</v>
      </c>
      <c r="G11" s="44">
        <f t="shared" si="1"/>
        <v>0.92922551105952156</v>
      </c>
      <c r="H11" s="15">
        <v>17722.099999999999</v>
      </c>
      <c r="I11" s="45">
        <f t="shared" si="2"/>
        <v>-3312.5999999999985</v>
      </c>
      <c r="J11" s="46">
        <f t="shared" si="3"/>
        <v>0.81308084256380453</v>
      </c>
    </row>
    <row r="12" spans="1:10" ht="20.25" x14ac:dyDescent="0.3">
      <c r="A12" s="2">
        <v>18000000</v>
      </c>
      <c r="B12" s="48" t="s">
        <v>5</v>
      </c>
      <c r="C12" s="13">
        <f t="shared" ref="C12:E12" si="6">SUM(C17:C18,C13)</f>
        <v>69888.5</v>
      </c>
      <c r="D12" s="14">
        <f t="shared" si="6"/>
        <v>69213.5</v>
      </c>
      <c r="E12" s="14">
        <f t="shared" si="6"/>
        <v>67853.400000000009</v>
      </c>
      <c r="F12" s="49">
        <f>SUM(F17:F18,F13)</f>
        <v>-1360.0999999999974</v>
      </c>
      <c r="G12" s="44">
        <f t="shared" ref="G12:G18" si="7">SUM(E12/D12)</f>
        <v>0.98034920933054981</v>
      </c>
      <c r="H12" s="14">
        <f t="shared" ref="H12" si="8">SUM(H17:H18,H13)</f>
        <v>72301</v>
      </c>
      <c r="I12" s="50">
        <f t="shared" si="2"/>
        <v>-4447.5999999999913</v>
      </c>
      <c r="J12" s="51">
        <f t="shared" si="3"/>
        <v>0.93848494488319678</v>
      </c>
    </row>
    <row r="13" spans="1:10" ht="23.25" customHeight="1" x14ac:dyDescent="0.3">
      <c r="A13" s="1">
        <v>18010000</v>
      </c>
      <c r="B13" s="52" t="s">
        <v>6</v>
      </c>
      <c r="C13" s="18">
        <f t="shared" ref="C13:E13" si="9">SUM(C14:C16)</f>
        <v>45440</v>
      </c>
      <c r="D13" s="15">
        <f t="shared" si="9"/>
        <v>42465</v>
      </c>
      <c r="E13" s="15">
        <f t="shared" si="9"/>
        <v>40700.700000000004</v>
      </c>
      <c r="F13" s="43">
        <f>SUM(F14:F16)</f>
        <v>-1764.2999999999975</v>
      </c>
      <c r="G13" s="44">
        <f t="shared" si="7"/>
        <v>0.9584528435181916</v>
      </c>
      <c r="H13" s="15">
        <f t="shared" ref="H13" si="10">SUM(H14:H16)</f>
        <v>46795.6</v>
      </c>
      <c r="I13" s="45">
        <f t="shared" si="2"/>
        <v>-6094.8999999999942</v>
      </c>
      <c r="J13" s="46">
        <f t="shared" si="3"/>
        <v>0.86975484874646347</v>
      </c>
    </row>
    <row r="14" spans="1:10" ht="20.25" x14ac:dyDescent="0.3">
      <c r="A14" s="17" t="s">
        <v>51</v>
      </c>
      <c r="B14" s="53" t="s">
        <v>48</v>
      </c>
      <c r="C14" s="130">
        <v>4355</v>
      </c>
      <c r="D14" s="130">
        <v>4355</v>
      </c>
      <c r="E14" s="54">
        <v>4804.3999999999996</v>
      </c>
      <c r="F14" s="55">
        <f t="shared" ref="F14:F18" si="11">SUM(E14-D14)</f>
        <v>449.39999999999964</v>
      </c>
      <c r="G14" s="56">
        <f t="shared" si="7"/>
        <v>1.1031917336394947</v>
      </c>
      <c r="H14" s="54">
        <v>5861.6</v>
      </c>
      <c r="I14" s="57">
        <f t="shared" si="2"/>
        <v>-1057.2000000000007</v>
      </c>
      <c r="J14" s="58">
        <f t="shared" si="3"/>
        <v>0.81963968882216454</v>
      </c>
    </row>
    <row r="15" spans="1:10" ht="20.25" x14ac:dyDescent="0.3">
      <c r="A15" s="4"/>
      <c r="B15" s="53" t="s">
        <v>50</v>
      </c>
      <c r="C15" s="130">
        <v>41060</v>
      </c>
      <c r="D15" s="130">
        <v>38085</v>
      </c>
      <c r="E15" s="54">
        <v>35896.300000000003</v>
      </c>
      <c r="F15" s="55">
        <f t="shared" si="11"/>
        <v>-2188.6999999999971</v>
      </c>
      <c r="G15" s="56">
        <f t="shared" si="7"/>
        <v>0.94253118025469351</v>
      </c>
      <c r="H15" s="54">
        <v>40919.4</v>
      </c>
      <c r="I15" s="57">
        <f t="shared" si="2"/>
        <v>-5023.0999999999985</v>
      </c>
      <c r="J15" s="58">
        <f t="shared" si="3"/>
        <v>0.87724404561161706</v>
      </c>
    </row>
    <row r="16" spans="1:10" ht="20.25" x14ac:dyDescent="0.3">
      <c r="A16" s="1"/>
      <c r="B16" s="53" t="s">
        <v>49</v>
      </c>
      <c r="C16" s="130">
        <v>25</v>
      </c>
      <c r="D16" s="130">
        <v>25</v>
      </c>
      <c r="E16" s="54">
        <v>0</v>
      </c>
      <c r="F16" s="55">
        <f t="shared" si="11"/>
        <v>-25</v>
      </c>
      <c r="G16" s="56">
        <f t="shared" si="7"/>
        <v>0</v>
      </c>
      <c r="H16" s="54">
        <v>14.6</v>
      </c>
      <c r="I16" s="57">
        <f t="shared" si="2"/>
        <v>-14.6</v>
      </c>
      <c r="J16" s="58">
        <f t="shared" si="3"/>
        <v>0</v>
      </c>
    </row>
    <row r="17" spans="1:10" ht="23.25" customHeight="1" x14ac:dyDescent="0.3">
      <c r="A17" s="1">
        <v>18030000</v>
      </c>
      <c r="B17" s="59" t="s">
        <v>7</v>
      </c>
      <c r="C17" s="131">
        <v>182</v>
      </c>
      <c r="D17" s="131">
        <v>182</v>
      </c>
      <c r="E17" s="15">
        <v>53.7</v>
      </c>
      <c r="F17" s="43">
        <f t="shared" si="11"/>
        <v>-128.30000000000001</v>
      </c>
      <c r="G17" s="44">
        <f t="shared" si="7"/>
        <v>0.29505494505494506</v>
      </c>
      <c r="H17" s="15">
        <v>189.4</v>
      </c>
      <c r="I17" s="45">
        <f t="shared" si="2"/>
        <v>-135.69999999999999</v>
      </c>
      <c r="J17" s="46">
        <f t="shared" si="3"/>
        <v>0.28352692713833155</v>
      </c>
    </row>
    <row r="18" spans="1:10" ht="23.25" customHeight="1" x14ac:dyDescent="0.3">
      <c r="A18" s="1">
        <v>18050000</v>
      </c>
      <c r="B18" s="59" t="s">
        <v>8</v>
      </c>
      <c r="C18" s="131">
        <v>24266.5</v>
      </c>
      <c r="D18" s="131">
        <v>26566.5</v>
      </c>
      <c r="E18" s="15">
        <v>27099</v>
      </c>
      <c r="F18" s="43">
        <f t="shared" si="11"/>
        <v>532.5</v>
      </c>
      <c r="G18" s="44">
        <f t="shared" si="7"/>
        <v>1.0200440404268534</v>
      </c>
      <c r="H18" s="15">
        <v>25316</v>
      </c>
      <c r="I18" s="45">
        <f t="shared" si="2"/>
        <v>1783</v>
      </c>
      <c r="J18" s="46">
        <f t="shared" si="3"/>
        <v>1.0704297677358192</v>
      </c>
    </row>
    <row r="19" spans="1:10" ht="20.25" x14ac:dyDescent="0.3">
      <c r="A19" s="19">
        <v>20000000</v>
      </c>
      <c r="B19" s="60" t="s">
        <v>10</v>
      </c>
      <c r="C19" s="61">
        <f>SUM(C20:C31)</f>
        <v>2120</v>
      </c>
      <c r="D19" s="62">
        <f>SUM(D20:D31)</f>
        <v>4721.5</v>
      </c>
      <c r="E19" s="62">
        <f>SUM(E20:E31)</f>
        <v>5336.4000000000005</v>
      </c>
      <c r="F19" s="62">
        <f>SUM(F20:F31)</f>
        <v>614.89999999999975</v>
      </c>
      <c r="G19" s="63">
        <f>SUM(E19/D19)</f>
        <v>1.1302340357937097</v>
      </c>
      <c r="H19" s="62">
        <f>SUM(H20:H31)</f>
        <v>7149.7000000000007</v>
      </c>
      <c r="I19" s="62">
        <f>SUM(I20:I31)</f>
        <v>-1813.3000000000002</v>
      </c>
      <c r="J19" s="51">
        <f>SUM(E19/H19)*100%</f>
        <v>0.74638096703358181</v>
      </c>
    </row>
    <row r="20" spans="1:10" ht="42.75" customHeight="1" x14ac:dyDescent="0.3">
      <c r="A20" s="1">
        <v>21010300</v>
      </c>
      <c r="B20" s="6" t="s">
        <v>59</v>
      </c>
      <c r="C20" s="132">
        <v>63</v>
      </c>
      <c r="D20" s="132">
        <v>136.80000000000001</v>
      </c>
      <c r="E20" s="15">
        <v>136.80000000000001</v>
      </c>
      <c r="F20" s="43">
        <f t="shared" ref="F20:F30" si="12">SUM(E20-D20)</f>
        <v>0</v>
      </c>
      <c r="G20" s="44">
        <f t="shared" ref="G20:G30" si="13">SUM(E20/D20)</f>
        <v>1</v>
      </c>
      <c r="H20" s="15">
        <v>1285</v>
      </c>
      <c r="I20" s="45">
        <f t="shared" ref="I20:I34" si="14">SUM(E20-H20)</f>
        <v>-1148.2</v>
      </c>
      <c r="J20" s="46">
        <f t="shared" si="3"/>
        <v>0.1064591439688716</v>
      </c>
    </row>
    <row r="21" spans="1:10" ht="23.25" customHeight="1" x14ac:dyDescent="0.3">
      <c r="A21" s="1">
        <v>21050000</v>
      </c>
      <c r="B21" s="64" t="s">
        <v>27</v>
      </c>
      <c r="C21" s="133"/>
      <c r="D21" s="15"/>
      <c r="E21" s="15"/>
      <c r="F21" s="43"/>
      <c r="G21" s="44"/>
      <c r="H21" s="15">
        <v>2710.9</v>
      </c>
      <c r="I21" s="45">
        <f t="shared" si="14"/>
        <v>-2710.9</v>
      </c>
      <c r="J21" s="46">
        <f t="shared" si="3"/>
        <v>0</v>
      </c>
    </row>
    <row r="22" spans="1:10" ht="25.5" customHeight="1" x14ac:dyDescent="0.3">
      <c r="A22" s="1">
        <v>21081100</v>
      </c>
      <c r="B22" s="5" t="s">
        <v>12</v>
      </c>
      <c r="C22" s="132">
        <v>220</v>
      </c>
      <c r="D22" s="134">
        <v>1064.2</v>
      </c>
      <c r="E22" s="15">
        <v>1150.7</v>
      </c>
      <c r="F22" s="43">
        <f t="shared" si="12"/>
        <v>86.5</v>
      </c>
      <c r="G22" s="44">
        <f t="shared" si="13"/>
        <v>1.0812817139635407</v>
      </c>
      <c r="H22" s="15">
        <v>504.7</v>
      </c>
      <c r="I22" s="45">
        <f t="shared" si="14"/>
        <v>646</v>
      </c>
      <c r="J22" s="46">
        <f>SUM(E22/H22)*100%</f>
        <v>2.2799682979988112</v>
      </c>
    </row>
    <row r="23" spans="1:10" ht="43.5" customHeight="1" x14ac:dyDescent="0.3">
      <c r="A23" s="3">
        <v>21081500</v>
      </c>
      <c r="B23" s="65" t="s">
        <v>25</v>
      </c>
      <c r="C23" s="135"/>
      <c r="D23" s="15">
        <v>121.8</v>
      </c>
      <c r="E23" s="15">
        <v>128.6</v>
      </c>
      <c r="F23" s="43">
        <f t="shared" ref="F23" si="15">SUM(E23-D23)</f>
        <v>6.7999999999999972</v>
      </c>
      <c r="G23" s="44">
        <f t="shared" ref="G23" si="16">SUM(E23/D23)</f>
        <v>1.0558292282430213</v>
      </c>
      <c r="H23" s="15">
        <v>53.8</v>
      </c>
      <c r="I23" s="45">
        <f t="shared" si="14"/>
        <v>74.8</v>
      </c>
      <c r="J23" s="46">
        <f>SUM(E23/H23)*100%</f>
        <v>2.3903345724907061</v>
      </c>
    </row>
    <row r="24" spans="1:10" ht="61.5" customHeight="1" x14ac:dyDescent="0.3">
      <c r="A24" s="102">
        <v>21082400</v>
      </c>
      <c r="B24" s="65" t="s">
        <v>60</v>
      </c>
      <c r="C24" s="135"/>
      <c r="D24" s="15">
        <v>11</v>
      </c>
      <c r="E24" s="15">
        <v>11</v>
      </c>
      <c r="F24" s="43">
        <f t="shared" ref="F24" si="17">SUM(E24-D24)</f>
        <v>0</v>
      </c>
      <c r="G24" s="44">
        <f t="shared" ref="G24" si="18">SUM(E24/D24)</f>
        <v>1</v>
      </c>
      <c r="H24" s="15">
        <v>10.199999999999999</v>
      </c>
      <c r="I24" s="45">
        <f t="shared" si="14"/>
        <v>0.80000000000000071</v>
      </c>
      <c r="J24" s="46">
        <f>SUM(E24/H24)*100%</f>
        <v>1.0784313725490198</v>
      </c>
    </row>
    <row r="25" spans="1:10" ht="40.5" customHeight="1" x14ac:dyDescent="0.3">
      <c r="A25" s="66">
        <v>22010300</v>
      </c>
      <c r="B25" s="65" t="s">
        <v>26</v>
      </c>
      <c r="C25" s="136">
        <v>20</v>
      </c>
      <c r="D25" s="135">
        <v>29.4</v>
      </c>
      <c r="E25" s="15">
        <v>35.9</v>
      </c>
      <c r="F25" s="43">
        <f t="shared" si="12"/>
        <v>6.5</v>
      </c>
      <c r="G25" s="44">
        <f t="shared" si="13"/>
        <v>1.2210884353741496</v>
      </c>
      <c r="H25" s="15">
        <v>54</v>
      </c>
      <c r="I25" s="45">
        <f t="shared" si="14"/>
        <v>-18.100000000000001</v>
      </c>
      <c r="J25" s="46">
        <f>SUM(E25/H25)*100%</f>
        <v>0.66481481481481475</v>
      </c>
    </row>
    <row r="26" spans="1:10" ht="22.5" customHeight="1" x14ac:dyDescent="0.3">
      <c r="A26" s="66">
        <v>22012500</v>
      </c>
      <c r="B26" s="65" t="s">
        <v>33</v>
      </c>
      <c r="C26" s="137">
        <v>1030</v>
      </c>
      <c r="D26" s="135">
        <v>2003.4</v>
      </c>
      <c r="E26" s="15">
        <v>2408.6</v>
      </c>
      <c r="F26" s="43">
        <f t="shared" ref="F26" si="19">SUM(E26-D26)</f>
        <v>405.19999999999982</v>
      </c>
      <c r="G26" s="44">
        <f t="shared" si="13"/>
        <v>1.2022561645203154</v>
      </c>
      <c r="H26" s="15">
        <v>1123</v>
      </c>
      <c r="I26" s="45">
        <f t="shared" ref="I26" si="20">SUM(E26-H26)</f>
        <v>1285.5999999999999</v>
      </c>
      <c r="J26" s="46">
        <f>SUM(E26/H26)*100%</f>
        <v>2.1447907390917185</v>
      </c>
    </row>
    <row r="27" spans="1:10" ht="45" customHeight="1" x14ac:dyDescent="0.3">
      <c r="A27" s="1">
        <v>22012600</v>
      </c>
      <c r="B27" s="67" t="s">
        <v>24</v>
      </c>
      <c r="C27" s="138">
        <v>200</v>
      </c>
      <c r="D27" s="139">
        <v>184</v>
      </c>
      <c r="E27" s="15">
        <v>155.1</v>
      </c>
      <c r="F27" s="43">
        <f t="shared" si="12"/>
        <v>-28.900000000000006</v>
      </c>
      <c r="G27" s="44">
        <f t="shared" si="13"/>
        <v>0.84293478260869559</v>
      </c>
      <c r="H27" s="15">
        <v>257.3</v>
      </c>
      <c r="I27" s="45">
        <f t="shared" si="14"/>
        <v>-102.20000000000002</v>
      </c>
      <c r="J27" s="46">
        <f t="shared" si="3"/>
        <v>0.60279828993392925</v>
      </c>
    </row>
    <row r="28" spans="1:10" ht="44.25" customHeight="1" x14ac:dyDescent="0.3">
      <c r="A28" s="1">
        <v>22080400</v>
      </c>
      <c r="B28" s="68" t="s">
        <v>38</v>
      </c>
      <c r="C28" s="139">
        <v>410</v>
      </c>
      <c r="D28" s="139">
        <v>549.4</v>
      </c>
      <c r="E28" s="15">
        <v>601.79999999999995</v>
      </c>
      <c r="F28" s="43">
        <f t="shared" si="12"/>
        <v>52.399999999999977</v>
      </c>
      <c r="G28" s="44">
        <f t="shared" si="13"/>
        <v>1.095376774663269</v>
      </c>
      <c r="H28" s="15">
        <v>452.1</v>
      </c>
      <c r="I28" s="45">
        <f t="shared" si="14"/>
        <v>149.69999999999993</v>
      </c>
      <c r="J28" s="46">
        <f>SUM(E28/H28)*100%</f>
        <v>1.3311214333112142</v>
      </c>
    </row>
    <row r="29" spans="1:10" ht="20.25" x14ac:dyDescent="0.3">
      <c r="A29" s="1">
        <v>22090000</v>
      </c>
      <c r="B29" s="41" t="s">
        <v>13</v>
      </c>
      <c r="C29" s="140">
        <v>27</v>
      </c>
      <c r="D29" s="140">
        <v>27</v>
      </c>
      <c r="E29" s="15">
        <v>27.8</v>
      </c>
      <c r="F29" s="43">
        <f t="shared" si="12"/>
        <v>0.80000000000000071</v>
      </c>
      <c r="G29" s="44">
        <f t="shared" si="13"/>
        <v>1.0296296296296297</v>
      </c>
      <c r="H29" s="15">
        <v>28.3</v>
      </c>
      <c r="I29" s="45">
        <f t="shared" si="14"/>
        <v>-0.5</v>
      </c>
      <c r="J29" s="46">
        <f t="shared" si="3"/>
        <v>0.98233215547703179</v>
      </c>
    </row>
    <row r="30" spans="1:10" ht="20.25" x14ac:dyDescent="0.3">
      <c r="A30" s="1">
        <v>24060300</v>
      </c>
      <c r="B30" s="8" t="s">
        <v>11</v>
      </c>
      <c r="C30" s="141">
        <v>150</v>
      </c>
      <c r="D30" s="141">
        <v>361</v>
      </c>
      <c r="E30" s="15">
        <v>411.6</v>
      </c>
      <c r="F30" s="43">
        <f t="shared" si="12"/>
        <v>50.600000000000023</v>
      </c>
      <c r="G30" s="44">
        <f t="shared" si="13"/>
        <v>1.1401662049861496</v>
      </c>
      <c r="H30" s="15">
        <v>666</v>
      </c>
      <c r="I30" s="45">
        <f t="shared" si="14"/>
        <v>-254.39999999999998</v>
      </c>
      <c r="J30" s="46">
        <f t="shared" si="3"/>
        <v>0.61801801801801803</v>
      </c>
    </row>
    <row r="31" spans="1:10" ht="112.5" customHeight="1" x14ac:dyDescent="0.3">
      <c r="A31" s="66">
        <v>24062200</v>
      </c>
      <c r="B31" s="125" t="s">
        <v>32</v>
      </c>
      <c r="C31" s="142"/>
      <c r="D31" s="16">
        <v>233.5</v>
      </c>
      <c r="E31" s="16">
        <v>268.5</v>
      </c>
      <c r="F31" s="43">
        <f t="shared" ref="F31" si="21">SUM(E31-D31)</f>
        <v>35</v>
      </c>
      <c r="G31" s="44">
        <f t="shared" ref="G31" si="22">SUM(E31/D31)</f>
        <v>1.1498929336188437</v>
      </c>
      <c r="H31" s="16">
        <v>4.4000000000000004</v>
      </c>
      <c r="I31" s="45">
        <f t="shared" si="14"/>
        <v>264.10000000000002</v>
      </c>
      <c r="J31" s="71">
        <f t="shared" ref="J31" si="23">SUM(E31/H31)*100%</f>
        <v>61.022727272727266</v>
      </c>
    </row>
    <row r="32" spans="1:10" ht="20.25" x14ac:dyDescent="0.3">
      <c r="A32" s="19">
        <v>30000000</v>
      </c>
      <c r="B32" s="60" t="s">
        <v>14</v>
      </c>
      <c r="C32" s="143"/>
      <c r="D32" s="62">
        <f>SUM(D33:D34)</f>
        <v>1.7</v>
      </c>
      <c r="E32" s="62">
        <f>SUM(E33:E34)</f>
        <v>1.7</v>
      </c>
      <c r="F32" s="49">
        <f t="shared" ref="F32:F34" si="24">SUM(E32-D32)</f>
        <v>0</v>
      </c>
      <c r="G32" s="63">
        <f t="shared" ref="G32:G34" si="25">SUM(E32/D32)</f>
        <v>1</v>
      </c>
      <c r="H32" s="62">
        <v>0</v>
      </c>
      <c r="I32" s="62">
        <f>SUM(E32-H32)</f>
        <v>1.7</v>
      </c>
      <c r="J32" s="51"/>
    </row>
    <row r="33" spans="1:10" ht="20.25" x14ac:dyDescent="0.3">
      <c r="A33" s="66">
        <v>31010200</v>
      </c>
      <c r="B33" s="117" t="s">
        <v>72</v>
      </c>
      <c r="C33" s="144"/>
      <c r="D33" s="118">
        <v>1.4</v>
      </c>
      <c r="E33" s="118">
        <v>1.4</v>
      </c>
      <c r="F33" s="43">
        <f t="shared" si="24"/>
        <v>0</v>
      </c>
      <c r="G33" s="44">
        <f t="shared" si="25"/>
        <v>1</v>
      </c>
      <c r="H33" s="118"/>
      <c r="I33" s="45">
        <f t="shared" si="14"/>
        <v>1.4</v>
      </c>
      <c r="J33" s="46"/>
    </row>
    <row r="34" spans="1:10" ht="40.5" x14ac:dyDescent="0.3">
      <c r="A34" s="1">
        <v>31020000</v>
      </c>
      <c r="B34" s="69" t="s">
        <v>56</v>
      </c>
      <c r="C34" s="145"/>
      <c r="D34" s="15">
        <v>0.3</v>
      </c>
      <c r="E34" s="15">
        <v>0.3</v>
      </c>
      <c r="F34" s="43">
        <f t="shared" si="24"/>
        <v>0</v>
      </c>
      <c r="G34" s="44">
        <f t="shared" si="25"/>
        <v>1</v>
      </c>
      <c r="H34" s="15"/>
      <c r="I34" s="45">
        <f t="shared" si="14"/>
        <v>0.3</v>
      </c>
      <c r="J34" s="46"/>
    </row>
    <row r="35" spans="1:10" ht="20.25" x14ac:dyDescent="0.3">
      <c r="A35" s="1"/>
      <c r="B35" s="60" t="s">
        <v>15</v>
      </c>
      <c r="C35" s="14">
        <f>SUM(C7,C19,C32)</f>
        <v>710609.4</v>
      </c>
      <c r="D35" s="14">
        <f>SUM(D7,D19,D32)</f>
        <v>715637.1</v>
      </c>
      <c r="E35" s="14">
        <f>SUM(E7,E19,E32)</f>
        <v>726002.86499999987</v>
      </c>
      <c r="F35" s="14">
        <f>SUM(F7,F19,F32)</f>
        <v>10365.764999999958</v>
      </c>
      <c r="G35" s="63">
        <f>SUM(E35/D35)</f>
        <v>1.0144846668793441</v>
      </c>
      <c r="H35" s="14">
        <f>SUM(H7,H19,H32)</f>
        <v>633510.5</v>
      </c>
      <c r="I35" s="14">
        <f>SUM(I7,I19,I32)</f>
        <v>92492.364999999947</v>
      </c>
      <c r="J35" s="51">
        <f t="shared" ref="J35:J55" si="26">SUM(E35/H35)*100%</f>
        <v>1.1459997348110251</v>
      </c>
    </row>
    <row r="36" spans="1:10" ht="24.75" customHeight="1" x14ac:dyDescent="0.3">
      <c r="A36" s="2">
        <v>40000000</v>
      </c>
      <c r="B36" s="7" t="s">
        <v>16</v>
      </c>
      <c r="C36" s="70">
        <f>SUM(C37,C46,C44)</f>
        <v>178860.79999999999</v>
      </c>
      <c r="D36" s="70">
        <f>SUM(D37,D46,D44)</f>
        <v>161967.29999999999</v>
      </c>
      <c r="E36" s="70">
        <f>SUM(E37,E46,E44)</f>
        <v>161579.09999999998</v>
      </c>
      <c r="F36" s="49">
        <f t="shared" ref="F36:F54" si="27">SUM(E36-D36)</f>
        <v>-388.20000000001164</v>
      </c>
      <c r="G36" s="63">
        <f t="shared" ref="G36:G54" si="28">SUM(E36/D36)</f>
        <v>0.99760321990920386</v>
      </c>
      <c r="H36" s="70">
        <f>SUM(H37,H46,H44)</f>
        <v>164373.30000000002</v>
      </c>
      <c r="I36" s="70">
        <f>SUM(E36-H36)</f>
        <v>-2794.2000000000407</v>
      </c>
      <c r="J36" s="51">
        <f t="shared" si="26"/>
        <v>0.98300088883048498</v>
      </c>
    </row>
    <row r="37" spans="1:10" ht="21.75" customHeight="1" x14ac:dyDescent="0.3">
      <c r="A37" s="2">
        <v>41030000</v>
      </c>
      <c r="B37" s="7" t="s">
        <v>39</v>
      </c>
      <c r="C37" s="70">
        <f>SUM(C38:C43)</f>
        <v>177029.8</v>
      </c>
      <c r="D37" s="70">
        <f>SUM(D38:D43)</f>
        <v>159326.79999999999</v>
      </c>
      <c r="E37" s="70">
        <f>SUM(E38:E43)</f>
        <v>159326.79999999999</v>
      </c>
      <c r="F37" s="49">
        <f t="shared" si="27"/>
        <v>0</v>
      </c>
      <c r="G37" s="63">
        <f t="shared" si="28"/>
        <v>1</v>
      </c>
      <c r="H37" s="70">
        <f>SUM(H38:H43)</f>
        <v>152268.1</v>
      </c>
      <c r="I37" s="50">
        <f t="shared" ref="I37:I55" si="29">SUM(E37-H37)</f>
        <v>7058.6999999999825</v>
      </c>
      <c r="J37" s="51">
        <f t="shared" si="26"/>
        <v>1.0463570504918627</v>
      </c>
    </row>
    <row r="38" spans="1:10" ht="40.5" x14ac:dyDescent="0.3">
      <c r="A38" s="1">
        <v>41032500</v>
      </c>
      <c r="B38" s="107" t="s">
        <v>61</v>
      </c>
      <c r="C38" s="70"/>
      <c r="D38" s="42"/>
      <c r="E38" s="42"/>
      <c r="F38" s="43"/>
      <c r="G38" s="44"/>
      <c r="H38" s="42">
        <v>3446.2</v>
      </c>
      <c r="I38" s="45">
        <f t="shared" si="29"/>
        <v>-3446.2</v>
      </c>
      <c r="J38" s="71">
        <f t="shared" si="26"/>
        <v>0</v>
      </c>
    </row>
    <row r="39" spans="1:10" ht="23.25" customHeight="1" x14ac:dyDescent="0.3">
      <c r="A39" s="1">
        <v>41033900</v>
      </c>
      <c r="B39" s="108" t="s">
        <v>17</v>
      </c>
      <c r="C39" s="104">
        <v>177029.8</v>
      </c>
      <c r="D39" s="104">
        <v>159326.79999999999</v>
      </c>
      <c r="E39" s="18">
        <v>159326.79999999999</v>
      </c>
      <c r="F39" s="43">
        <f t="shared" si="27"/>
        <v>0</v>
      </c>
      <c r="G39" s="44">
        <f t="shared" si="28"/>
        <v>1</v>
      </c>
      <c r="H39" s="18">
        <v>145174</v>
      </c>
      <c r="I39" s="45">
        <f t="shared" si="29"/>
        <v>14152.799999999988</v>
      </c>
      <c r="J39" s="71">
        <f t="shared" si="26"/>
        <v>1.0974885310041742</v>
      </c>
    </row>
    <row r="40" spans="1:10" ht="39" customHeight="1" x14ac:dyDescent="0.3">
      <c r="A40" s="1">
        <v>41034500</v>
      </c>
      <c r="B40" s="109" t="s">
        <v>35</v>
      </c>
      <c r="C40" s="105"/>
      <c r="D40" s="104"/>
      <c r="E40" s="18"/>
      <c r="F40" s="43"/>
      <c r="G40" s="44"/>
      <c r="H40" s="18">
        <v>2452</v>
      </c>
      <c r="I40" s="45">
        <f t="shared" si="29"/>
        <v>-2452</v>
      </c>
      <c r="J40" s="71">
        <f t="shared" si="26"/>
        <v>0</v>
      </c>
    </row>
    <row r="41" spans="1:10" ht="39" customHeight="1" x14ac:dyDescent="0.3">
      <c r="A41" s="103">
        <v>41035200</v>
      </c>
      <c r="B41" s="110" t="s">
        <v>62</v>
      </c>
      <c r="C41" s="106"/>
      <c r="D41" s="106"/>
      <c r="E41" s="18"/>
      <c r="F41" s="43"/>
      <c r="G41" s="44"/>
      <c r="H41" s="18">
        <v>264</v>
      </c>
      <c r="I41" s="45">
        <f t="shared" si="29"/>
        <v>-264</v>
      </c>
      <c r="J41" s="71">
        <f t="shared" si="26"/>
        <v>0</v>
      </c>
    </row>
    <row r="42" spans="1:10" ht="51" customHeight="1" x14ac:dyDescent="0.3">
      <c r="A42" s="103">
        <v>41035500</v>
      </c>
      <c r="B42" s="110" t="s">
        <v>63</v>
      </c>
      <c r="C42" s="106"/>
      <c r="D42" s="106"/>
      <c r="E42" s="18"/>
      <c r="F42" s="43"/>
      <c r="G42" s="44"/>
      <c r="H42" s="119">
        <v>431.9</v>
      </c>
      <c r="I42" s="45">
        <f>SUM(E42-H41)</f>
        <v>-264</v>
      </c>
      <c r="J42" s="71">
        <f t="shared" si="26"/>
        <v>0</v>
      </c>
    </row>
    <row r="43" spans="1:10" ht="38.25" customHeight="1" x14ac:dyDescent="0.3">
      <c r="A43" s="103">
        <v>41035600</v>
      </c>
      <c r="B43" s="110" t="s">
        <v>64</v>
      </c>
      <c r="C43" s="106"/>
      <c r="D43" s="106"/>
      <c r="E43" s="18"/>
      <c r="F43" s="43"/>
      <c r="G43" s="44"/>
      <c r="H43" s="18">
        <v>500</v>
      </c>
      <c r="I43" s="45">
        <f t="shared" si="29"/>
        <v>-500</v>
      </c>
      <c r="J43" s="71">
        <f t="shared" si="26"/>
        <v>0</v>
      </c>
    </row>
    <row r="44" spans="1:10" ht="21.75" customHeight="1" x14ac:dyDescent="0.3">
      <c r="A44" s="2">
        <v>41040000</v>
      </c>
      <c r="B44" s="72" t="s">
        <v>52</v>
      </c>
      <c r="C44" s="146"/>
      <c r="D44" s="146"/>
      <c r="E44" s="13"/>
      <c r="F44" s="49"/>
      <c r="G44" s="63"/>
      <c r="H44" s="146">
        <f>SUM(H45)</f>
        <v>2602.6</v>
      </c>
      <c r="I44" s="50">
        <f t="shared" si="29"/>
        <v>-2602.6</v>
      </c>
      <c r="J44" s="71">
        <f t="shared" si="26"/>
        <v>0</v>
      </c>
    </row>
    <row r="45" spans="1:10" ht="63" customHeight="1" x14ac:dyDescent="0.3">
      <c r="A45" s="1">
        <v>41040200</v>
      </c>
      <c r="B45" s="108" t="s">
        <v>53</v>
      </c>
      <c r="C45" s="147"/>
      <c r="D45" s="147"/>
      <c r="E45" s="18"/>
      <c r="F45" s="43"/>
      <c r="G45" s="44"/>
      <c r="H45" s="18">
        <v>2602.6</v>
      </c>
      <c r="I45" s="45">
        <f t="shared" si="29"/>
        <v>-2602.6</v>
      </c>
      <c r="J45" s="71">
        <f t="shared" si="26"/>
        <v>0</v>
      </c>
    </row>
    <row r="46" spans="1:10" ht="20.25" x14ac:dyDescent="0.3">
      <c r="A46" s="2">
        <v>41050000</v>
      </c>
      <c r="B46" s="7" t="s">
        <v>40</v>
      </c>
      <c r="C46" s="70">
        <f>SUM(C47:C55)</f>
        <v>1831</v>
      </c>
      <c r="D46" s="70">
        <f>SUM(D47:D55)</f>
        <v>2640.5000000000005</v>
      </c>
      <c r="E46" s="13">
        <f>SUM(E47:E55)</f>
        <v>2252.3000000000002</v>
      </c>
      <c r="F46" s="70">
        <f>SUM(F47:F54)</f>
        <v>-388.20000000000005</v>
      </c>
      <c r="G46" s="63">
        <f t="shared" si="28"/>
        <v>0.8529823896989206</v>
      </c>
      <c r="H46" s="13">
        <f>SUM(H47:H55)</f>
        <v>9502.6</v>
      </c>
      <c r="I46" s="50">
        <f t="shared" si="29"/>
        <v>-7250.3</v>
      </c>
      <c r="J46" s="73">
        <f t="shared" si="26"/>
        <v>0.2370193420748006</v>
      </c>
    </row>
    <row r="47" spans="1:10" ht="182.25" customHeight="1" x14ac:dyDescent="0.3">
      <c r="A47" s="1">
        <v>41050400</v>
      </c>
      <c r="B47" s="124" t="s">
        <v>65</v>
      </c>
      <c r="C47" s="104"/>
      <c r="D47" s="104"/>
      <c r="E47" s="18"/>
      <c r="F47" s="43"/>
      <c r="G47" s="44"/>
      <c r="H47" s="18">
        <v>592.70000000000005</v>
      </c>
      <c r="I47" s="45">
        <f t="shared" si="29"/>
        <v>-592.70000000000005</v>
      </c>
      <c r="J47" s="71">
        <f t="shared" si="26"/>
        <v>0</v>
      </c>
    </row>
    <row r="48" spans="1:10" ht="226.5" customHeight="1" x14ac:dyDescent="0.3">
      <c r="A48" s="1">
        <v>41050600</v>
      </c>
      <c r="B48" s="126" t="s">
        <v>66</v>
      </c>
      <c r="C48" s="134"/>
      <c r="D48" s="134"/>
      <c r="E48" s="18"/>
      <c r="F48" s="43"/>
      <c r="G48" s="44"/>
      <c r="H48" s="18">
        <v>758.8</v>
      </c>
      <c r="I48" s="45">
        <f t="shared" si="29"/>
        <v>-758.8</v>
      </c>
      <c r="J48" s="71">
        <f t="shared" si="26"/>
        <v>0</v>
      </c>
    </row>
    <row r="49" spans="1:10" ht="78.75" customHeight="1" x14ac:dyDescent="0.3">
      <c r="A49" s="1">
        <v>41050900</v>
      </c>
      <c r="B49" s="111" t="s">
        <v>45</v>
      </c>
      <c r="C49" s="132"/>
      <c r="D49" s="132"/>
      <c r="E49" s="18"/>
      <c r="F49" s="43"/>
      <c r="G49" s="44"/>
      <c r="H49" s="18">
        <v>555.70000000000005</v>
      </c>
      <c r="I49" s="45">
        <f t="shared" si="29"/>
        <v>-555.70000000000005</v>
      </c>
      <c r="J49" s="71">
        <f t="shared" si="26"/>
        <v>0</v>
      </c>
    </row>
    <row r="50" spans="1:10" ht="43.5" customHeight="1" x14ac:dyDescent="0.3">
      <c r="A50" s="1">
        <v>41051000</v>
      </c>
      <c r="B50" s="111" t="s">
        <v>46</v>
      </c>
      <c r="C50" s="134">
        <v>1831</v>
      </c>
      <c r="D50" s="134">
        <v>1644.2</v>
      </c>
      <c r="E50" s="18">
        <v>1639.7</v>
      </c>
      <c r="F50" s="43">
        <f t="shared" si="27"/>
        <v>-4.5</v>
      </c>
      <c r="G50" s="44">
        <f t="shared" si="28"/>
        <v>0.99726310667801965</v>
      </c>
      <c r="H50" s="18">
        <v>1535.1</v>
      </c>
      <c r="I50" s="45">
        <f t="shared" si="29"/>
        <v>104.60000000000014</v>
      </c>
      <c r="J50" s="71">
        <f t="shared" si="26"/>
        <v>1.0681388834603609</v>
      </c>
    </row>
    <row r="51" spans="1:10" ht="38.25" customHeight="1" x14ac:dyDescent="0.3">
      <c r="A51" s="1">
        <v>41051200</v>
      </c>
      <c r="B51" s="113" t="s">
        <v>36</v>
      </c>
      <c r="C51" s="132"/>
      <c r="D51" s="132">
        <v>822.6</v>
      </c>
      <c r="E51" s="18">
        <v>441.9</v>
      </c>
      <c r="F51" s="43">
        <f t="shared" si="27"/>
        <v>-380.70000000000005</v>
      </c>
      <c r="G51" s="44">
        <f t="shared" si="28"/>
        <v>0.53719912472647702</v>
      </c>
      <c r="H51" s="18">
        <v>1173.5</v>
      </c>
      <c r="I51" s="45">
        <f t="shared" si="29"/>
        <v>-731.6</v>
      </c>
      <c r="J51" s="71">
        <f t="shared" si="26"/>
        <v>0.37656582871751171</v>
      </c>
    </row>
    <row r="52" spans="1:10" ht="60" customHeight="1" x14ac:dyDescent="0.3">
      <c r="A52" s="1">
        <v>41051400</v>
      </c>
      <c r="B52" s="114" t="s">
        <v>37</v>
      </c>
      <c r="C52" s="132"/>
      <c r="D52" s="132"/>
      <c r="E52" s="18"/>
      <c r="F52" s="43"/>
      <c r="G52" s="44"/>
      <c r="H52" s="18">
        <v>1276.4000000000001</v>
      </c>
      <c r="I52" s="45">
        <f t="shared" si="29"/>
        <v>-1276.4000000000001</v>
      </c>
      <c r="J52" s="71">
        <f t="shared" si="26"/>
        <v>0</v>
      </c>
    </row>
    <row r="53" spans="1:10" ht="54.75" customHeight="1" x14ac:dyDescent="0.3">
      <c r="A53" s="3">
        <v>41051700</v>
      </c>
      <c r="B53" s="115" t="s">
        <v>54</v>
      </c>
      <c r="C53" s="132"/>
      <c r="D53" s="132">
        <v>25.8</v>
      </c>
      <c r="E53" s="18">
        <v>25.8</v>
      </c>
      <c r="F53" s="43">
        <f t="shared" si="27"/>
        <v>0</v>
      </c>
      <c r="G53" s="44">
        <f t="shared" si="28"/>
        <v>1</v>
      </c>
      <c r="H53" s="18">
        <v>14.4</v>
      </c>
      <c r="I53" s="45">
        <f t="shared" si="29"/>
        <v>11.4</v>
      </c>
      <c r="J53" s="71">
        <f t="shared" si="26"/>
        <v>1.7916666666666667</v>
      </c>
    </row>
    <row r="54" spans="1:10" ht="24" customHeight="1" x14ac:dyDescent="0.3">
      <c r="A54" s="1">
        <v>41053900</v>
      </c>
      <c r="B54" s="112" t="s">
        <v>41</v>
      </c>
      <c r="C54" s="133"/>
      <c r="D54" s="133">
        <v>147.9</v>
      </c>
      <c r="E54" s="18">
        <v>144.9</v>
      </c>
      <c r="F54" s="43">
        <f t="shared" si="27"/>
        <v>-3</v>
      </c>
      <c r="G54" s="44">
        <f t="shared" si="28"/>
        <v>0.97971602434077076</v>
      </c>
      <c r="H54" s="18">
        <v>42.6</v>
      </c>
      <c r="I54" s="45">
        <f t="shared" si="29"/>
        <v>102.30000000000001</v>
      </c>
      <c r="J54" s="46">
        <f t="shared" si="26"/>
        <v>3.4014084507042255</v>
      </c>
    </row>
    <row r="55" spans="1:10" ht="41.25" customHeight="1" x14ac:dyDescent="0.3">
      <c r="A55" s="66">
        <v>41055000</v>
      </c>
      <c r="B55" s="116" t="s">
        <v>55</v>
      </c>
      <c r="C55" s="148"/>
      <c r="D55" s="74"/>
      <c r="E55" s="75"/>
      <c r="F55" s="43"/>
      <c r="G55" s="44"/>
      <c r="H55" s="75">
        <v>3553.4</v>
      </c>
      <c r="I55" s="76">
        <f t="shared" si="29"/>
        <v>-3553.4</v>
      </c>
      <c r="J55" s="46">
        <f t="shared" si="26"/>
        <v>0</v>
      </c>
    </row>
    <row r="56" spans="1:10" ht="30" customHeight="1" x14ac:dyDescent="0.3">
      <c r="A56" s="19"/>
      <c r="B56" s="20" t="s">
        <v>28</v>
      </c>
      <c r="C56" s="77">
        <f>SUM(C35:C36)</f>
        <v>889470.2</v>
      </c>
      <c r="D56" s="77">
        <f>SUM(D35:D36)</f>
        <v>877604.39999999991</v>
      </c>
      <c r="E56" s="77">
        <f>SUM(E35:E36)</f>
        <v>887581.96499999985</v>
      </c>
      <c r="F56" s="77">
        <f>SUM(F35:F36)</f>
        <v>9977.5649999999459</v>
      </c>
      <c r="G56" s="23">
        <f>SUM(E56/D56)</f>
        <v>1.0113690918140337</v>
      </c>
      <c r="H56" s="77">
        <f>SUM(H35:H36)</f>
        <v>797883.8</v>
      </c>
      <c r="I56" s="77">
        <f>SUM(I35:I36)</f>
        <v>89698.164999999906</v>
      </c>
      <c r="J56" s="78">
        <f>SUM(E56/H56)*100%</f>
        <v>1.1124200854811186</v>
      </c>
    </row>
    <row r="57" spans="1:10" ht="39.75" customHeight="1" x14ac:dyDescent="0.3">
      <c r="A57" s="156" t="s">
        <v>22</v>
      </c>
      <c r="B57" s="157"/>
      <c r="C57" s="157"/>
      <c r="D57" s="157"/>
      <c r="E57" s="157"/>
      <c r="F57" s="157"/>
      <c r="G57" s="157"/>
      <c r="H57" s="157"/>
      <c r="I57" s="157"/>
      <c r="J57" s="158"/>
    </row>
    <row r="58" spans="1:10" ht="24.75" customHeight="1" x14ac:dyDescent="0.3">
      <c r="A58" s="1">
        <v>19010000</v>
      </c>
      <c r="B58" s="79" t="s">
        <v>9</v>
      </c>
      <c r="C58" s="80">
        <v>373</v>
      </c>
      <c r="D58" s="80">
        <v>373</v>
      </c>
      <c r="E58" s="81">
        <v>507</v>
      </c>
      <c r="F58" s="82">
        <f t="shared" ref="F58:F61" si="30">SUM(E58-D58)</f>
        <v>134</v>
      </c>
      <c r="G58" s="83">
        <f t="shared" ref="G58:G60" si="31">SUM(E58/D58)</f>
        <v>1.3592493297587132</v>
      </c>
      <c r="H58" s="81">
        <v>261.60000000000002</v>
      </c>
      <c r="I58" s="84">
        <f t="shared" ref="I58:I63" si="32">SUM(E58-H58)</f>
        <v>245.39999999999998</v>
      </c>
      <c r="J58" s="85">
        <f>SUM(E58/H58)*100%</f>
        <v>1.9380733944954127</v>
      </c>
    </row>
    <row r="59" spans="1:10" ht="42" customHeight="1" x14ac:dyDescent="0.3">
      <c r="A59" s="3">
        <v>21110000</v>
      </c>
      <c r="B59" s="79" t="s">
        <v>67</v>
      </c>
      <c r="C59" s="80"/>
      <c r="D59" s="80"/>
      <c r="E59" s="81">
        <v>0.8</v>
      </c>
      <c r="F59" s="82">
        <f t="shared" si="30"/>
        <v>0.8</v>
      </c>
      <c r="G59" s="83"/>
      <c r="H59" s="81">
        <v>3</v>
      </c>
      <c r="I59" s="84">
        <f t="shared" si="32"/>
        <v>-2.2000000000000002</v>
      </c>
      <c r="J59" s="85">
        <f>SUM(E59/H59)*100%</f>
        <v>0.26666666666666666</v>
      </c>
    </row>
    <row r="60" spans="1:10" ht="56.25" customHeight="1" x14ac:dyDescent="0.3">
      <c r="A60" s="3">
        <v>24062100</v>
      </c>
      <c r="B60" s="86" t="s">
        <v>23</v>
      </c>
      <c r="C60" s="120">
        <v>70</v>
      </c>
      <c r="D60" s="121">
        <v>70</v>
      </c>
      <c r="E60" s="122">
        <v>136</v>
      </c>
      <c r="F60" s="82">
        <f t="shared" si="30"/>
        <v>66</v>
      </c>
      <c r="G60" s="83">
        <f t="shared" si="31"/>
        <v>1.9428571428571428</v>
      </c>
      <c r="H60" s="87">
        <v>155.5</v>
      </c>
      <c r="I60" s="84">
        <f t="shared" si="32"/>
        <v>-19.5</v>
      </c>
      <c r="J60" s="85">
        <f>SUM(E60/H60)*100%</f>
        <v>0.87459807073954987</v>
      </c>
    </row>
    <row r="61" spans="1:10" ht="25.5" customHeight="1" x14ac:dyDescent="0.3">
      <c r="A61" s="3">
        <v>25000000</v>
      </c>
      <c r="B61" s="88" t="s">
        <v>18</v>
      </c>
      <c r="C61" s="89">
        <v>9268.5</v>
      </c>
      <c r="D61" s="89">
        <v>9268.5</v>
      </c>
      <c r="E61" s="90">
        <v>13021.3</v>
      </c>
      <c r="F61" s="82">
        <f t="shared" si="30"/>
        <v>3752.7999999999993</v>
      </c>
      <c r="G61" s="83">
        <f t="shared" ref="G61" si="33">SUM(E61/D61)</f>
        <v>1.4048983114851377</v>
      </c>
      <c r="H61" s="90">
        <v>63461</v>
      </c>
      <c r="I61" s="84">
        <f t="shared" si="32"/>
        <v>-50439.7</v>
      </c>
      <c r="J61" s="85">
        <f>SUM(E61/H61)*100%</f>
        <v>0.20518586218307305</v>
      </c>
    </row>
    <row r="62" spans="1:10" ht="30.75" customHeight="1" x14ac:dyDescent="0.3">
      <c r="A62" s="1"/>
      <c r="B62" s="7" t="s">
        <v>19</v>
      </c>
      <c r="C62" s="91">
        <f>SUM(C64:C64)</f>
        <v>600</v>
      </c>
      <c r="D62" s="91">
        <f>SUM(D64:D65)</f>
        <v>600</v>
      </c>
      <c r="E62" s="91">
        <f>SUM(E63:E65)</f>
        <v>82.300000000000011</v>
      </c>
      <c r="F62" s="91">
        <f>SUM(F63:F65)</f>
        <v>-517.70000000000005</v>
      </c>
      <c r="G62" s="92">
        <f>SUM(E62/D62)</f>
        <v>0.13716666666666669</v>
      </c>
      <c r="H62" s="91">
        <f>SUM(H63:H65)</f>
        <v>2472.6999999999998</v>
      </c>
      <c r="I62" s="91">
        <f t="shared" si="32"/>
        <v>-2390.3999999999996</v>
      </c>
      <c r="J62" s="93">
        <f>SUM(E62/H62)*100%</f>
        <v>3.3283455332227936E-2</v>
      </c>
    </row>
    <row r="63" spans="1:10" ht="60.75" customHeight="1" x14ac:dyDescent="0.3">
      <c r="A63" s="1">
        <v>24110900</v>
      </c>
      <c r="B63" s="68" t="s">
        <v>42</v>
      </c>
      <c r="C63" s="91"/>
      <c r="D63" s="91"/>
      <c r="E63" s="81">
        <v>2.4</v>
      </c>
      <c r="F63" s="82">
        <f t="shared" ref="F63:F64" si="34">SUM(E63-D63)</f>
        <v>2.4</v>
      </c>
      <c r="G63" s="92"/>
      <c r="H63" s="81">
        <v>2.4</v>
      </c>
      <c r="I63" s="81">
        <f t="shared" si="32"/>
        <v>0</v>
      </c>
      <c r="J63" s="85">
        <f t="shared" ref="J63" si="35">SUM(E63/H63)*100%</f>
        <v>1</v>
      </c>
    </row>
    <row r="64" spans="1:10" ht="29.25" customHeight="1" x14ac:dyDescent="0.3">
      <c r="A64" s="1">
        <v>33010000</v>
      </c>
      <c r="B64" s="8" t="s">
        <v>20</v>
      </c>
      <c r="C64" s="9">
        <v>600</v>
      </c>
      <c r="D64" s="9">
        <v>600</v>
      </c>
      <c r="E64" s="81">
        <v>79.900000000000006</v>
      </c>
      <c r="F64" s="82">
        <f t="shared" si="34"/>
        <v>-520.1</v>
      </c>
      <c r="G64" s="83">
        <f t="shared" ref="G64" si="36">SUM(E64/D64)</f>
        <v>0.13316666666666668</v>
      </c>
      <c r="H64" s="81">
        <v>1470.3</v>
      </c>
      <c r="I64" s="84">
        <f>SUM(E64-H64)</f>
        <v>-1390.3999999999999</v>
      </c>
      <c r="J64" s="94">
        <f t="shared" ref="J64" si="37">SUM(E64/H64)*100%</f>
        <v>5.4342651159627289E-2</v>
      </c>
    </row>
    <row r="65" spans="1:10" ht="25.5" customHeight="1" x14ac:dyDescent="0.3">
      <c r="A65" s="1">
        <v>41053900</v>
      </c>
      <c r="B65" s="64" t="s">
        <v>41</v>
      </c>
      <c r="C65" s="123"/>
      <c r="D65" s="10"/>
      <c r="E65" s="81"/>
      <c r="F65" s="82"/>
      <c r="G65" s="83"/>
      <c r="H65" s="81">
        <v>1000</v>
      </c>
      <c r="I65" s="84">
        <f>SUM(E65-H65)</f>
        <v>-1000</v>
      </c>
      <c r="J65" s="46">
        <f t="shared" ref="J65" si="38">SUM(E65/H65)*100%</f>
        <v>0</v>
      </c>
    </row>
    <row r="66" spans="1:10" ht="30" customHeight="1" x14ac:dyDescent="0.3">
      <c r="A66" s="1"/>
      <c r="B66" s="95" t="s">
        <v>29</v>
      </c>
      <c r="C66" s="96">
        <f>SUM(C58:C62)</f>
        <v>10311.5</v>
      </c>
      <c r="D66" s="96">
        <f>SUM(D58:D62)</f>
        <v>10311.5</v>
      </c>
      <c r="E66" s="96">
        <f>SUM(E58:E62)</f>
        <v>13747.399999999998</v>
      </c>
      <c r="F66" s="96">
        <f>SUM(F58:F62)</f>
        <v>3435.8999999999996</v>
      </c>
      <c r="G66" s="92">
        <f t="shared" ref="G66:G67" si="39">SUM(E66/D66)</f>
        <v>1.3332104931387283</v>
      </c>
      <c r="H66" s="96">
        <f>SUM(H58:H62)</f>
        <v>66353.8</v>
      </c>
      <c r="I66" s="96">
        <f>SUM(I58:I62)</f>
        <v>-52606.400000000001</v>
      </c>
      <c r="J66" s="93">
        <f>SUM(E66/H66)*100%</f>
        <v>0.20718331127983622</v>
      </c>
    </row>
    <row r="67" spans="1:10" ht="34.5" customHeight="1" thickBot="1" x14ac:dyDescent="0.35">
      <c r="A67" s="97"/>
      <c r="B67" s="98" t="s">
        <v>21</v>
      </c>
      <c r="C67" s="99">
        <f>SUM(C56,C66)</f>
        <v>899781.7</v>
      </c>
      <c r="D67" s="99">
        <f>SUM(D56,D66)</f>
        <v>887915.89999999991</v>
      </c>
      <c r="E67" s="99">
        <f>SUM(E56,E66)</f>
        <v>901329.36499999987</v>
      </c>
      <c r="F67" s="99">
        <f>SUM(F56,F66)</f>
        <v>13413.464999999946</v>
      </c>
      <c r="G67" s="100">
        <f t="shared" si="39"/>
        <v>1.0151066840902387</v>
      </c>
      <c r="H67" s="99">
        <f>SUM(H56,H66)</f>
        <v>864237.60000000009</v>
      </c>
      <c r="I67" s="99">
        <f>SUM(I56,I66)</f>
        <v>37091.764999999905</v>
      </c>
      <c r="J67" s="101">
        <f>SUM(E67/H67)*100%</f>
        <v>1.0429184809825442</v>
      </c>
    </row>
  </sheetData>
  <mergeCells count="11">
    <mergeCell ref="A57:J57"/>
    <mergeCell ref="A3:A4"/>
    <mergeCell ref="B3:B4"/>
    <mergeCell ref="C3:C4"/>
    <mergeCell ref="D3:D4"/>
    <mergeCell ref="E3:E4"/>
    <mergeCell ref="A6:J6"/>
    <mergeCell ref="A2:B2"/>
    <mergeCell ref="F3:G3"/>
    <mergeCell ref="H3:H4"/>
    <mergeCell ref="I3:J3"/>
  </mergeCells>
  <pageMargins left="0.39370078740157483" right="0.39370078740157483" top="0.59055118110236227" bottom="0.39370078740157483" header="0.31496062992125984" footer="0.31496062992125984"/>
  <pageSetup paperSize="9" scale="55" fitToHeight="0" orientation="landscape" r:id="rId1"/>
  <headerFooter differentFirst="1">
    <oddHeader>&amp;C&amp;P</oddHeader>
  </headerFooter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Петрина Вера</cp:lastModifiedBy>
  <cp:lastPrinted>2023-02-14T14:18:18Z</cp:lastPrinted>
  <dcterms:created xsi:type="dcterms:W3CDTF">2015-02-12T09:02:27Z</dcterms:created>
  <dcterms:modified xsi:type="dcterms:W3CDTF">2023-03-29T05:52:25Z</dcterms:modified>
</cp:coreProperties>
</file>