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на Рівне\"/>
    </mc:Choice>
  </mc:AlternateContent>
  <bookViews>
    <workbookView xWindow="0" yWindow="0" windowWidth="2145" windowHeight="0" tabRatio="365"/>
  </bookViews>
  <sheets>
    <sheet name="01.06.2024" sheetId="42" r:id="rId1"/>
  </sheets>
  <definedNames>
    <definedName name="_xlnm.Print_Area" localSheetId="0">'01.06.2024'!$A$1:$K$87</definedName>
  </definedNames>
  <calcPr calcId="162913"/>
</workbook>
</file>

<file path=xl/calcChain.xml><?xml version="1.0" encoding="utf-8"?>
<calcChain xmlns="http://schemas.openxmlformats.org/spreadsheetml/2006/main">
  <c r="G75" i="42" l="1"/>
  <c r="H68" i="42" l="1"/>
  <c r="G68" i="42"/>
  <c r="C85" i="42" l="1"/>
  <c r="K84" i="42"/>
  <c r="J84" i="42"/>
  <c r="H84" i="42"/>
  <c r="G84" i="42"/>
  <c r="J83" i="42"/>
  <c r="K82" i="42"/>
  <c r="J82" i="42"/>
  <c r="G82" i="42"/>
  <c r="G78" i="42" s="1"/>
  <c r="J81" i="42"/>
  <c r="G81" i="42"/>
  <c r="K80" i="42"/>
  <c r="J80" i="42"/>
  <c r="G80" i="42"/>
  <c r="K79" i="42"/>
  <c r="J79" i="42"/>
  <c r="G79" i="42"/>
  <c r="I78" i="42"/>
  <c r="I85" i="42" s="1"/>
  <c r="F78" i="42"/>
  <c r="H78" i="42" s="1"/>
  <c r="E78" i="42"/>
  <c r="E85" i="42" s="1"/>
  <c r="D78" i="42"/>
  <c r="D85" i="42" s="1"/>
  <c r="C78" i="42"/>
  <c r="J77" i="42"/>
  <c r="H77" i="42"/>
  <c r="K76" i="42"/>
  <c r="J76" i="42"/>
  <c r="H76" i="42"/>
  <c r="G76" i="42"/>
  <c r="K75" i="42"/>
  <c r="J75" i="42"/>
  <c r="J73" i="42"/>
  <c r="K72" i="42"/>
  <c r="J72" i="42"/>
  <c r="H72" i="42"/>
  <c r="G72" i="42"/>
  <c r="J69" i="42"/>
  <c r="G69" i="42"/>
  <c r="K68" i="42"/>
  <c r="J68" i="42"/>
  <c r="K67" i="42"/>
  <c r="J67" i="42"/>
  <c r="K66" i="42"/>
  <c r="J66" i="42"/>
  <c r="K65" i="42"/>
  <c r="J65" i="42"/>
  <c r="H65" i="42"/>
  <c r="G65" i="42"/>
  <c r="K63" i="42"/>
  <c r="J63" i="42"/>
  <c r="K62" i="42"/>
  <c r="J62" i="42"/>
  <c r="J61" i="42"/>
  <c r="H61" i="42"/>
  <c r="G61" i="42"/>
  <c r="K60" i="42"/>
  <c r="J60" i="42"/>
  <c r="H60" i="42"/>
  <c r="G60" i="42"/>
  <c r="K59" i="42"/>
  <c r="J59" i="42"/>
  <c r="H59" i="42"/>
  <c r="G59" i="42"/>
  <c r="K58" i="42"/>
  <c r="J58" i="42"/>
  <c r="H58" i="42"/>
  <c r="G58" i="42"/>
  <c r="K57" i="42"/>
  <c r="J57" i="42"/>
  <c r="H57" i="42"/>
  <c r="G57" i="42"/>
  <c r="K56" i="42"/>
  <c r="J56" i="42"/>
  <c r="H56" i="42"/>
  <c r="G56" i="42"/>
  <c r="K55" i="42"/>
  <c r="J55" i="42"/>
  <c r="H55" i="42"/>
  <c r="G55" i="42"/>
  <c r="J54" i="42"/>
  <c r="J53" i="42"/>
  <c r="K52" i="42"/>
  <c r="J52" i="42"/>
  <c r="K51" i="42"/>
  <c r="J51" i="42"/>
  <c r="K50" i="42"/>
  <c r="J50" i="42"/>
  <c r="I49" i="42"/>
  <c r="F49" i="42"/>
  <c r="E49" i="42"/>
  <c r="D49" i="42"/>
  <c r="D39" i="42" s="1"/>
  <c r="C49" i="42"/>
  <c r="K48" i="42"/>
  <c r="J48" i="42"/>
  <c r="H48" i="42"/>
  <c r="G48" i="42"/>
  <c r="I47" i="42"/>
  <c r="K47" i="42" s="1"/>
  <c r="G47" i="42"/>
  <c r="F47" i="42"/>
  <c r="H47" i="42" s="1"/>
  <c r="E47" i="42"/>
  <c r="D47" i="42"/>
  <c r="C47" i="42"/>
  <c r="K46" i="42"/>
  <c r="J46" i="42"/>
  <c r="H46" i="42"/>
  <c r="G46" i="42"/>
  <c r="K45" i="42"/>
  <c r="J45" i="42"/>
  <c r="K44" i="42"/>
  <c r="J44" i="42"/>
  <c r="H44" i="42"/>
  <c r="G44" i="42"/>
  <c r="K43" i="42"/>
  <c r="J43" i="42"/>
  <c r="H43" i="42"/>
  <c r="G43" i="42"/>
  <c r="J42" i="42"/>
  <c r="J41" i="42"/>
  <c r="I40" i="42"/>
  <c r="F40" i="42"/>
  <c r="K40" i="42" s="1"/>
  <c r="E40" i="42"/>
  <c r="D40" i="42"/>
  <c r="C40" i="42"/>
  <c r="C39" i="42"/>
  <c r="K37" i="42"/>
  <c r="J37" i="42"/>
  <c r="H37" i="42"/>
  <c r="G37" i="42"/>
  <c r="J36" i="42"/>
  <c r="K35" i="42"/>
  <c r="J35" i="42"/>
  <c r="I35" i="42"/>
  <c r="H35" i="42"/>
  <c r="F35" i="42"/>
  <c r="E35" i="42"/>
  <c r="G35" i="42" s="1"/>
  <c r="D35" i="42"/>
  <c r="K34" i="42"/>
  <c r="J34" i="42"/>
  <c r="G34" i="42"/>
  <c r="K33" i="42"/>
  <c r="J33" i="42"/>
  <c r="H33" i="42"/>
  <c r="G33" i="42"/>
  <c r="K32" i="42"/>
  <c r="J32" i="42"/>
  <c r="H32" i="42"/>
  <c r="G32" i="42"/>
  <c r="K31" i="42"/>
  <c r="J31" i="42"/>
  <c r="H31" i="42"/>
  <c r="G31" i="42"/>
  <c r="K30" i="42"/>
  <c r="J30" i="42"/>
  <c r="H30" i="42"/>
  <c r="G30" i="42"/>
  <c r="K29" i="42"/>
  <c r="J29" i="42"/>
  <c r="H29" i="42"/>
  <c r="G29" i="42"/>
  <c r="K28" i="42"/>
  <c r="J28" i="42"/>
  <c r="H28" i="42"/>
  <c r="G28" i="42"/>
  <c r="K27" i="42"/>
  <c r="J27" i="42"/>
  <c r="H27" i="42"/>
  <c r="G27" i="42"/>
  <c r="K26" i="42"/>
  <c r="J26" i="42"/>
  <c r="H26" i="42"/>
  <c r="G26" i="42"/>
  <c r="K25" i="42"/>
  <c r="J25" i="42"/>
  <c r="H25" i="42"/>
  <c r="G25" i="42"/>
  <c r="K24" i="42"/>
  <c r="J24" i="42"/>
  <c r="H24" i="42"/>
  <c r="G24" i="42"/>
  <c r="J23" i="42"/>
  <c r="G23" i="42"/>
  <c r="J22" i="42"/>
  <c r="H22" i="42"/>
  <c r="G22" i="42"/>
  <c r="K21" i="42"/>
  <c r="J21" i="42"/>
  <c r="H21" i="42"/>
  <c r="G21" i="42"/>
  <c r="I20" i="42"/>
  <c r="F20" i="42"/>
  <c r="E20" i="42"/>
  <c r="D20" i="42"/>
  <c r="C20" i="42"/>
  <c r="K19" i="42"/>
  <c r="J19" i="42"/>
  <c r="H19" i="42"/>
  <c r="G19" i="42"/>
  <c r="K18" i="42"/>
  <c r="J18" i="42"/>
  <c r="H18" i="42"/>
  <c r="G18" i="42"/>
  <c r="K17" i="42"/>
  <c r="J17" i="42"/>
  <c r="H17" i="42"/>
  <c r="G17" i="42"/>
  <c r="K16" i="42"/>
  <c r="J16" i="42"/>
  <c r="H16" i="42"/>
  <c r="K15" i="42"/>
  <c r="J15" i="42"/>
  <c r="H15" i="42"/>
  <c r="G15" i="42"/>
  <c r="I14" i="42"/>
  <c r="F14" i="42"/>
  <c r="F13" i="42" s="1"/>
  <c r="E14" i="42"/>
  <c r="E13" i="42" s="1"/>
  <c r="E8" i="42" s="1"/>
  <c r="D14" i="42"/>
  <c r="C14" i="42"/>
  <c r="C13" i="42" s="1"/>
  <c r="C8" i="42" s="1"/>
  <c r="C38" i="42" s="1"/>
  <c r="D13" i="42"/>
  <c r="D8" i="42" s="1"/>
  <c r="D38" i="42" s="1"/>
  <c r="K12" i="42"/>
  <c r="J12" i="42"/>
  <c r="H12" i="42"/>
  <c r="G12" i="42"/>
  <c r="K11" i="42"/>
  <c r="J11" i="42"/>
  <c r="H11" i="42"/>
  <c r="G11" i="42"/>
  <c r="K10" i="42"/>
  <c r="J10" i="42"/>
  <c r="H10" i="42"/>
  <c r="G10" i="42"/>
  <c r="K9" i="42"/>
  <c r="J9" i="42"/>
  <c r="H9" i="42"/>
  <c r="G9" i="42"/>
  <c r="J78" i="42" l="1"/>
  <c r="J85" i="42" s="1"/>
  <c r="K78" i="42"/>
  <c r="F85" i="42"/>
  <c r="K85" i="42" s="1"/>
  <c r="G14" i="42"/>
  <c r="G13" i="42" s="1"/>
  <c r="G8" i="42" s="1"/>
  <c r="G49" i="42"/>
  <c r="E39" i="42"/>
  <c r="H49" i="42"/>
  <c r="D70" i="42"/>
  <c r="D86" i="42" s="1"/>
  <c r="J49" i="42"/>
  <c r="C70" i="42"/>
  <c r="C86" i="42" s="1"/>
  <c r="G85" i="42"/>
  <c r="F39" i="42"/>
  <c r="J40" i="42"/>
  <c r="H40" i="42"/>
  <c r="J20" i="42"/>
  <c r="G20" i="42"/>
  <c r="H20" i="42"/>
  <c r="E38" i="42"/>
  <c r="E70" i="42" s="1"/>
  <c r="E86" i="42" s="1"/>
  <c r="K14" i="42"/>
  <c r="H13" i="42"/>
  <c r="F8" i="42"/>
  <c r="I13" i="42"/>
  <c r="I8" i="42" s="1"/>
  <c r="I38" i="42" s="1"/>
  <c r="H14" i="42"/>
  <c r="K20" i="42"/>
  <c r="G40" i="42"/>
  <c r="I39" i="42"/>
  <c r="J14" i="42"/>
  <c r="K49" i="42"/>
  <c r="J47" i="42"/>
  <c r="H85" i="42" l="1"/>
  <c r="H39" i="42"/>
  <c r="I70" i="42"/>
  <c r="I86" i="42" s="1"/>
  <c r="G39" i="42"/>
  <c r="K39" i="42"/>
  <c r="J39" i="42"/>
  <c r="K13" i="42"/>
  <c r="J13" i="42"/>
  <c r="J8" i="42" s="1"/>
  <c r="F38" i="42"/>
  <c r="K8" i="42"/>
  <c r="H8" i="42"/>
  <c r="H38" i="42" l="1"/>
  <c r="G38" i="42"/>
  <c r="G70" i="42" s="1"/>
  <c r="G86" i="42" s="1"/>
  <c r="K38" i="42"/>
  <c r="F70" i="42"/>
  <c r="J38" i="42"/>
  <c r="J70" i="42" s="1"/>
  <c r="J86" i="42" s="1"/>
  <c r="H70" i="42" l="1"/>
  <c r="F86" i="42"/>
  <c r="K70" i="42"/>
  <c r="K86" i="42" l="1"/>
  <c r="H86" i="42"/>
</calcChain>
</file>

<file path=xl/sharedStrings.xml><?xml version="1.0" encoding="utf-8"?>
<sst xmlns="http://schemas.openxmlformats.org/spreadsheetml/2006/main" count="99" uniqueCount="91">
  <si>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</si>
  <si>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</si>
  <si>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</si>
  <si>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</si>
  <si>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</si>
  <si>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</si>
  <si>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</si>
  <si>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</si>
  <si>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</si>
  <si>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</si>
  <si>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</si>
  <si>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</si>
  <si>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</si>
  <si>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</si>
  <si>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</si>
  <si>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</si>
  <si>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</si>
  <si>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</si>
  <si>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</si>
  <si>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</si>
  <si>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</si>
  <si>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</si>
  <si>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</si>
  <si>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Власні надходження бюджетних установ і організацій</t>
  </si>
  <si>
    <t>Бюджет розвитку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</si>
  <si>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</si>
  <si>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</si>
  <si>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</si>
  <si>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</si>
  <si>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</si>
  <si>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</si>
  <si>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</si>
  <si>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</si>
  <si>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</si>
  <si>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</si>
  <si>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</si>
  <si>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</si>
  <si>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</si>
  <si>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</si>
  <si>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</si>
  <si>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</si>
  <si>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</si>
  <si>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</si>
  <si>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</si>
  <si>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</si>
  <si>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</si>
  <si>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</si>
  <si>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</si>
  <si>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</si>
  <si>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</si>
  <si>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</si>
  <si>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</si>
  <si>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</si>
  <si>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</si>
  <si>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</si>
  <si>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</si>
  <si>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</si>
  <si>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</si>
  <si>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</si>
  <si>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</si>
  <si>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</si>
  <si>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</si>
  <si>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</si>
  <si>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</si>
  <si>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</si>
  <si>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</si>
  <si>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</si>
  <si>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</si>
  <si>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</si>
  <si>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</si>
  <si>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</si>
  <si>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</si>
  <si>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</si>
  <si>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</si>
  <si>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</si>
  <si>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Надходження коштів від відшкодування втрат сільськогосподарського і лісогосподарського виробництва  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</si>
  <si>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</si>
  <si>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Кримзаходів щодо соціально-економічного розвитку окремих територій</t>
  </si>
  <si>
    <t>Начальник відділу доходів бюджету                                          Олена Хандучка</t>
  </si>
  <si>
    <t xml:space="preserve">Місцеві податки та збори, що сплачуються (перераховуються) згідно з Податковим кодексом України </t>
  </si>
  <si>
    <t>Кошти від продажу земельних ділянок</t>
  </si>
  <si>
    <t>Іншi надходження до фондiв охорони навколишнього природного середовища</t>
  </si>
  <si>
    <t>Субвенція з місцевого бюджету на розроблення комплексних планів просторового розвитку територій територіальних громад за рахунок залишку коштів відповідної субвенції з державного бюджету, що утворився на початок бюджетного періоду</t>
  </si>
  <si>
    <t>Бюджет                                 на 2024 р.                   зі змінами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</si>
  <si>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бюджетумайданчиків для занять ігровими видами спорту за рахунок відповідної субвенції з державного бюджету</t>
  </si>
  <si>
    <t>Бюджет                         на 20243 рік</t>
  </si>
  <si>
    <t>Відхилення фактичних надходжень на звітну дату  2024 року до фактичних надходжень  у 2023 році</t>
  </si>
  <si>
    <t xml:space="preserve">Затверджено розписом на  01.06.2024                         </t>
  </si>
  <si>
    <t xml:space="preserve"> Фактичні надходження до бюджету станом  на 01.06.2023</t>
  </si>
  <si>
    <r>
      <t xml:space="preserve">                                                                                                                 01 червня 2024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</si>
  <si>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  на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</si>
</sst>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b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7"/>
      <name val="Times New Roman"/>
      <family val="1"/>
      <charset val="204"/>
    </font>
    <font>
      <sz val="17"/>
      <color indexed="8"/>
      <name val="Times New Roman"/>
      <family val="1"/>
      <charset val="204"/>
    </font>
    <font>
      <b/>
      <sz val="17"/>
      <color indexed="8"/>
      <name val="Times New Roman"/>
      <family val="1"/>
      <charset val="204"/>
    </font>
    <font>
      <b/>
      <sz val="17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3" tint="-0.49998474074526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7"/>
      <color rgb="FF000000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8.5"/>
      <color indexed="8"/>
      <name val="Times New Roman"/>
      <family val="1"/>
      <charset val="204"/>
    </font>
    <font>
      <b/>
      <sz val="18.5"/>
      <name val="Times New Roman"/>
      <family val="1"/>
      <charset val="204"/>
    </font>
    <font>
      <sz val="18.5"/>
      <name val="Times New Roman"/>
      <family val="1"/>
      <charset val="204"/>
    </font>
    <font>
      <sz val="18.5"/>
      <color indexed="8"/>
      <name val="Times New Roman"/>
      <family val="1"/>
      <charset val="204"/>
    </font>
    <font>
      <sz val="18.5"/>
      <color theme="1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23" fillId="0" borderId="0" applyFont="0" applyFill="0" applyBorder="0" applyAlignment="0" applyProtection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24" xfId="1" applyFont="1" applyBorder="1"/>
    <xf numFmtId="4" fontId="13" fillId="0" borderId="24" xfId="1" applyNumberFormat="1" applyFont="1" applyFill="1" applyBorder="1" applyAlignment="1">
      <alignment horizontal="right"/>
    </xf>
    <xf numFmtId="4" fontId="13" fillId="0" borderId="24" xfId="1" applyNumberFormat="1" applyFont="1" applyFill="1" applyBorder="1"/>
    <xf numFmtId="4" fontId="12" fillId="3" borderId="24" xfId="1" applyNumberFormat="1" applyFont="1" applyFill="1" applyBorder="1"/>
    <xf numFmtId="0" fontId="4" fillId="0" borderId="24" xfId="1" applyFont="1" applyFill="1" applyBorder="1"/>
    <xf numFmtId="0" fontId="4" fillId="0" borderId="24" xfId="1" applyFont="1" applyBorder="1"/>
    <xf numFmtId="0" fontId="15" fillId="4" borderId="11" xfId="1" applyFont="1" applyFill="1" applyBorder="1" applyAlignment="1">
      <alignment horizontal="left" wrapText="1"/>
    </xf>
    <xf numFmtId="49" fontId="2" fillId="0" borderId="19" xfId="1" applyNumberFormat="1" applyFont="1" applyBorder="1" applyAlignment="1">
      <alignment horizontal="centerContinuous" vertical="center"/>
    </xf>
    <xf numFmtId="0" fontId="2" fillId="0" borderId="23" xfId="1" applyFont="1" applyBorder="1" applyAlignment="1">
      <alignment horizontal="centerContinuous" vertical="center"/>
    </xf>
    <xf numFmtId="0" fontId="2" fillId="0" borderId="25" xfId="1" applyFont="1" applyBorder="1" applyAlignment="1">
      <alignment horizontal="centerContinuous" vertical="center"/>
    </xf>
    <xf numFmtId="0" fontId="19" fillId="2" borderId="2" xfId="1" applyFont="1" applyFill="1" applyBorder="1" applyAlignment="1">
      <alignment horizontal="center"/>
    </xf>
    <xf numFmtId="0" fontId="19" fillId="2" borderId="33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0" fontId="19" fillId="2" borderId="21" xfId="1" applyFont="1" applyFill="1" applyBorder="1" applyAlignment="1">
      <alignment horizontal="centerContinuous"/>
    </xf>
    <xf numFmtId="0" fontId="19" fillId="2" borderId="22" xfId="1" applyFont="1" applyFill="1" applyBorder="1" applyAlignment="1">
      <alignment horizontal="centerContinuous"/>
    </xf>
    <xf numFmtId="0" fontId="19" fillId="2" borderId="0" xfId="1" applyFont="1" applyFill="1" applyBorder="1" applyAlignment="1">
      <alignment horizontal="centerContinuous"/>
    </xf>
    <xf numFmtId="0" fontId="19" fillId="2" borderId="5" xfId="1" applyFont="1" applyFill="1" applyBorder="1" applyAlignment="1">
      <alignment horizontal="centerContinuous"/>
    </xf>
    <xf numFmtId="0" fontId="21" fillId="4" borderId="9" xfId="1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9" fillId="6" borderId="4" xfId="1" applyFont="1" applyFill="1" applyBorder="1" applyAlignment="1">
      <alignment horizontal="centerContinuous"/>
    </xf>
    <xf numFmtId="49" fontId="5" fillId="0" borderId="6" xfId="1" applyNumberFormat="1" applyFont="1" applyBorder="1" applyAlignment="1">
      <alignment horizontal="left" wrapText="1"/>
    </xf>
    <xf numFmtId="0" fontId="26" fillId="4" borderId="11" xfId="1" applyFont="1" applyFill="1" applyBorder="1" applyAlignment="1">
      <alignment horizontal="left" wrapText="1"/>
    </xf>
    <xf numFmtId="0" fontId="24" fillId="0" borderId="6" xfId="1" applyFont="1" applyBorder="1" applyAlignment="1">
      <alignment wrapText="1"/>
    </xf>
    <xf numFmtId="166" fontId="17" fillId="0" borderId="6" xfId="1" applyNumberFormat="1" applyFont="1" applyBorder="1" applyAlignment="1" applyProtection="1">
      <protection locked="0"/>
    </xf>
    <xf numFmtId="166" fontId="17" fillId="0" borderId="6" xfId="1" applyNumberFormat="1" applyFont="1" applyBorder="1" applyProtection="1">
      <protection locked="0"/>
    </xf>
    <xf numFmtId="166" fontId="17" fillId="6" borderId="6" xfId="1" applyNumberFormat="1" applyFont="1" applyFill="1" applyBorder="1" applyAlignment="1" applyProtection="1">
      <alignment horizontal="right"/>
      <protection locked="0"/>
    </xf>
    <xf numFmtId="165" fontId="17" fillId="3" borderId="6" xfId="1" applyNumberFormat="1" applyFont="1" applyFill="1" applyBorder="1"/>
    <xf numFmtId="166" fontId="17" fillId="0" borderId="6" xfId="1" applyNumberFormat="1" applyFont="1" applyBorder="1"/>
    <xf numFmtId="164" fontId="17" fillId="0" borderId="6" xfId="1" applyNumberFormat="1" applyFont="1" applyFill="1" applyBorder="1" applyAlignment="1" applyProtection="1">
      <alignment wrapText="1"/>
      <protection locked="0"/>
    </xf>
    <xf numFmtId="166" fontId="17" fillId="0" borderId="6" xfId="1" applyNumberFormat="1" applyFont="1" applyBorder="1" applyAlignment="1" applyProtection="1">
      <alignment horizontal="right"/>
      <protection locked="0"/>
    </xf>
    <xf numFmtId="166" fontId="17" fillId="6" borderId="6" xfId="1" applyNumberFormat="1" applyFont="1" applyFill="1" applyBorder="1" applyProtection="1">
      <protection locked="0"/>
    </xf>
    <xf numFmtId="166" fontId="17" fillId="0" borderId="13" xfId="1" applyNumberFormat="1" applyFont="1" applyFill="1" applyBorder="1" applyAlignment="1" applyProtection="1">
      <alignment wrapText="1"/>
      <protection locked="0"/>
    </xf>
    <xf numFmtId="166" fontId="17" fillId="0" borderId="13" xfId="1" applyNumberFormat="1" applyFont="1" applyBorder="1" applyAlignment="1">
      <alignment wrapText="1"/>
    </xf>
    <xf numFmtId="166" fontId="17" fillId="0" borderId="6" xfId="1" applyNumberFormat="1" applyFont="1" applyFill="1" applyBorder="1" applyProtection="1">
      <protection locked="0"/>
    </xf>
    <xf numFmtId="166" fontId="17" fillId="0" borderId="14" xfId="1" applyNumberFormat="1" applyFont="1" applyBorder="1" applyAlignment="1">
      <alignment wrapText="1"/>
    </xf>
    <xf numFmtId="164" fontId="17" fillId="0" borderId="6" xfId="1" applyNumberFormat="1" applyFont="1" applyFill="1" applyBorder="1" applyAlignment="1" applyProtection="1">
      <alignment horizontal="right" wrapText="1"/>
      <protection locked="0"/>
    </xf>
    <xf numFmtId="164" fontId="17" fillId="0" borderId="0" xfId="0" applyNumberFormat="1" applyFont="1" applyBorder="1" applyAlignment="1">
      <alignment horizontal="right" wrapText="1"/>
    </xf>
    <xf numFmtId="164" fontId="17" fillId="0" borderId="6" xfId="0" applyNumberFormat="1" applyFont="1" applyBorder="1" applyAlignment="1">
      <alignment horizontal="right" wrapText="1"/>
    </xf>
    <xf numFmtId="164" fontId="17" fillId="0" borderId="6" xfId="1" applyNumberFormat="1" applyFont="1" applyBorder="1" applyAlignment="1" applyProtection="1">
      <alignment horizontal="right" wrapText="1"/>
      <protection locked="0"/>
    </xf>
    <xf numFmtId="164" fontId="17" fillId="3" borderId="6" xfId="0" applyNumberFormat="1" applyFont="1" applyFill="1" applyBorder="1" applyAlignment="1" applyProtection="1">
      <alignment horizontal="right" wrapText="1"/>
    </xf>
    <xf numFmtId="166" fontId="28" fillId="0" borderId="6" xfId="1" applyNumberFormat="1" applyFont="1" applyBorder="1" applyAlignment="1" applyProtection="1">
      <alignment horizontal="right" wrapText="1"/>
      <protection locked="0"/>
    </xf>
    <xf numFmtId="164" fontId="29" fillId="0" borderId="17" xfId="0" applyNumberFormat="1" applyFont="1" applyBorder="1" applyAlignment="1" applyProtection="1">
      <alignment horizontal="right" wrapText="1"/>
      <protection locked="0"/>
    </xf>
    <xf numFmtId="164" fontId="29" fillId="0" borderId="6" xfId="0" applyNumberFormat="1" applyFont="1" applyBorder="1" applyAlignment="1" applyProtection="1">
      <alignment horizontal="right" wrapText="1"/>
      <protection locked="0"/>
    </xf>
    <xf numFmtId="164" fontId="17" fillId="0" borderId="6" xfId="1" applyNumberFormat="1" applyFont="1" applyBorder="1" applyAlignment="1" applyProtection="1">
      <alignment horizontal="right"/>
      <protection locked="0"/>
    </xf>
    <xf numFmtId="164" fontId="17" fillId="0" borderId="6" xfId="1" applyNumberFormat="1" applyFont="1" applyBorder="1" applyAlignment="1">
      <alignment horizontal="right"/>
    </xf>
    <xf numFmtId="164" fontId="17" fillId="0" borderId="11" xfId="1" applyNumberFormat="1" applyFont="1" applyBorder="1" applyAlignment="1">
      <alignment horizontal="right"/>
    </xf>
    <xf numFmtId="166" fontId="17" fillId="0" borderId="11" xfId="1" applyNumberFormat="1" applyFont="1" applyFill="1" applyBorder="1" applyProtection="1">
      <protection locked="0"/>
    </xf>
    <xf numFmtId="166" fontId="17" fillId="6" borderId="11" xfId="1" applyNumberFormat="1" applyFont="1" applyFill="1" applyBorder="1" applyProtection="1">
      <protection locked="0"/>
    </xf>
    <xf numFmtId="164" fontId="17" fillId="0" borderId="11" xfId="1" applyNumberFormat="1" applyFont="1" applyBorder="1" applyAlignment="1">
      <alignment horizontal="right" wrapText="1"/>
    </xf>
    <xf numFmtId="166" fontId="17" fillId="0" borderId="6" xfId="1" applyNumberFormat="1" applyFont="1" applyBorder="1" applyAlignment="1">
      <alignment horizontal="right" wrapText="1"/>
    </xf>
    <xf numFmtId="166" fontId="17" fillId="6" borderId="6" xfId="1" applyNumberFormat="1" applyFont="1" applyFill="1" applyBorder="1" applyAlignment="1" applyProtection="1">
      <protection locked="0"/>
    </xf>
    <xf numFmtId="166" fontId="17" fillId="6" borderId="11" xfId="1" applyNumberFormat="1" applyFont="1" applyFill="1" applyBorder="1" applyAlignment="1" applyProtection="1">
      <protection locked="0"/>
    </xf>
    <xf numFmtId="164" fontId="17" fillId="0" borderId="13" xfId="1" applyNumberFormat="1" applyFont="1" applyBorder="1" applyAlignment="1">
      <alignment horizontal="right" wrapText="1"/>
    </xf>
    <xf numFmtId="166" fontId="30" fillId="0" borderId="14" xfId="0" applyNumberFormat="1" applyFont="1" applyBorder="1" applyAlignment="1">
      <alignment horizontal="right" wrapText="1"/>
    </xf>
    <xf numFmtId="166" fontId="30" fillId="5" borderId="6" xfId="0" applyNumberFormat="1" applyFont="1" applyFill="1" applyBorder="1" applyAlignment="1">
      <alignment horizontal="right"/>
    </xf>
    <xf numFmtId="166" fontId="30" fillId="6" borderId="6" xfId="0" applyNumberFormat="1" applyFont="1" applyFill="1" applyBorder="1" applyAlignment="1">
      <alignment horizontal="right"/>
    </xf>
    <xf numFmtId="0" fontId="24" fillId="0" borderId="6" xfId="1" applyFont="1" applyBorder="1" applyAlignment="1" applyProtection="1">
      <protection locked="0"/>
    </xf>
    <xf numFmtId="0" fontId="24" fillId="0" borderId="6" xfId="1" applyFont="1" applyFill="1" applyBorder="1" applyAlignment="1" applyProtection="1">
      <alignment wrapText="1"/>
      <protection locked="0"/>
    </xf>
    <xf numFmtId="0" fontId="24" fillId="0" borderId="13" xfId="1" applyFont="1" applyFill="1" applyBorder="1" applyAlignment="1" applyProtection="1">
      <alignment horizontal="left" wrapText="1"/>
      <protection locked="0"/>
    </xf>
    <xf numFmtId="0" fontId="24" fillId="0" borderId="13" xfId="1" applyFont="1" applyBorder="1" applyAlignment="1">
      <alignment horizontal="left" wrapText="1"/>
    </xf>
    <xf numFmtId="0" fontId="27" fillId="0" borderId="14" xfId="1" applyFont="1" applyBorder="1" applyAlignment="1">
      <alignment horizontal="left" wrapText="1"/>
    </xf>
    <xf numFmtId="0" fontId="24" fillId="0" borderId="14" xfId="1" applyFont="1" applyBorder="1" applyAlignment="1">
      <alignment horizontal="left" wrapText="1"/>
    </xf>
    <xf numFmtId="49" fontId="24" fillId="0" borderId="14" xfId="1" applyNumberFormat="1" applyFont="1" applyBorder="1" applyAlignment="1">
      <alignment horizontal="left" wrapText="1"/>
    </xf>
    <xf numFmtId="0" fontId="24" fillId="0" borderId="6" xfId="1" applyFont="1" applyFill="1" applyBorder="1" applyAlignment="1" applyProtection="1">
      <alignment horizontal="left" vertical="top" wrapText="1"/>
      <protection locked="0"/>
    </xf>
    <xf numFmtId="0" fontId="24" fillId="0" borderId="6" xfId="0" applyFont="1" applyBorder="1" applyAlignment="1">
      <alignment wrapText="1"/>
    </xf>
    <xf numFmtId="0" fontId="24" fillId="0" borderId="6" xfId="1" applyFont="1" applyBorder="1" applyAlignment="1"/>
    <xf numFmtId="0" fontId="24" fillId="0" borderId="6" xfId="1" applyFont="1" applyBorder="1" applyAlignment="1" applyProtection="1">
      <alignment wrapText="1"/>
      <protection locked="0"/>
    </xf>
    <xf numFmtId="0" fontId="24" fillId="3" borderId="6" xfId="0" applyFont="1" applyFill="1" applyBorder="1" applyAlignment="1" applyProtection="1">
      <alignment horizontal="left" wrapText="1"/>
    </xf>
    <xf numFmtId="0" fontId="24" fillId="3" borderId="6" xfId="0" applyFont="1" applyFill="1" applyBorder="1" applyAlignment="1" applyProtection="1">
      <alignment horizontal="left" vertical="top" wrapText="1"/>
    </xf>
    <xf numFmtId="49" fontId="25" fillId="0" borderId="6" xfId="1" applyNumberFormat="1" applyFont="1" applyBorder="1" applyAlignment="1" applyProtection="1">
      <alignment horizontal="left" wrapText="1"/>
      <protection locked="0"/>
    </xf>
    <xf numFmtId="49" fontId="24" fillId="0" borderId="6" xfId="0" applyNumberFormat="1" applyFont="1" applyBorder="1" applyAlignment="1" applyProtection="1">
      <alignment horizontal="left" wrapText="1"/>
      <protection locked="0"/>
    </xf>
    <xf numFmtId="0" fontId="31" fillId="0" borderId="0" xfId="0" applyFont="1" applyAlignment="1">
      <alignment wrapText="1"/>
    </xf>
    <xf numFmtId="0" fontId="24" fillId="0" borderId="11" xfId="1" applyFont="1" applyBorder="1" applyAlignment="1"/>
    <xf numFmtId="0" fontId="31" fillId="0" borderId="6" xfId="0" applyFont="1" applyBorder="1" applyAlignment="1">
      <alignment wrapText="1"/>
    </xf>
    <xf numFmtId="0" fontId="26" fillId="0" borderId="6" xfId="1" applyFont="1" applyFill="1" applyBorder="1" applyAlignment="1">
      <alignment horizontal="left" wrapText="1"/>
    </xf>
    <xf numFmtId="0" fontId="24" fillId="0" borderId="35" xfId="0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6" xfId="1" applyFont="1" applyBorder="1" applyAlignment="1">
      <alignment horizontal="left" wrapText="1"/>
    </xf>
    <xf numFmtId="0" fontId="24" fillId="0" borderId="11" xfId="1" applyFont="1" applyBorder="1" applyAlignment="1">
      <alignment horizontal="left" vertical="top" wrapText="1"/>
    </xf>
    <xf numFmtId="0" fontId="27" fillId="0" borderId="6" xfId="1" applyFont="1" applyBorder="1" applyAlignment="1">
      <alignment horizontal="left" wrapText="1"/>
    </xf>
    <xf numFmtId="0" fontId="24" fillId="0" borderId="6" xfId="0" applyFont="1" applyBorder="1" applyAlignment="1">
      <alignment horizontal="left" vertical="top" wrapText="1"/>
    </xf>
    <xf numFmtId="0" fontId="24" fillId="0" borderId="6" xfId="1" applyFont="1" applyBorder="1" applyAlignment="1">
      <alignment horizontal="left" vertical="top" wrapText="1"/>
    </xf>
    <xf numFmtId="11" fontId="24" fillId="0" borderId="6" xfId="1" applyNumberFormat="1" applyFont="1" applyBorder="1" applyAlignment="1" applyProtection="1">
      <alignment horizontal="left" vertical="top" wrapText="1"/>
      <protection locked="0"/>
    </xf>
    <xf numFmtId="0" fontId="24" fillId="0" borderId="17" xfId="0" applyFont="1" applyBorder="1" applyAlignment="1">
      <alignment horizontal="left" vertical="top" wrapText="1"/>
    </xf>
    <xf numFmtId="0" fontId="26" fillId="4" borderId="6" xfId="1" applyFont="1" applyFill="1" applyBorder="1" applyAlignment="1">
      <alignment horizontal="left" wrapText="1"/>
    </xf>
    <xf numFmtId="0" fontId="25" fillId="5" borderId="6" xfId="1" applyFont="1" applyFill="1" applyBorder="1" applyAlignment="1">
      <alignment horizontal="left" vertical="top" wrapText="1"/>
    </xf>
    <xf numFmtId="0" fontId="24" fillId="0" borderId="0" xfId="1" applyFont="1" applyFill="1" applyBorder="1" applyAlignment="1">
      <alignment wrapText="1"/>
    </xf>
    <xf numFmtId="0" fontId="24" fillId="0" borderId="6" xfId="1" applyFont="1" applyFill="1" applyBorder="1" applyAlignment="1"/>
    <xf numFmtId="0" fontId="24" fillId="0" borderId="0" xfId="0" applyFont="1" applyBorder="1" applyAlignment="1">
      <alignment wrapText="1"/>
    </xf>
    <xf numFmtId="0" fontId="27" fillId="4" borderId="27" xfId="1" applyFont="1" applyFill="1" applyBorder="1" applyAlignment="1">
      <alignment horizontal="left"/>
    </xf>
    <xf numFmtId="0" fontId="24" fillId="0" borderId="24" xfId="1" applyFont="1" applyBorder="1"/>
    <xf numFmtId="0" fontId="32" fillId="0" borderId="24" xfId="1" applyFont="1" applyBorder="1"/>
    <xf numFmtId="166" fontId="33" fillId="4" borderId="9" xfId="1" applyNumberFormat="1" applyFont="1" applyFill="1" applyBorder="1" applyAlignment="1">
      <alignment wrapText="1"/>
    </xf>
    <xf numFmtId="166" fontId="33" fillId="4" borderId="9" xfId="1" applyNumberFormat="1" applyFont="1" applyFill="1" applyBorder="1" applyAlignment="1">
      <alignment horizontal="right" wrapText="1"/>
    </xf>
    <xf numFmtId="166" fontId="33" fillId="6" borderId="9" xfId="1" applyNumberFormat="1" applyFont="1" applyFill="1" applyBorder="1" applyAlignment="1">
      <alignment horizontal="right" wrapText="1"/>
    </xf>
    <xf numFmtId="165" fontId="34" fillId="4" borderId="6" xfId="1" applyNumberFormat="1" applyFont="1" applyFill="1" applyBorder="1"/>
    <xf numFmtId="165" fontId="34" fillId="4" borderId="12" xfId="1" applyNumberFormat="1" applyFont="1" applyFill="1" applyBorder="1"/>
    <xf numFmtId="166" fontId="35" fillId="6" borderId="6" xfId="1" applyNumberFormat="1" applyFont="1" applyFill="1" applyBorder="1" applyAlignment="1" applyProtection="1">
      <alignment horizontal="right"/>
      <protection locked="0"/>
    </xf>
    <xf numFmtId="166" fontId="35" fillId="3" borderId="6" xfId="1" applyNumberFormat="1" applyFont="1" applyFill="1" applyBorder="1" applyAlignment="1">
      <alignment horizontal="right"/>
    </xf>
    <xf numFmtId="165" fontId="35" fillId="3" borderId="6" xfId="1" applyNumberFormat="1" applyFont="1" applyFill="1" applyBorder="1"/>
    <xf numFmtId="166" fontId="35" fillId="0" borderId="6" xfId="1" applyNumberFormat="1" applyFont="1" applyBorder="1"/>
    <xf numFmtId="165" fontId="35" fillId="3" borderId="7" xfId="1" applyNumberFormat="1" applyFont="1" applyFill="1" applyBorder="1"/>
    <xf numFmtId="166" fontId="35" fillId="0" borderId="6" xfId="1" applyNumberFormat="1" applyFont="1" applyBorder="1" applyAlignment="1" applyProtection="1">
      <alignment horizontal="right"/>
      <protection locked="0"/>
    </xf>
    <xf numFmtId="166" fontId="35" fillId="6" borderId="6" xfId="1" applyNumberFormat="1" applyFont="1" applyFill="1" applyBorder="1" applyProtection="1">
      <protection locked="0"/>
    </xf>
    <xf numFmtId="166" fontId="35" fillId="0" borderId="6" xfId="1" applyNumberFormat="1" applyFont="1" applyFill="1" applyBorder="1" applyProtection="1">
      <protection locked="0"/>
    </xf>
    <xf numFmtId="166" fontId="34" fillId="0" borderId="6" xfId="1" applyNumberFormat="1" applyFont="1" applyFill="1" applyBorder="1" applyAlignment="1" applyProtection="1">
      <protection locked="0"/>
    </xf>
    <xf numFmtId="166" fontId="34" fillId="0" borderId="6" xfId="1" applyNumberFormat="1" applyFont="1" applyFill="1" applyBorder="1" applyProtection="1">
      <protection locked="0"/>
    </xf>
    <xf numFmtId="166" fontId="34" fillId="6" borderId="6" xfId="1" applyNumberFormat="1" applyFont="1" applyFill="1" applyBorder="1" applyProtection="1">
      <protection locked="0"/>
    </xf>
    <xf numFmtId="166" fontId="34" fillId="3" borderId="6" xfId="1" applyNumberFormat="1" applyFont="1" applyFill="1" applyBorder="1" applyAlignment="1">
      <alignment horizontal="right"/>
    </xf>
    <xf numFmtId="165" fontId="34" fillId="3" borderId="6" xfId="1" applyNumberFormat="1" applyFont="1" applyFill="1" applyBorder="1"/>
    <xf numFmtId="166" fontId="34" fillId="0" borderId="6" xfId="1" applyNumberFormat="1" applyFont="1" applyBorder="1"/>
    <xf numFmtId="165" fontId="34" fillId="3" borderId="7" xfId="1" applyNumberFormat="1" applyFont="1" applyFill="1" applyBorder="1"/>
    <xf numFmtId="166" fontId="33" fillId="4" borderId="11" xfId="1" applyNumberFormat="1" applyFont="1" applyFill="1" applyBorder="1" applyAlignment="1"/>
    <xf numFmtId="166" fontId="33" fillId="4" borderId="11" xfId="1" applyNumberFormat="1" applyFont="1" applyFill="1" applyBorder="1" applyAlignment="1">
      <alignment horizontal="right"/>
    </xf>
    <xf numFmtId="166" fontId="33" fillId="6" borderId="11" xfId="1" applyNumberFormat="1" applyFont="1" applyFill="1" applyBorder="1" applyAlignment="1">
      <alignment horizontal="right"/>
    </xf>
    <xf numFmtId="165" fontId="34" fillId="4" borderId="7" xfId="1" applyNumberFormat="1" applyFont="1" applyFill="1" applyBorder="1"/>
    <xf numFmtId="165" fontId="35" fillId="0" borderId="7" xfId="1" applyNumberFormat="1" applyFont="1" applyBorder="1"/>
    <xf numFmtId="164" fontId="35" fillId="0" borderId="6" xfId="0" applyNumberFormat="1" applyFont="1" applyBorder="1" applyAlignment="1">
      <alignment horizontal="right" wrapText="1"/>
    </xf>
    <xf numFmtId="164" fontId="35" fillId="0" borderId="6" xfId="1" applyNumberFormat="1" applyFont="1" applyBorder="1" applyAlignment="1" applyProtection="1">
      <alignment horizontal="right" wrapText="1"/>
      <protection locked="0"/>
    </xf>
    <xf numFmtId="166" fontId="35" fillId="6" borderId="11" xfId="1" applyNumberFormat="1" applyFont="1" applyFill="1" applyBorder="1" applyProtection="1">
      <protection locked="0"/>
    </xf>
    <xf numFmtId="0" fontId="33" fillId="4" borderId="11" xfId="1" applyFont="1" applyFill="1" applyBorder="1" applyAlignment="1">
      <alignment horizontal="left" wrapText="1"/>
    </xf>
    <xf numFmtId="0" fontId="35" fillId="0" borderId="6" xfId="1" applyFont="1" applyBorder="1" applyAlignment="1">
      <alignment wrapText="1"/>
    </xf>
    <xf numFmtId="0" fontId="35" fillId="0" borderId="11" xfId="1" applyFont="1" applyBorder="1" applyAlignment="1">
      <alignment wrapText="1"/>
    </xf>
    <xf numFmtId="166" fontId="34" fillId="4" borderId="6" xfId="1" applyNumberFormat="1" applyFont="1" applyFill="1" applyBorder="1" applyProtection="1">
      <protection locked="0"/>
    </xf>
    <xf numFmtId="166" fontId="34" fillId="0" borderId="6" xfId="1" applyNumberFormat="1" applyFont="1" applyBorder="1" applyAlignment="1" applyProtection="1">
      <alignment horizontal="right"/>
      <protection locked="0"/>
    </xf>
    <xf numFmtId="166" fontId="34" fillId="6" borderId="6" xfId="1" applyNumberFormat="1" applyFont="1" applyFill="1" applyBorder="1" applyAlignment="1" applyProtection="1">
      <alignment horizontal="right"/>
      <protection locked="0"/>
    </xf>
    <xf numFmtId="166" fontId="35" fillId="0" borderId="6" xfId="1" applyNumberFormat="1" applyFont="1" applyBorder="1" applyAlignment="1">
      <alignment horizontal="right" wrapText="1"/>
    </xf>
    <xf numFmtId="166" fontId="35" fillId="6" borderId="6" xfId="1" applyNumberFormat="1" applyFont="1" applyFill="1" applyBorder="1" applyAlignment="1" applyProtection="1">
      <protection locked="0"/>
    </xf>
    <xf numFmtId="165" fontId="36" fillId="3" borderId="7" xfId="1" applyNumberFormat="1" applyFont="1" applyFill="1" applyBorder="1" applyAlignment="1"/>
    <xf numFmtId="0" fontId="35" fillId="0" borderId="6" xfId="1" applyFont="1" applyBorder="1" applyAlignment="1">
      <alignment horizontal="right" wrapText="1"/>
    </xf>
    <xf numFmtId="166" fontId="34" fillId="0" borderId="6" xfId="1" applyNumberFormat="1" applyFont="1" applyBorder="1" applyAlignment="1">
      <alignment horizontal="right" wrapText="1"/>
    </xf>
    <xf numFmtId="166" fontId="34" fillId="6" borderId="6" xfId="1" applyNumberFormat="1" applyFont="1" applyFill="1" applyBorder="1" applyAlignment="1">
      <alignment horizontal="right" wrapText="1"/>
    </xf>
    <xf numFmtId="166" fontId="34" fillId="6" borderId="6" xfId="1" applyNumberFormat="1" applyFont="1" applyFill="1" applyBorder="1" applyAlignment="1" applyProtection="1">
      <protection locked="0"/>
    </xf>
    <xf numFmtId="165" fontId="33" fillId="3" borderId="7" xfId="1" applyNumberFormat="1" applyFont="1" applyFill="1" applyBorder="1" applyAlignment="1"/>
    <xf numFmtId="166" fontId="35" fillId="0" borderId="0" xfId="0" applyNumberFormat="1" applyFont="1" applyBorder="1" applyAlignment="1">
      <alignment horizontal="right" wrapText="1"/>
    </xf>
    <xf numFmtId="166" fontId="35" fillId="0" borderId="6" xfId="1" applyNumberFormat="1" applyFont="1" applyBorder="1" applyAlignment="1" applyProtection="1">
      <alignment horizontal="right" wrapText="1"/>
      <protection locked="0"/>
    </xf>
    <xf numFmtId="166" fontId="35" fillId="0" borderId="6" xfId="0" applyNumberFormat="1" applyFont="1" applyBorder="1" applyAlignment="1">
      <alignment horizontal="right" wrapText="1"/>
    </xf>
    <xf numFmtId="164" fontId="35" fillId="0" borderId="11" xfId="0" applyNumberFormat="1" applyFont="1" applyBorder="1" applyAlignment="1">
      <alignment horizontal="right" wrapText="1"/>
    </xf>
    <xf numFmtId="166" fontId="35" fillId="0" borderId="11" xfId="1" applyNumberFormat="1" applyFont="1" applyBorder="1" applyAlignment="1" applyProtection="1">
      <alignment horizontal="right"/>
      <protection locked="0"/>
    </xf>
    <xf numFmtId="166" fontId="35" fillId="6" borderId="11" xfId="1" applyNumberFormat="1" applyFont="1" applyFill="1" applyBorder="1" applyAlignment="1" applyProtection="1">
      <protection locked="0"/>
    </xf>
    <xf numFmtId="166" fontId="35" fillId="0" borderId="11" xfId="1" applyNumberFormat="1" applyFont="1" applyBorder="1"/>
    <xf numFmtId="165" fontId="35" fillId="0" borderId="29" xfId="1" applyNumberFormat="1" applyFont="1" applyBorder="1"/>
    <xf numFmtId="165" fontId="35" fillId="3" borderId="11" xfId="1" applyNumberFormat="1" applyFont="1" applyFill="1" applyBorder="1"/>
    <xf numFmtId="166" fontId="34" fillId="4" borderId="11" xfId="1" applyNumberFormat="1" applyFont="1" applyFill="1" applyBorder="1" applyProtection="1">
      <protection locked="0"/>
    </xf>
    <xf numFmtId="166" fontId="34" fillId="6" borderId="11" xfId="1" applyNumberFormat="1" applyFont="1" applyFill="1" applyBorder="1" applyProtection="1">
      <protection locked="0"/>
    </xf>
    <xf numFmtId="165" fontId="34" fillId="4" borderId="11" xfId="1" applyNumberFormat="1" applyFont="1" applyFill="1" applyBorder="1"/>
    <xf numFmtId="165" fontId="34" fillId="4" borderId="29" xfId="1" applyNumberFormat="1" applyFont="1" applyFill="1" applyBorder="1"/>
    <xf numFmtId="164" fontId="35" fillId="0" borderId="13" xfId="1" applyNumberFormat="1" applyFont="1" applyBorder="1" applyAlignment="1">
      <alignment horizontal="right" wrapText="1"/>
    </xf>
    <xf numFmtId="164" fontId="37" fillId="0" borderId="13" xfId="0" applyNumberFormat="1" applyFont="1" applyBorder="1" applyAlignment="1">
      <alignment horizontal="right" wrapText="1"/>
    </xf>
    <xf numFmtId="0" fontId="37" fillId="0" borderId="6" xfId="0" applyFont="1" applyBorder="1" applyAlignment="1">
      <alignment horizontal="center"/>
    </xf>
    <xf numFmtId="166" fontId="37" fillId="6" borderId="6" xfId="0" applyNumberFormat="1" applyFont="1" applyFill="1" applyBorder="1" applyAlignment="1">
      <alignment horizontal="right"/>
    </xf>
    <xf numFmtId="0" fontId="36" fillId="0" borderId="11" xfId="1" applyFont="1" applyFill="1" applyBorder="1" applyAlignment="1">
      <alignment horizontal="right" wrapText="1"/>
    </xf>
    <xf numFmtId="166" fontId="37" fillId="0" borderId="6" xfId="0" applyNumberFormat="1" applyFont="1" applyBorder="1" applyAlignment="1">
      <alignment horizontal="right"/>
    </xf>
    <xf numFmtId="166" fontId="34" fillId="5" borderId="6" xfId="1" applyNumberFormat="1" applyFont="1" applyFill="1" applyBorder="1" applyProtection="1">
      <protection locked="0"/>
    </xf>
    <xf numFmtId="166" fontId="35" fillId="5" borderId="6" xfId="1" applyNumberFormat="1" applyFont="1" applyFill="1" applyBorder="1" applyAlignment="1">
      <alignment horizontal="right"/>
    </xf>
    <xf numFmtId="165" fontId="34" fillId="5" borderId="6" xfId="1" applyNumberFormat="1" applyFont="1" applyFill="1" applyBorder="1"/>
    <xf numFmtId="166" fontId="35" fillId="5" borderId="6" xfId="1" applyNumberFormat="1" applyFont="1" applyFill="1" applyBorder="1" applyProtection="1">
      <protection locked="0"/>
    </xf>
    <xf numFmtId="164" fontId="36" fillId="5" borderId="6" xfId="1" applyNumberFormat="1" applyFont="1" applyFill="1" applyBorder="1" applyAlignment="1">
      <alignment horizontal="right" wrapText="1"/>
    </xf>
    <xf numFmtId="0" fontId="35" fillId="0" borderId="6" xfId="1" applyFont="1" applyFill="1" applyBorder="1" applyAlignment="1">
      <alignment wrapText="1"/>
    </xf>
    <xf numFmtId="164" fontId="35" fillId="0" borderId="6" xfId="1" applyNumberFormat="1" applyFont="1" applyFill="1" applyBorder="1" applyAlignment="1"/>
    <xf numFmtId="166" fontId="35" fillId="0" borderId="6" xfId="1" applyNumberFormat="1" applyFont="1" applyFill="1" applyBorder="1" applyAlignment="1" applyProtection="1">
      <alignment horizontal="right"/>
      <protection locked="0"/>
    </xf>
    <xf numFmtId="164" fontId="35" fillId="0" borderId="6" xfId="1" applyNumberFormat="1" applyFont="1" applyFill="1" applyBorder="1" applyAlignment="1">
      <alignment wrapText="1"/>
    </xf>
    <xf numFmtId="166" fontId="34" fillId="4" borderId="6" xfId="1" applyNumberFormat="1" applyFont="1" applyFill="1" applyBorder="1" applyAlignment="1" applyProtection="1">
      <alignment horizontal="right"/>
      <protection locked="0"/>
    </xf>
    <xf numFmtId="166" fontId="34" fillId="4" borderId="27" xfId="1" applyNumberFormat="1" applyFont="1" applyFill="1" applyBorder="1" applyAlignment="1">
      <alignment horizontal="right"/>
    </xf>
    <xf numFmtId="166" fontId="34" fillId="6" borderId="27" xfId="1" applyNumberFormat="1" applyFont="1" applyFill="1" applyBorder="1" applyAlignment="1">
      <alignment horizontal="right"/>
    </xf>
    <xf numFmtId="165" fontId="34" fillId="4" borderId="27" xfId="1" applyNumberFormat="1" applyFont="1" applyFill="1" applyBorder="1"/>
    <xf numFmtId="165" fontId="34" fillId="4" borderId="28" xfId="1" applyNumberFormat="1" applyFont="1" applyFill="1" applyBorder="1"/>
    <xf numFmtId="164" fontId="37" fillId="6" borderId="6" xfId="0" applyNumberFormat="1" applyFont="1" applyFill="1" applyBorder="1" applyAlignment="1">
      <alignment horizontal="right"/>
    </xf>
    <xf numFmtId="165" fontId="35" fillId="3" borderId="6" xfId="2" applyNumberFormat="1" applyFont="1" applyFill="1" applyBorder="1"/>
    <xf numFmtId="164" fontId="30" fillId="6" borderId="6" xfId="0" applyNumberFormat="1" applyFont="1" applyFill="1" applyBorder="1" applyAlignment="1">
      <alignment horizontal="right"/>
    </xf>
    <xf numFmtId="0" fontId="5" fillId="4" borderId="8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11" fillId="4" borderId="15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7" fillId="4" borderId="26" xfId="1" applyFont="1" applyFill="1" applyBorder="1"/>
    <xf numFmtId="0" fontId="41" fillId="0" borderId="11" xfId="1" applyFont="1" applyFill="1" applyBorder="1" applyAlignment="1">
      <alignment horizontal="left" wrapText="1"/>
    </xf>
    <xf numFmtId="0" fontId="6" fillId="0" borderId="32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49" fontId="5" fillId="0" borderId="13" xfId="1" applyNumberFormat="1" applyFont="1" applyBorder="1" applyAlignment="1">
      <alignment horizontal="left" wrapText="1"/>
    </xf>
    <xf numFmtId="0" fontId="20" fillId="0" borderId="13" xfId="0" applyFont="1" applyBorder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42" fillId="0" borderId="6" xfId="0" applyFont="1" applyBorder="1" applyAlignment="1">
      <alignment wrapText="1"/>
    </xf>
    <xf numFmtId="0" fontId="40" fillId="0" borderId="6" xfId="0" applyFont="1" applyBorder="1" applyAlignment="1">
      <alignment horizontal="left" wrapText="1"/>
    </xf>
    <xf numFmtId="0" fontId="40" fillId="0" borderId="0" xfId="0" applyFont="1" applyBorder="1" applyAlignment="1">
      <alignment horizontal="left" vertical="top" wrapText="1"/>
    </xf>
    <xf numFmtId="11" fontId="6" fillId="0" borderId="17" xfId="1" applyNumberFormat="1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top" wrapText="1"/>
    </xf>
    <xf numFmtId="0" fontId="6" fillId="0" borderId="6" xfId="1" applyFont="1" applyBorder="1" applyAlignment="1">
      <alignment horizontal="left" wrapText="1"/>
    </xf>
    <xf numFmtId="11" fontId="6" fillId="0" borderId="11" xfId="1" applyNumberFormat="1" applyFont="1" applyBorder="1" applyAlignment="1">
      <alignment vertical="top" wrapText="1"/>
    </xf>
    <xf numFmtId="0" fontId="43" fillId="0" borderId="19" xfId="0" applyFont="1" applyBorder="1" applyAlignment="1">
      <alignment horizontal="center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21" xfId="1" applyFont="1" applyFill="1" applyBorder="1" applyAlignment="1">
      <alignment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38" fillId="0" borderId="16" xfId="1" applyFont="1" applyFill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/>
    </xf>
    <xf numFmtId="0" fontId="17" fillId="0" borderId="21" xfId="1" applyFont="1" applyBorder="1" applyAlignment="1">
      <alignment vertical="center"/>
    </xf>
    <xf numFmtId="0" fontId="18" fillId="0" borderId="10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6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96"/>
  <sheetViews>
    <sheetView tabSelected="1" view="pageBreakPreview" topLeftCell="A71" zoomScale="59" zoomScaleNormal="60" zoomScaleSheetLayoutView="59" workbookViewId="0">
      <selection activeCell="I101" sqref="I101"/>
    </sheetView>
  </sheetViews>
  <sheetFormatPr defaultRowHeight="15" x14ac:dyDescent="0.25"/>
  <cols>
    <col min="1" max="1" width="12.85546875" customWidth="1"/>
    <col min="2" max="2" width="67.140625" customWidth="1"/>
    <col min="3" max="3" width="19.28515625" customWidth="1"/>
    <col min="4" max="4" width="17" customWidth="1"/>
    <col min="5" max="5" width="16.7109375" customWidth="1"/>
    <col min="6" max="6" width="17" customWidth="1"/>
    <col min="7" max="7" width="16" customWidth="1"/>
    <col min="8" max="8" width="15.85546875" customWidth="1"/>
    <col min="9" max="9" width="16.85546875" customWidth="1"/>
    <col min="10" max="10" width="19" customWidth="1"/>
    <col min="11" max="11" width="16" customWidth="1"/>
    <col min="14" max="14" width="9.140625" customWidth="1"/>
  </cols>
  <sheetData>
    <row r="1" spans="1:11" ht="20.25" x14ac:dyDescent="0.3">
      <c r="A1" s="228" t="s">
        <v>73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 ht="20.25" x14ac:dyDescent="0.3">
      <c r="A2" s="228" t="s">
        <v>72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ht="20.25" x14ac:dyDescent="0.3">
      <c r="A3" s="229" t="s">
        <v>89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230" t="s">
        <v>36</v>
      </c>
      <c r="B5" s="232" t="s">
        <v>37</v>
      </c>
      <c r="C5" s="234" t="s">
        <v>85</v>
      </c>
      <c r="D5" s="234" t="s">
        <v>83</v>
      </c>
      <c r="E5" s="236" t="s">
        <v>87</v>
      </c>
      <c r="F5" s="221" t="s">
        <v>90</v>
      </c>
      <c r="G5" s="223" t="s">
        <v>0</v>
      </c>
      <c r="H5" s="223"/>
      <c r="I5" s="221" t="s">
        <v>88</v>
      </c>
      <c r="J5" s="223" t="s">
        <v>86</v>
      </c>
      <c r="K5" s="224"/>
    </row>
    <row r="6" spans="1:11" ht="24.6" customHeight="1" x14ac:dyDescent="0.25">
      <c r="A6" s="231"/>
      <c r="B6" s="233"/>
      <c r="C6" s="235"/>
      <c r="D6" s="235"/>
      <c r="E6" s="237"/>
      <c r="F6" s="222"/>
      <c r="G6" s="22" t="s">
        <v>1</v>
      </c>
      <c r="H6" s="23" t="s">
        <v>2</v>
      </c>
      <c r="I6" s="222"/>
      <c r="J6" s="22" t="s">
        <v>1</v>
      </c>
      <c r="K6" s="24" t="s">
        <v>2</v>
      </c>
    </row>
    <row r="7" spans="1:11" x14ac:dyDescent="0.25">
      <c r="A7" s="25">
        <v>1</v>
      </c>
      <c r="B7" s="26">
        <v>2</v>
      </c>
      <c r="C7" s="220">
        <v>3</v>
      </c>
      <c r="D7" s="27">
        <v>4</v>
      </c>
      <c r="E7" s="27">
        <v>5</v>
      </c>
      <c r="F7" s="34">
        <v>6</v>
      </c>
      <c r="G7" s="28">
        <v>7</v>
      </c>
      <c r="H7" s="29">
        <v>8</v>
      </c>
      <c r="I7" s="34">
        <v>9</v>
      </c>
      <c r="J7" s="30">
        <v>10</v>
      </c>
      <c r="K7" s="31">
        <v>11</v>
      </c>
    </row>
    <row r="8" spans="1:11" ht="33.6" customHeight="1" x14ac:dyDescent="0.3">
      <c r="A8" s="185">
        <v>100000</v>
      </c>
      <c r="B8" s="32" t="s">
        <v>3</v>
      </c>
      <c r="C8" s="107">
        <f>SUM(C9:C12,C13)</f>
        <v>754624.60000000009</v>
      </c>
      <c r="D8" s="107">
        <f>SUM(D9:D12,D13)</f>
        <v>754624.60000000009</v>
      </c>
      <c r="E8" s="108">
        <f>SUM(E9:E12,E13)</f>
        <v>314993.40000000002</v>
      </c>
      <c r="F8" s="109">
        <f>SUM(F9:F12,F13)</f>
        <v>360690.8</v>
      </c>
      <c r="G8" s="108">
        <f>SUM(G9:G12,G13)</f>
        <v>90354.7</v>
      </c>
      <c r="H8" s="110">
        <f>SUM(F8/E8)</f>
        <v>1.145074150759984</v>
      </c>
      <c r="I8" s="109">
        <f>SUM(I9:I12,I13)</f>
        <v>345346.89999999997</v>
      </c>
      <c r="J8" s="109">
        <f>SUM(J9:J12,J13)</f>
        <v>15343.900000000025</v>
      </c>
      <c r="K8" s="111">
        <f>SUM(F8/I8)*100%</f>
        <v>1.044430397377246</v>
      </c>
    </row>
    <row r="9" spans="1:11" ht="33" customHeight="1" x14ac:dyDescent="0.35">
      <c r="A9" s="186">
        <v>110100</v>
      </c>
      <c r="B9" s="71" t="s">
        <v>4</v>
      </c>
      <c r="C9" s="38">
        <v>648229.9</v>
      </c>
      <c r="D9" s="38">
        <v>648229.9</v>
      </c>
      <c r="E9" s="39">
        <v>270156</v>
      </c>
      <c r="F9" s="40">
        <v>304105.5</v>
      </c>
      <c r="G9" s="113">
        <f>SUM(F9-E9)</f>
        <v>33949.5</v>
      </c>
      <c r="H9" s="114">
        <f>SUM(F9/E9)</f>
        <v>1.1256662817039045</v>
      </c>
      <c r="I9" s="40">
        <v>303326.09999999998</v>
      </c>
      <c r="J9" s="115">
        <f>SUM(F9-I9)</f>
        <v>779.40000000002328</v>
      </c>
      <c r="K9" s="116">
        <f>SUM(F9/I9)*100%</f>
        <v>1.0025695118224249</v>
      </c>
    </row>
    <row r="10" spans="1:11" ht="31.9" customHeight="1" x14ac:dyDescent="0.35">
      <c r="A10" s="187">
        <v>110200</v>
      </c>
      <c r="B10" s="72" t="s">
        <v>5</v>
      </c>
      <c r="C10" s="43">
        <v>339.8</v>
      </c>
      <c r="D10" s="43">
        <v>339.8</v>
      </c>
      <c r="E10" s="44">
        <v>220</v>
      </c>
      <c r="F10" s="45">
        <v>3201.5</v>
      </c>
      <c r="G10" s="113">
        <f>SUM(F10-E10)</f>
        <v>2981.5</v>
      </c>
      <c r="H10" s="183">
        <f>SUM(F10/E10)</f>
        <v>14.552272727272728</v>
      </c>
      <c r="I10" s="45">
        <v>143.30000000000001</v>
      </c>
      <c r="J10" s="115">
        <f t="shared" ref="J10:J19" si="0">SUM(F10-I10)</f>
        <v>3058.2</v>
      </c>
      <c r="K10" s="116">
        <f t="shared" ref="K10:K34" si="1">SUM(F10/I10)*100%</f>
        <v>22.341242149337052</v>
      </c>
    </row>
    <row r="11" spans="1:11" ht="42" customHeight="1" x14ac:dyDescent="0.35">
      <c r="A11" s="187">
        <v>130000</v>
      </c>
      <c r="B11" s="73" t="s">
        <v>74</v>
      </c>
      <c r="C11" s="46">
        <v>1060</v>
      </c>
      <c r="D11" s="46">
        <v>1060</v>
      </c>
      <c r="E11" s="44">
        <v>560</v>
      </c>
      <c r="F11" s="45">
        <v>895.3</v>
      </c>
      <c r="G11" s="113">
        <f>SUM(F11-E11)</f>
        <v>335.29999999999995</v>
      </c>
      <c r="H11" s="114">
        <f>SUM(F11/E11)</f>
        <v>1.5987499999999999</v>
      </c>
      <c r="I11" s="45">
        <v>262.5</v>
      </c>
      <c r="J11" s="115">
        <f t="shared" si="0"/>
        <v>632.79999999999995</v>
      </c>
      <c r="K11" s="116">
        <f t="shared" si="1"/>
        <v>3.4106666666666663</v>
      </c>
    </row>
    <row r="12" spans="1:11" ht="45" customHeight="1" x14ac:dyDescent="0.35">
      <c r="A12" s="187">
        <v>140000</v>
      </c>
      <c r="B12" s="74" t="s">
        <v>61</v>
      </c>
      <c r="C12" s="47">
        <v>23635</v>
      </c>
      <c r="D12" s="47">
        <v>23635</v>
      </c>
      <c r="E12" s="48">
        <v>9856</v>
      </c>
      <c r="F12" s="45">
        <v>10444.1</v>
      </c>
      <c r="G12" s="113">
        <f>SUM(F12-E12)</f>
        <v>588.10000000000036</v>
      </c>
      <c r="H12" s="114">
        <f>SUM(F12/E12)</f>
        <v>1.059669237012987</v>
      </c>
      <c r="I12" s="45">
        <v>8440.5</v>
      </c>
      <c r="J12" s="115">
        <f t="shared" si="0"/>
        <v>2003.6000000000004</v>
      </c>
      <c r="K12" s="116">
        <f t="shared" si="1"/>
        <v>1.2373793021740418</v>
      </c>
    </row>
    <row r="13" spans="1:11" ht="65.45" customHeight="1" x14ac:dyDescent="0.3">
      <c r="A13" s="188">
        <v>180000</v>
      </c>
      <c r="B13" s="75" t="s">
        <v>79</v>
      </c>
      <c r="C13" s="120">
        <f>SUM(C18:C19,C14)</f>
        <v>81359.899999999994</v>
      </c>
      <c r="D13" s="120">
        <f>SUM(D18:D19,D14)</f>
        <v>81359.899999999994</v>
      </c>
      <c r="E13" s="121">
        <f>SUM(E18:E19,E14)</f>
        <v>34201.4</v>
      </c>
      <c r="F13" s="122">
        <f>SUM(F18:F19,F14)</f>
        <v>42044.4</v>
      </c>
      <c r="G13" s="123">
        <f>SUM(G18:G19,G14)</f>
        <v>52500.299999999996</v>
      </c>
      <c r="H13" s="124">
        <f t="shared" ref="H13:H19" si="2">SUM(F13/E13)</f>
        <v>1.2293180980895519</v>
      </c>
      <c r="I13" s="122">
        <f>SUM(I18:I19,I14)</f>
        <v>33174.5</v>
      </c>
      <c r="J13" s="125">
        <f t="shared" si="0"/>
        <v>8869.9000000000015</v>
      </c>
      <c r="K13" s="126">
        <f t="shared" si="1"/>
        <v>1.2673710229242341</v>
      </c>
    </row>
    <row r="14" spans="1:11" ht="22.9" customHeight="1" x14ac:dyDescent="0.35">
      <c r="A14" s="188">
        <v>180100</v>
      </c>
      <c r="B14" s="76" t="s">
        <v>6</v>
      </c>
      <c r="C14" s="120">
        <f>SUM(C15:C17)</f>
        <v>47955.5</v>
      </c>
      <c r="D14" s="120">
        <f>SUM(D15:D17)</f>
        <v>47955.5</v>
      </c>
      <c r="E14" s="121">
        <f>SUM(E15:E17)</f>
        <v>19490.2</v>
      </c>
      <c r="F14" s="122">
        <f>SUM(F15:F17)</f>
        <v>21998.400000000001</v>
      </c>
      <c r="G14" s="123">
        <f>SUM(G15:G17)</f>
        <v>47165.5</v>
      </c>
      <c r="H14" s="124">
        <f t="shared" si="2"/>
        <v>1.1286903161588902</v>
      </c>
      <c r="I14" s="122">
        <f>SUM(I15:I17)</f>
        <v>19051</v>
      </c>
      <c r="J14" s="125">
        <f t="shared" si="0"/>
        <v>2947.4000000000015</v>
      </c>
      <c r="K14" s="126">
        <f t="shared" si="1"/>
        <v>1.1547110387906148</v>
      </c>
    </row>
    <row r="15" spans="1:11" ht="24.6" customHeight="1" x14ac:dyDescent="0.35">
      <c r="A15" s="187"/>
      <c r="B15" s="77" t="s">
        <v>7</v>
      </c>
      <c r="C15" s="49">
        <v>5547.5</v>
      </c>
      <c r="D15" s="49">
        <v>5547.5</v>
      </c>
      <c r="E15" s="48">
        <v>1849.7</v>
      </c>
      <c r="F15" s="45">
        <v>3529.5</v>
      </c>
      <c r="G15" s="113">
        <f>SUM(F15-E15)</f>
        <v>1679.8</v>
      </c>
      <c r="H15" s="114">
        <f t="shared" si="2"/>
        <v>1.9081472671243984</v>
      </c>
      <c r="I15" s="45">
        <v>1862.2</v>
      </c>
      <c r="J15" s="115">
        <f t="shared" si="0"/>
        <v>1667.3</v>
      </c>
      <c r="K15" s="116">
        <f t="shared" si="1"/>
        <v>1.8953388465256149</v>
      </c>
    </row>
    <row r="16" spans="1:11" ht="25.15" customHeight="1" x14ac:dyDescent="0.35">
      <c r="A16" s="187"/>
      <c r="B16" s="77" t="s">
        <v>8</v>
      </c>
      <c r="C16" s="49">
        <v>42383</v>
      </c>
      <c r="D16" s="49">
        <v>42383</v>
      </c>
      <c r="E16" s="48">
        <v>17640.5</v>
      </c>
      <c r="F16" s="45">
        <v>18427.2</v>
      </c>
      <c r="G16" s="113">
        <v>45444</v>
      </c>
      <c r="H16" s="114">
        <f t="shared" si="2"/>
        <v>1.0445962416031291</v>
      </c>
      <c r="I16" s="45">
        <v>17188.8</v>
      </c>
      <c r="J16" s="115">
        <f t="shared" si="0"/>
        <v>1238.4000000000015</v>
      </c>
      <c r="K16" s="116">
        <f t="shared" si="1"/>
        <v>1.0720469142697571</v>
      </c>
    </row>
    <row r="17" spans="1:11" ht="24" x14ac:dyDescent="0.35">
      <c r="A17" s="187"/>
      <c r="B17" s="77" t="s">
        <v>9</v>
      </c>
      <c r="C17" s="49">
        <v>25</v>
      </c>
      <c r="D17" s="49">
        <v>25</v>
      </c>
      <c r="E17" s="48"/>
      <c r="F17" s="45">
        <v>41.7</v>
      </c>
      <c r="G17" s="113">
        <f>SUM(F17-E17)</f>
        <v>41.7</v>
      </c>
      <c r="H17" s="114" t="e">
        <f t="shared" si="2"/>
        <v>#DIV/0!</v>
      </c>
      <c r="I17" s="45"/>
      <c r="J17" s="115">
        <f t="shared" si="0"/>
        <v>41.7</v>
      </c>
      <c r="K17" s="116" t="e">
        <f t="shared" si="1"/>
        <v>#DIV/0!</v>
      </c>
    </row>
    <row r="18" spans="1:11" ht="25.15" customHeight="1" x14ac:dyDescent="0.35">
      <c r="A18" s="187">
        <v>180300</v>
      </c>
      <c r="B18" s="77" t="s">
        <v>10</v>
      </c>
      <c r="C18" s="49">
        <v>82</v>
      </c>
      <c r="D18" s="49">
        <v>82</v>
      </c>
      <c r="E18" s="48">
        <v>35</v>
      </c>
      <c r="F18" s="45">
        <v>41.2</v>
      </c>
      <c r="G18" s="113">
        <f>SUM(F18-E18)</f>
        <v>6.2000000000000028</v>
      </c>
      <c r="H18" s="114">
        <f t="shared" si="2"/>
        <v>1.1771428571428573</v>
      </c>
      <c r="I18" s="45">
        <v>34.700000000000003</v>
      </c>
      <c r="J18" s="115">
        <f t="shared" si="0"/>
        <v>6.5</v>
      </c>
      <c r="K18" s="116">
        <f t="shared" si="1"/>
        <v>1.1873198847262247</v>
      </c>
    </row>
    <row r="19" spans="1:11" ht="23.45" customHeight="1" x14ac:dyDescent="0.35">
      <c r="A19" s="187">
        <v>180500</v>
      </c>
      <c r="B19" s="77" t="s">
        <v>11</v>
      </c>
      <c r="C19" s="49">
        <v>33322.400000000001</v>
      </c>
      <c r="D19" s="49">
        <v>33322.400000000001</v>
      </c>
      <c r="E19" s="48">
        <v>14676.2</v>
      </c>
      <c r="F19" s="45">
        <v>20004.8</v>
      </c>
      <c r="G19" s="113">
        <f>SUM(F19-E19)</f>
        <v>5328.5999999999985</v>
      </c>
      <c r="H19" s="114">
        <f t="shared" si="2"/>
        <v>1.363077635900301</v>
      </c>
      <c r="I19" s="45">
        <v>14088.8</v>
      </c>
      <c r="J19" s="115">
        <f t="shared" si="0"/>
        <v>5916</v>
      </c>
      <c r="K19" s="116">
        <f t="shared" si="1"/>
        <v>1.4199080120379308</v>
      </c>
    </row>
    <row r="20" spans="1:11" ht="23.25" x14ac:dyDescent="0.3">
      <c r="A20" s="189">
        <v>200000</v>
      </c>
      <c r="B20" s="21" t="s">
        <v>13</v>
      </c>
      <c r="C20" s="127">
        <f>SUM(C21:C34)</f>
        <v>4976.8</v>
      </c>
      <c r="D20" s="127">
        <f>SUM(D21:D34)</f>
        <v>4976.8</v>
      </c>
      <c r="E20" s="128">
        <f>SUM(E21:E34)</f>
        <v>2102.5</v>
      </c>
      <c r="F20" s="129">
        <f>SUM(F21:F34)</f>
        <v>4410.2</v>
      </c>
      <c r="G20" s="128">
        <f>SUM(G21:G34)</f>
        <v>2307.6999999999998</v>
      </c>
      <c r="H20" s="110">
        <f>SUM(F20/E20)</f>
        <v>2.0975980975029724</v>
      </c>
      <c r="I20" s="129">
        <f>SUM(I21:I34)</f>
        <v>3548.6999999999994</v>
      </c>
      <c r="J20" s="128">
        <f>SUM(J21:J34)</f>
        <v>861.50000000000011</v>
      </c>
      <c r="K20" s="130">
        <f>SUM(F20/I20)*100%</f>
        <v>1.2427649561811369</v>
      </c>
    </row>
    <row r="21" spans="1:11" ht="63.6" customHeight="1" x14ac:dyDescent="0.35">
      <c r="A21" s="187">
        <v>210103</v>
      </c>
      <c r="B21" s="78" t="s">
        <v>55</v>
      </c>
      <c r="C21" s="50">
        <v>231.6</v>
      </c>
      <c r="D21" s="50">
        <v>231.6</v>
      </c>
      <c r="E21" s="48">
        <v>115.8</v>
      </c>
      <c r="F21" s="45">
        <v>67.2</v>
      </c>
      <c r="G21" s="113">
        <f t="shared" ref="G21:G34" si="3">SUM(F21-E21)</f>
        <v>-48.599999999999994</v>
      </c>
      <c r="H21" s="114">
        <f t="shared" ref="H21:H32" si="4">SUM(F21/E21)</f>
        <v>0.58031088082901561</v>
      </c>
      <c r="I21" s="118">
        <v>7.9</v>
      </c>
      <c r="J21" s="115">
        <f t="shared" ref="J21:J38" si="5">SUM(F21-I21)</f>
        <v>59.300000000000004</v>
      </c>
      <c r="K21" s="131">
        <f t="shared" si="1"/>
        <v>8.5063291139240498</v>
      </c>
    </row>
    <row r="22" spans="1:11" ht="45" hidden="1" x14ac:dyDescent="0.35">
      <c r="A22" s="187">
        <v>210500</v>
      </c>
      <c r="B22" s="79" t="s">
        <v>32</v>
      </c>
      <c r="C22" s="51"/>
      <c r="D22" s="51"/>
      <c r="E22" s="48"/>
      <c r="F22" s="45"/>
      <c r="G22" s="113">
        <f t="shared" si="3"/>
        <v>0</v>
      </c>
      <c r="H22" s="114" t="e">
        <f t="shared" si="4"/>
        <v>#DIV/0!</v>
      </c>
      <c r="I22" s="118"/>
      <c r="J22" s="115">
        <f t="shared" si="5"/>
        <v>0</v>
      </c>
      <c r="K22" s="131"/>
    </row>
    <row r="23" spans="1:11" ht="21" hidden="1" customHeight="1" x14ac:dyDescent="0.35">
      <c r="A23" s="187">
        <v>210805</v>
      </c>
      <c r="B23" s="80" t="s">
        <v>14</v>
      </c>
      <c r="C23" s="52"/>
      <c r="D23" s="52"/>
      <c r="E23" s="48"/>
      <c r="F23" s="45"/>
      <c r="G23" s="113">
        <f t="shared" si="3"/>
        <v>0</v>
      </c>
      <c r="H23" s="114"/>
      <c r="I23" s="118"/>
      <c r="J23" s="115">
        <f t="shared" si="5"/>
        <v>0</v>
      </c>
      <c r="K23" s="131"/>
    </row>
    <row r="24" spans="1:11" ht="22.9" customHeight="1" x14ac:dyDescent="0.35">
      <c r="A24" s="186">
        <v>210811</v>
      </c>
      <c r="B24" s="81" t="s">
        <v>15</v>
      </c>
      <c r="C24" s="53">
        <v>500</v>
      </c>
      <c r="D24" s="53">
        <v>500</v>
      </c>
      <c r="E24" s="48">
        <v>222</v>
      </c>
      <c r="F24" s="45">
        <v>840.6</v>
      </c>
      <c r="G24" s="113">
        <f t="shared" si="3"/>
        <v>618.6</v>
      </c>
      <c r="H24" s="114">
        <f t="shared" si="4"/>
        <v>3.7864864864864867</v>
      </c>
      <c r="I24" s="118">
        <v>760.4</v>
      </c>
      <c r="J24" s="115">
        <f t="shared" si="5"/>
        <v>80.200000000000045</v>
      </c>
      <c r="K24" s="131">
        <f>SUM(F24/I24)*100%</f>
        <v>1.1054708048395583</v>
      </c>
    </row>
    <row r="25" spans="1:11" ht="61.15" customHeight="1" x14ac:dyDescent="0.35">
      <c r="A25" s="190">
        <v>210815</v>
      </c>
      <c r="B25" s="82" t="s">
        <v>30</v>
      </c>
      <c r="C25" s="54">
        <v>40</v>
      </c>
      <c r="D25" s="54">
        <v>40</v>
      </c>
      <c r="E25" s="48">
        <v>10</v>
      </c>
      <c r="F25" s="45">
        <v>78.8</v>
      </c>
      <c r="G25" s="113">
        <f>SUM(F25-E25)</f>
        <v>68.8</v>
      </c>
      <c r="H25" s="114">
        <f t="shared" si="4"/>
        <v>7.88</v>
      </c>
      <c r="I25" s="118">
        <v>10</v>
      </c>
      <c r="J25" s="115">
        <f t="shared" si="5"/>
        <v>68.8</v>
      </c>
      <c r="K25" s="131">
        <f>SUM(F25/I25)*100%</f>
        <v>7.88</v>
      </c>
    </row>
    <row r="26" spans="1:11" ht="68.45" customHeight="1" x14ac:dyDescent="0.35">
      <c r="A26" s="191">
        <v>210824</v>
      </c>
      <c r="B26" s="83" t="s">
        <v>76</v>
      </c>
      <c r="C26" s="54">
        <v>12</v>
      </c>
      <c r="D26" s="54">
        <v>12</v>
      </c>
      <c r="E26" s="48">
        <v>5</v>
      </c>
      <c r="F26" s="45">
        <v>0.7</v>
      </c>
      <c r="G26" s="113">
        <f t="shared" si="3"/>
        <v>-4.3</v>
      </c>
      <c r="H26" s="114">
        <f t="shared" si="4"/>
        <v>0.13999999999999999</v>
      </c>
      <c r="I26" s="118">
        <v>11.4</v>
      </c>
      <c r="J26" s="115">
        <f t="shared" si="5"/>
        <v>-10.700000000000001</v>
      </c>
      <c r="K26" s="131">
        <f>SUM(F26/I26)*100%</f>
        <v>6.1403508771929821E-2</v>
      </c>
    </row>
    <row r="27" spans="1:11" ht="64.900000000000006" customHeight="1" x14ac:dyDescent="0.35">
      <c r="A27" s="192">
        <v>220103</v>
      </c>
      <c r="B27" s="82" t="s">
        <v>31</v>
      </c>
      <c r="C27" s="54">
        <v>50</v>
      </c>
      <c r="D27" s="54">
        <v>50</v>
      </c>
      <c r="E27" s="48">
        <v>21</v>
      </c>
      <c r="F27" s="45">
        <v>26.7</v>
      </c>
      <c r="G27" s="113">
        <f t="shared" si="3"/>
        <v>5.6999999999999993</v>
      </c>
      <c r="H27" s="114">
        <f t="shared" si="4"/>
        <v>1.2714285714285714</v>
      </c>
      <c r="I27" s="118">
        <v>22.2</v>
      </c>
      <c r="J27" s="115">
        <f t="shared" si="5"/>
        <v>4.5</v>
      </c>
      <c r="K27" s="131">
        <f>SUM(F27/I27)*100%</f>
        <v>1.2027027027027026</v>
      </c>
    </row>
    <row r="28" spans="1:11" ht="31.15" customHeight="1" x14ac:dyDescent="0.35">
      <c r="A28" s="186">
        <v>220125</v>
      </c>
      <c r="B28" s="84" t="s">
        <v>56</v>
      </c>
      <c r="C28" s="55">
        <v>2900</v>
      </c>
      <c r="D28" s="55">
        <v>2900</v>
      </c>
      <c r="E28" s="48">
        <v>1210</v>
      </c>
      <c r="F28" s="45">
        <v>1309.2</v>
      </c>
      <c r="G28" s="113">
        <f t="shared" si="3"/>
        <v>99.200000000000045</v>
      </c>
      <c r="H28" s="114">
        <f t="shared" si="4"/>
        <v>1.0819834710743803</v>
      </c>
      <c r="I28" s="118">
        <v>1402.2</v>
      </c>
      <c r="J28" s="115">
        <f t="shared" si="5"/>
        <v>-93</v>
      </c>
      <c r="K28" s="131">
        <f t="shared" si="1"/>
        <v>0.93367565254599916</v>
      </c>
    </row>
    <row r="29" spans="1:11" ht="46.15" customHeight="1" x14ac:dyDescent="0.35">
      <c r="A29" s="186">
        <v>220126</v>
      </c>
      <c r="B29" s="85" t="s">
        <v>28</v>
      </c>
      <c r="C29" s="56">
        <v>200</v>
      </c>
      <c r="D29" s="57">
        <v>200</v>
      </c>
      <c r="E29" s="48">
        <v>85</v>
      </c>
      <c r="F29" s="45">
        <v>158.19999999999999</v>
      </c>
      <c r="G29" s="113">
        <f t="shared" si="3"/>
        <v>73.199999999999989</v>
      </c>
      <c r="H29" s="114">
        <f t="shared" si="4"/>
        <v>1.8611764705882352</v>
      </c>
      <c r="I29" s="118">
        <v>123.2</v>
      </c>
      <c r="J29" s="115">
        <f t="shared" si="5"/>
        <v>34.999999999999986</v>
      </c>
      <c r="K29" s="131">
        <f t="shared" si="1"/>
        <v>1.2840909090909089</v>
      </c>
    </row>
    <row r="30" spans="1:11" ht="63.6" customHeight="1" x14ac:dyDescent="0.35">
      <c r="A30" s="186">
        <v>220804</v>
      </c>
      <c r="B30" s="86" t="s">
        <v>59</v>
      </c>
      <c r="C30" s="57">
        <v>998.2</v>
      </c>
      <c r="D30" s="57">
        <v>998.2</v>
      </c>
      <c r="E30" s="48">
        <v>415.8</v>
      </c>
      <c r="F30" s="45">
        <v>202.2</v>
      </c>
      <c r="G30" s="113">
        <f t="shared" si="3"/>
        <v>-213.60000000000002</v>
      </c>
      <c r="H30" s="114">
        <f t="shared" si="4"/>
        <v>0.48629148629148627</v>
      </c>
      <c r="I30" s="118">
        <v>389.5</v>
      </c>
      <c r="J30" s="115">
        <f t="shared" si="5"/>
        <v>-187.3</v>
      </c>
      <c r="K30" s="131">
        <f t="shared" si="1"/>
        <v>0.51912708600770219</v>
      </c>
    </row>
    <row r="31" spans="1:11" ht="24.6" customHeight="1" x14ac:dyDescent="0.35">
      <c r="A31" s="186">
        <v>220900</v>
      </c>
      <c r="B31" s="71" t="s">
        <v>16</v>
      </c>
      <c r="C31" s="58">
        <v>25</v>
      </c>
      <c r="D31" s="58">
        <v>25</v>
      </c>
      <c r="E31" s="48">
        <v>9.9</v>
      </c>
      <c r="F31" s="45">
        <v>14.6</v>
      </c>
      <c r="G31" s="113">
        <f t="shared" si="3"/>
        <v>4.6999999999999993</v>
      </c>
      <c r="H31" s="114">
        <f t="shared" si="4"/>
        <v>1.4747474747474747</v>
      </c>
      <c r="I31" s="118">
        <v>12.5</v>
      </c>
      <c r="J31" s="115">
        <f t="shared" si="5"/>
        <v>2.0999999999999996</v>
      </c>
      <c r="K31" s="131">
        <f t="shared" si="1"/>
        <v>1.1679999999999999</v>
      </c>
    </row>
    <row r="32" spans="1:11" ht="25.15" customHeight="1" x14ac:dyDescent="0.35">
      <c r="A32" s="186">
        <v>240603</v>
      </c>
      <c r="B32" s="80" t="s">
        <v>14</v>
      </c>
      <c r="C32" s="59">
        <v>20</v>
      </c>
      <c r="D32" s="59">
        <v>20</v>
      </c>
      <c r="E32" s="48">
        <v>8</v>
      </c>
      <c r="F32" s="45">
        <v>1669.3</v>
      </c>
      <c r="G32" s="113">
        <f t="shared" si="3"/>
        <v>1661.3</v>
      </c>
      <c r="H32" s="114">
        <f t="shared" si="4"/>
        <v>208.66249999999999</v>
      </c>
      <c r="I32" s="118">
        <v>699.8</v>
      </c>
      <c r="J32" s="115">
        <f t="shared" si="5"/>
        <v>969.5</v>
      </c>
      <c r="K32" s="131">
        <f t="shared" si="1"/>
        <v>2.3853958273792513</v>
      </c>
    </row>
    <row r="33" spans="1:11" ht="24" hidden="1" x14ac:dyDescent="0.35">
      <c r="A33" s="192">
        <v>240606</v>
      </c>
      <c r="B33" s="87" t="s">
        <v>71</v>
      </c>
      <c r="C33" s="60"/>
      <c r="D33" s="60"/>
      <c r="E33" s="61"/>
      <c r="F33" s="62"/>
      <c r="G33" s="113">
        <f>SUM(F33-E33)</f>
        <v>0</v>
      </c>
      <c r="H33" s="114" t="e">
        <f>SUM(F33/E33)</f>
        <v>#DIV/0!</v>
      </c>
      <c r="I33" s="134"/>
      <c r="J33" s="115">
        <f>SUM(F33-I33)</f>
        <v>0</v>
      </c>
      <c r="K33" s="131" t="e">
        <f>SUM(F33/I33)*100%</f>
        <v>#DIV/0!</v>
      </c>
    </row>
    <row r="34" spans="1:11" ht="65.45" customHeight="1" x14ac:dyDescent="0.35">
      <c r="A34" s="192">
        <v>240622</v>
      </c>
      <c r="B34" s="219" t="s">
        <v>38</v>
      </c>
      <c r="C34" s="63"/>
      <c r="D34" s="63"/>
      <c r="E34" s="61"/>
      <c r="F34" s="62">
        <v>42.7</v>
      </c>
      <c r="G34" s="113">
        <f t="shared" si="3"/>
        <v>42.7</v>
      </c>
      <c r="H34" s="114"/>
      <c r="I34" s="134">
        <v>109.6</v>
      </c>
      <c r="J34" s="115">
        <f t="shared" si="5"/>
        <v>-66.899999999999991</v>
      </c>
      <c r="K34" s="131">
        <f t="shared" si="1"/>
        <v>0.38959854014598544</v>
      </c>
    </row>
    <row r="35" spans="1:11" ht="21" hidden="1" customHeight="1" x14ac:dyDescent="0.3">
      <c r="A35" s="189">
        <v>300000</v>
      </c>
      <c r="B35" s="36" t="s">
        <v>17</v>
      </c>
      <c r="C35" s="135"/>
      <c r="D35" s="128">
        <f>SUM(D36:D37)</f>
        <v>0</v>
      </c>
      <c r="E35" s="128">
        <f>SUM(E37)</f>
        <v>0</v>
      </c>
      <c r="F35" s="129">
        <f>SUM(F37,F36)</f>
        <v>0</v>
      </c>
      <c r="G35" s="128">
        <f>SUM(F35-E35)</f>
        <v>0</v>
      </c>
      <c r="H35" s="110" t="e">
        <f>SUM(F35/E35)</f>
        <v>#DIV/0!</v>
      </c>
      <c r="I35" s="129">
        <f>SUM(I37,I36)</f>
        <v>0</v>
      </c>
      <c r="J35" s="128">
        <f>SUM(F35-I35)</f>
        <v>0</v>
      </c>
      <c r="K35" s="130" t="e">
        <f>SUM(F35/I35)*100%</f>
        <v>#DIV/0!</v>
      </c>
    </row>
    <row r="36" spans="1:11" ht="1.9" hidden="1" customHeight="1" x14ac:dyDescent="0.35">
      <c r="A36" s="186">
        <v>310102</v>
      </c>
      <c r="B36" s="37" t="s">
        <v>18</v>
      </c>
      <c r="C36" s="136"/>
      <c r="D36" s="117"/>
      <c r="E36" s="117"/>
      <c r="F36" s="118"/>
      <c r="G36" s="113">
        <v>0</v>
      </c>
      <c r="H36" s="114"/>
      <c r="I36" s="118"/>
      <c r="J36" s="115">
        <f t="shared" si="5"/>
        <v>0</v>
      </c>
      <c r="K36" s="131"/>
    </row>
    <row r="37" spans="1:11" ht="1.9" hidden="1" customHeight="1" x14ac:dyDescent="0.35">
      <c r="A37" s="186">
        <v>310200</v>
      </c>
      <c r="B37" s="88" t="s">
        <v>57</v>
      </c>
      <c r="C37" s="137"/>
      <c r="D37" s="117"/>
      <c r="E37" s="117"/>
      <c r="F37" s="118"/>
      <c r="G37" s="113">
        <f>SUM(F37-E37)</f>
        <v>0</v>
      </c>
      <c r="H37" s="114" t="e">
        <f>SUM(F37/E37)</f>
        <v>#DIV/0!</v>
      </c>
      <c r="I37" s="118"/>
      <c r="J37" s="115">
        <f t="shared" si="5"/>
        <v>0</v>
      </c>
      <c r="K37" s="131" t="e">
        <f>SUM(F37/I37)*100%</f>
        <v>#DIV/0!</v>
      </c>
    </row>
    <row r="38" spans="1:11" ht="29.45" customHeight="1" x14ac:dyDescent="0.3">
      <c r="A38" s="193"/>
      <c r="B38" s="36" t="s">
        <v>19</v>
      </c>
      <c r="C38" s="138">
        <f>SUM(C8,C20,C35)</f>
        <v>759601.40000000014</v>
      </c>
      <c r="D38" s="138">
        <f>SUM(D8,D20,D35)</f>
        <v>759601.40000000014</v>
      </c>
      <c r="E38" s="138">
        <f>SUM(E8,E20,E35)</f>
        <v>317095.90000000002</v>
      </c>
      <c r="F38" s="122">
        <f>SUM(F8,F20,F35)</f>
        <v>365101</v>
      </c>
      <c r="G38" s="138">
        <f>SUM(F38-E38)</f>
        <v>48005.099999999977</v>
      </c>
      <c r="H38" s="110">
        <f>SUM(F38/E38)</f>
        <v>1.1513898476769961</v>
      </c>
      <c r="I38" s="122">
        <f>SUM(I8,I20,I35)</f>
        <v>348895.6</v>
      </c>
      <c r="J38" s="138">
        <f t="shared" si="5"/>
        <v>16205.400000000023</v>
      </c>
      <c r="K38" s="130">
        <f t="shared" ref="K38:K68" si="6">SUM(F38/I38)*100%</f>
        <v>1.04644770527344</v>
      </c>
    </row>
    <row r="39" spans="1:11" ht="23.25" x14ac:dyDescent="0.3">
      <c r="A39" s="194">
        <v>400000</v>
      </c>
      <c r="B39" s="89" t="s">
        <v>20</v>
      </c>
      <c r="C39" s="139">
        <f>SUM(C40,C49,C47)</f>
        <v>186398.59999999998</v>
      </c>
      <c r="D39" s="139">
        <f>SUM(D40,D49,D47)</f>
        <v>186685.9</v>
      </c>
      <c r="E39" s="139">
        <f>SUM(E40,E49,E47)</f>
        <v>74451.799999999988</v>
      </c>
      <c r="F39" s="140">
        <f>SUM(F40,F49,F47)</f>
        <v>74954.3</v>
      </c>
      <c r="G39" s="123">
        <f>SUM(F39-E39)</f>
        <v>502.50000000001455</v>
      </c>
      <c r="H39" s="124">
        <f t="shared" ref="H39:H65" si="7">SUM(F39/E39)</f>
        <v>1.0067493331255928</v>
      </c>
      <c r="I39" s="140">
        <f>SUM(I40,I49,I47)</f>
        <v>66053.3</v>
      </c>
      <c r="J39" s="139">
        <f>SUM(J40,J49,J47)</f>
        <v>8901.0000000000018</v>
      </c>
      <c r="K39" s="126">
        <f t="shared" si="6"/>
        <v>1.1347548116445356</v>
      </c>
    </row>
    <row r="40" spans="1:11" ht="43.5" x14ac:dyDescent="0.3">
      <c r="A40" s="194">
        <v>410300</v>
      </c>
      <c r="B40" s="89" t="s">
        <v>40</v>
      </c>
      <c r="C40" s="139">
        <f>SUM(C41:C46)</f>
        <v>184313.3</v>
      </c>
      <c r="D40" s="139">
        <f>SUM(D41:D46)</f>
        <v>184313.3</v>
      </c>
      <c r="E40" s="139">
        <f>SUM(E41:E46)</f>
        <v>73518.899999999994</v>
      </c>
      <c r="F40" s="140">
        <f>SUM(F41:F46)</f>
        <v>73673</v>
      </c>
      <c r="G40" s="123">
        <f>SUM(F40-E40)</f>
        <v>154.10000000000582</v>
      </c>
      <c r="H40" s="124">
        <f t="shared" si="7"/>
        <v>1.002096059652688</v>
      </c>
      <c r="I40" s="140">
        <f>SUM(I41:I46)</f>
        <v>62839.6</v>
      </c>
      <c r="J40" s="125">
        <f t="shared" ref="J40:J69" si="8">SUM(F40-I40)</f>
        <v>10833.400000000001</v>
      </c>
      <c r="K40" s="126">
        <f t="shared" si="6"/>
        <v>1.1723976600742207</v>
      </c>
    </row>
    <row r="41" spans="1:11" ht="35.25" hidden="1" customHeight="1" x14ac:dyDescent="0.35">
      <c r="A41" s="186">
        <v>410304</v>
      </c>
      <c r="B41" s="90" t="s">
        <v>65</v>
      </c>
      <c r="C41" s="139"/>
      <c r="D41" s="139"/>
      <c r="E41" s="117"/>
      <c r="F41" s="112"/>
      <c r="G41" s="113"/>
      <c r="H41" s="114"/>
      <c r="I41" s="112"/>
      <c r="J41" s="115">
        <f t="shared" si="8"/>
        <v>0</v>
      </c>
      <c r="K41" s="126"/>
    </row>
    <row r="42" spans="1:11" ht="33" hidden="1" customHeight="1" x14ac:dyDescent="0.35">
      <c r="A42" s="186">
        <v>410332</v>
      </c>
      <c r="B42" s="91" t="s">
        <v>63</v>
      </c>
      <c r="C42" s="139"/>
      <c r="D42" s="139"/>
      <c r="E42" s="117"/>
      <c r="F42" s="112"/>
      <c r="G42" s="113"/>
      <c r="H42" s="114"/>
      <c r="I42" s="112"/>
      <c r="J42" s="115">
        <f t="shared" si="8"/>
        <v>0</v>
      </c>
      <c r="K42" s="126"/>
    </row>
    <row r="43" spans="1:11" ht="21.6" customHeight="1" x14ac:dyDescent="0.35">
      <c r="A43" s="186">
        <v>410339</v>
      </c>
      <c r="B43" s="218" t="s">
        <v>21</v>
      </c>
      <c r="C43" s="64">
        <v>184313.3</v>
      </c>
      <c r="D43" s="64">
        <v>184313.3</v>
      </c>
      <c r="E43" s="44">
        <v>73518.899999999994</v>
      </c>
      <c r="F43" s="65">
        <v>73673</v>
      </c>
      <c r="G43" s="113">
        <f>SUM(F43-E43)</f>
        <v>154.10000000000582</v>
      </c>
      <c r="H43" s="114">
        <f t="shared" si="7"/>
        <v>1.002096059652688</v>
      </c>
      <c r="I43" s="142">
        <v>62839.6</v>
      </c>
      <c r="J43" s="115">
        <f t="shared" si="8"/>
        <v>10833.400000000001</v>
      </c>
      <c r="K43" s="143">
        <f t="shared" si="6"/>
        <v>1.1723976600742207</v>
      </c>
    </row>
    <row r="44" spans="1:11" ht="45" hidden="1" x14ac:dyDescent="0.35">
      <c r="A44" s="186">
        <v>410342</v>
      </c>
      <c r="B44" s="92" t="s">
        <v>22</v>
      </c>
      <c r="C44" s="141"/>
      <c r="D44" s="141"/>
      <c r="E44" s="117"/>
      <c r="F44" s="142"/>
      <c r="G44" s="113">
        <f>SUM(F44-E44)</f>
        <v>0</v>
      </c>
      <c r="H44" s="114" t="e">
        <f t="shared" si="7"/>
        <v>#DIV/0!</v>
      </c>
      <c r="I44" s="142"/>
      <c r="J44" s="115">
        <f t="shared" si="8"/>
        <v>0</v>
      </c>
      <c r="K44" s="143" t="e">
        <f t="shared" si="6"/>
        <v>#DIV/0!</v>
      </c>
    </row>
    <row r="45" spans="1:11" ht="90" hidden="1" x14ac:dyDescent="0.35">
      <c r="A45" s="186">
        <v>410345</v>
      </c>
      <c r="B45" s="79" t="s">
        <v>54</v>
      </c>
      <c r="C45" s="144"/>
      <c r="D45" s="144"/>
      <c r="E45" s="117"/>
      <c r="F45" s="142"/>
      <c r="G45" s="113"/>
      <c r="H45" s="114"/>
      <c r="I45" s="142"/>
      <c r="J45" s="115">
        <f t="shared" si="8"/>
        <v>0</v>
      </c>
      <c r="K45" s="143" t="e">
        <f t="shared" si="6"/>
        <v>#DIV/0!</v>
      </c>
    </row>
    <row r="46" spans="1:11" ht="43.5" hidden="1" customHeight="1" x14ac:dyDescent="0.35">
      <c r="A46" s="186">
        <v>410351</v>
      </c>
      <c r="B46" s="93" t="s">
        <v>48</v>
      </c>
      <c r="C46" s="141"/>
      <c r="D46" s="141"/>
      <c r="E46" s="117"/>
      <c r="F46" s="142"/>
      <c r="G46" s="113">
        <f>SUM(F46-E46)</f>
        <v>0</v>
      </c>
      <c r="H46" s="114" t="e">
        <f t="shared" si="7"/>
        <v>#DIV/0!</v>
      </c>
      <c r="I46" s="142"/>
      <c r="J46" s="115">
        <f t="shared" si="8"/>
        <v>0</v>
      </c>
      <c r="K46" s="143" t="e">
        <f t="shared" si="6"/>
        <v>#DIV/0!</v>
      </c>
    </row>
    <row r="47" spans="1:11" ht="23.25" hidden="1" x14ac:dyDescent="0.3">
      <c r="A47" s="194">
        <v>410400</v>
      </c>
      <c r="B47" s="94" t="s">
        <v>33</v>
      </c>
      <c r="C47" s="145">
        <f>SUM(C48)</f>
        <v>0</v>
      </c>
      <c r="D47" s="145">
        <f>SUM(D48)</f>
        <v>0</v>
      </c>
      <c r="E47" s="145">
        <f>SUM(E48)</f>
        <v>0</v>
      </c>
      <c r="F47" s="146">
        <f>SUM(F48)</f>
        <v>0</v>
      </c>
      <c r="G47" s="123">
        <f>SUM(F47-E47)</f>
        <v>0</v>
      </c>
      <c r="H47" s="124" t="e">
        <f>SUM(F47/E47)</f>
        <v>#DIV/0!</v>
      </c>
      <c r="I47" s="147">
        <f>SUM(I48)</f>
        <v>0</v>
      </c>
      <c r="J47" s="125">
        <f>SUM(F47-I47)</f>
        <v>0</v>
      </c>
      <c r="K47" s="126" t="e">
        <f t="shared" si="6"/>
        <v>#DIV/0!</v>
      </c>
    </row>
    <row r="48" spans="1:11" ht="59.25" hidden="1" customHeight="1" x14ac:dyDescent="0.35">
      <c r="A48" s="186">
        <v>410402</v>
      </c>
      <c r="B48" s="92" t="s">
        <v>67</v>
      </c>
      <c r="C48" s="141"/>
      <c r="D48" s="141"/>
      <c r="E48" s="141"/>
      <c r="F48" s="142"/>
      <c r="G48" s="113">
        <f>SUM(F48-E48)</f>
        <v>0</v>
      </c>
      <c r="H48" s="114" t="e">
        <f>SUM(F48/E48)</f>
        <v>#DIV/0!</v>
      </c>
      <c r="I48" s="142"/>
      <c r="J48" s="115">
        <f>SUM(F48-I48)</f>
        <v>0</v>
      </c>
      <c r="K48" s="143" t="e">
        <f t="shared" si="6"/>
        <v>#DIV/0!</v>
      </c>
    </row>
    <row r="49" spans="1:11" ht="44.25" x14ac:dyDescent="0.35">
      <c r="A49" s="194">
        <v>410500</v>
      </c>
      <c r="B49" s="89" t="s">
        <v>41</v>
      </c>
      <c r="C49" s="139">
        <f>SUM(C50:C69)</f>
        <v>2085.3000000000002</v>
      </c>
      <c r="D49" s="139">
        <f>SUM(D50:D69)</f>
        <v>2372.6</v>
      </c>
      <c r="E49" s="139">
        <f>SUM(E50:E69)</f>
        <v>932.90000000000009</v>
      </c>
      <c r="F49" s="140">
        <f>SUM(F50:F69)</f>
        <v>1281.3</v>
      </c>
      <c r="G49" s="139">
        <f>SUM(G50:G69)</f>
        <v>348.4</v>
      </c>
      <c r="H49" s="114">
        <f t="shared" si="7"/>
        <v>1.3734591060135062</v>
      </c>
      <c r="I49" s="140">
        <f>SUM(I50:I69)</f>
        <v>3213.7</v>
      </c>
      <c r="J49" s="125">
        <f t="shared" si="8"/>
        <v>-1932.3999999999999</v>
      </c>
      <c r="K49" s="148">
        <f t="shared" si="6"/>
        <v>0.39869931854248997</v>
      </c>
    </row>
    <row r="50" spans="1:11" ht="39" hidden="1" customHeight="1" x14ac:dyDescent="0.35">
      <c r="A50" s="186">
        <v>410501</v>
      </c>
      <c r="B50" s="95" t="s">
        <v>42</v>
      </c>
      <c r="C50" s="149"/>
      <c r="D50" s="149"/>
      <c r="E50" s="117"/>
      <c r="F50" s="142"/>
      <c r="G50" s="113"/>
      <c r="H50" s="114"/>
      <c r="I50" s="142"/>
      <c r="J50" s="115">
        <f t="shared" si="8"/>
        <v>0</v>
      </c>
      <c r="K50" s="143" t="e">
        <f t="shared" si="6"/>
        <v>#DIV/0!</v>
      </c>
    </row>
    <row r="51" spans="1:11" ht="39.75" hidden="1" customHeight="1" x14ac:dyDescent="0.35">
      <c r="A51" s="186">
        <v>410502</v>
      </c>
      <c r="B51" s="96" t="s">
        <v>43</v>
      </c>
      <c r="C51" s="141"/>
      <c r="D51" s="141"/>
      <c r="E51" s="117"/>
      <c r="F51" s="142"/>
      <c r="G51" s="113"/>
      <c r="H51" s="114"/>
      <c r="I51" s="142"/>
      <c r="J51" s="115">
        <f t="shared" si="8"/>
        <v>0</v>
      </c>
      <c r="K51" s="143" t="e">
        <f t="shared" si="6"/>
        <v>#DIV/0!</v>
      </c>
    </row>
    <row r="52" spans="1:11" ht="45" hidden="1" customHeight="1" x14ac:dyDescent="0.35">
      <c r="A52" s="186">
        <v>410503</v>
      </c>
      <c r="B52" s="97" t="s">
        <v>44</v>
      </c>
      <c r="C52" s="150"/>
      <c r="D52" s="150"/>
      <c r="E52" s="117"/>
      <c r="F52" s="142"/>
      <c r="G52" s="113"/>
      <c r="H52" s="114"/>
      <c r="I52" s="142"/>
      <c r="J52" s="115">
        <f t="shared" si="8"/>
        <v>0</v>
      </c>
      <c r="K52" s="143" t="e">
        <f t="shared" si="6"/>
        <v>#DIV/0!</v>
      </c>
    </row>
    <row r="53" spans="1:11" ht="36" hidden="1" customHeight="1" x14ac:dyDescent="0.35">
      <c r="A53" s="186">
        <v>410508</v>
      </c>
      <c r="B53" s="98" t="s">
        <v>50</v>
      </c>
      <c r="C53" s="133"/>
      <c r="D53" s="133"/>
      <c r="E53" s="117"/>
      <c r="F53" s="142"/>
      <c r="G53" s="113"/>
      <c r="H53" s="114"/>
      <c r="I53" s="142"/>
      <c r="J53" s="115">
        <f t="shared" si="8"/>
        <v>0</v>
      </c>
      <c r="K53" s="143"/>
    </row>
    <row r="54" spans="1:11" ht="41.25" hidden="1" customHeight="1" x14ac:dyDescent="0.35">
      <c r="A54" s="186">
        <v>410509</v>
      </c>
      <c r="B54" s="95" t="s">
        <v>66</v>
      </c>
      <c r="C54" s="133"/>
      <c r="D54" s="133"/>
      <c r="E54" s="117"/>
      <c r="F54" s="142"/>
      <c r="G54" s="113"/>
      <c r="H54" s="114"/>
      <c r="I54" s="142"/>
      <c r="J54" s="115">
        <f t="shared" si="8"/>
        <v>0</v>
      </c>
      <c r="K54" s="143"/>
    </row>
    <row r="55" spans="1:11" ht="36.6" customHeight="1" x14ac:dyDescent="0.35">
      <c r="A55" s="186">
        <v>410510</v>
      </c>
      <c r="B55" s="208" t="s">
        <v>62</v>
      </c>
      <c r="C55" s="53">
        <v>2085.3000000000002</v>
      </c>
      <c r="D55" s="53">
        <v>2085.3000000000002</v>
      </c>
      <c r="E55" s="44">
        <v>831.6</v>
      </c>
      <c r="F55" s="65">
        <v>831.6</v>
      </c>
      <c r="G55" s="113">
        <f t="shared" ref="G55:G61" si="9">SUM(F55-E55)</f>
        <v>0</v>
      </c>
      <c r="H55" s="114">
        <f t="shared" ref="H55" si="10">SUM(F55/E55)</f>
        <v>1</v>
      </c>
      <c r="I55" s="142">
        <v>719.9</v>
      </c>
      <c r="J55" s="115">
        <f t="shared" si="8"/>
        <v>111.70000000000005</v>
      </c>
      <c r="K55" s="143">
        <f t="shared" si="6"/>
        <v>1.1551604389498542</v>
      </c>
    </row>
    <row r="56" spans="1:11" ht="34.5" hidden="1" customHeight="1" x14ac:dyDescent="0.35">
      <c r="A56" s="186">
        <v>410511</v>
      </c>
      <c r="B56" s="207" t="s">
        <v>52</v>
      </c>
      <c r="C56" s="133"/>
      <c r="D56" s="133"/>
      <c r="E56" s="117"/>
      <c r="F56" s="142"/>
      <c r="G56" s="113">
        <f t="shared" si="9"/>
        <v>0</v>
      </c>
      <c r="H56" s="114" t="e">
        <f t="shared" si="7"/>
        <v>#DIV/0!</v>
      </c>
      <c r="I56" s="142"/>
      <c r="J56" s="115">
        <f t="shared" si="8"/>
        <v>0</v>
      </c>
      <c r="K56" s="143" t="e">
        <f t="shared" si="6"/>
        <v>#DIV/0!</v>
      </c>
    </row>
    <row r="57" spans="1:11" ht="48" customHeight="1" x14ac:dyDescent="0.35">
      <c r="A57" s="186">
        <v>410512</v>
      </c>
      <c r="B57" s="209" t="s">
        <v>49</v>
      </c>
      <c r="C57" s="133"/>
      <c r="D57" s="133"/>
      <c r="E57" s="117"/>
      <c r="F57" s="142">
        <v>332.4</v>
      </c>
      <c r="G57" s="113">
        <f t="shared" si="9"/>
        <v>332.4</v>
      </c>
      <c r="H57" s="114" t="e">
        <f t="shared" si="7"/>
        <v>#DIV/0!</v>
      </c>
      <c r="I57" s="142">
        <v>246.8</v>
      </c>
      <c r="J57" s="115">
        <f t="shared" si="8"/>
        <v>85.599999999999966</v>
      </c>
      <c r="K57" s="143">
        <f t="shared" si="6"/>
        <v>1.3468395461912479</v>
      </c>
    </row>
    <row r="58" spans="1:11" ht="39" hidden="1" customHeight="1" x14ac:dyDescent="0.35">
      <c r="A58" s="186">
        <v>410514</v>
      </c>
      <c r="B58" s="210" t="s">
        <v>53</v>
      </c>
      <c r="C58" s="133"/>
      <c r="D58" s="133"/>
      <c r="E58" s="117"/>
      <c r="F58" s="142"/>
      <c r="G58" s="113">
        <f t="shared" si="9"/>
        <v>0</v>
      </c>
      <c r="H58" s="114" t="e">
        <f t="shared" si="7"/>
        <v>#DIV/0!</v>
      </c>
      <c r="I58" s="142"/>
      <c r="J58" s="115">
        <f t="shared" si="8"/>
        <v>0</v>
      </c>
      <c r="K58" s="143" t="e">
        <f t="shared" si="6"/>
        <v>#DIV/0!</v>
      </c>
    </row>
    <row r="59" spans="1:11" ht="1.1499999999999999" hidden="1" customHeight="1" x14ac:dyDescent="0.35">
      <c r="A59" s="186">
        <v>410515</v>
      </c>
      <c r="B59" s="211" t="s">
        <v>47</v>
      </c>
      <c r="C59" s="133"/>
      <c r="D59" s="133"/>
      <c r="E59" s="117"/>
      <c r="F59" s="142"/>
      <c r="G59" s="113">
        <f t="shared" si="9"/>
        <v>0</v>
      </c>
      <c r="H59" s="114" t="e">
        <f t="shared" si="7"/>
        <v>#DIV/0!</v>
      </c>
      <c r="I59" s="142"/>
      <c r="J59" s="115">
        <f t="shared" si="8"/>
        <v>0</v>
      </c>
      <c r="K59" s="143" t="e">
        <f t="shared" si="6"/>
        <v>#DIV/0!</v>
      </c>
    </row>
    <row r="60" spans="1:11" ht="36" customHeight="1" x14ac:dyDescent="0.35">
      <c r="A60" s="190">
        <v>410517</v>
      </c>
      <c r="B60" s="202" t="s">
        <v>68</v>
      </c>
      <c r="C60" s="133"/>
      <c r="D60" s="133"/>
      <c r="E60" s="117"/>
      <c r="F60" s="142">
        <v>16</v>
      </c>
      <c r="G60" s="113">
        <f t="shared" si="9"/>
        <v>16</v>
      </c>
      <c r="H60" s="114" t="e">
        <f t="shared" si="7"/>
        <v>#DIV/0!</v>
      </c>
      <c r="I60" s="142">
        <v>239.4</v>
      </c>
      <c r="J60" s="115">
        <f t="shared" si="8"/>
        <v>-223.4</v>
      </c>
      <c r="K60" s="143">
        <f t="shared" si="6"/>
        <v>6.6833751044277356E-2</v>
      </c>
    </row>
    <row r="61" spans="1:11" ht="33.75" hidden="1" customHeight="1" x14ac:dyDescent="0.35">
      <c r="A61" s="190">
        <v>410518</v>
      </c>
      <c r="B61" s="212" t="s">
        <v>70</v>
      </c>
      <c r="C61" s="133"/>
      <c r="D61" s="150"/>
      <c r="E61" s="117"/>
      <c r="F61" s="142"/>
      <c r="G61" s="113">
        <f t="shared" si="9"/>
        <v>0</v>
      </c>
      <c r="H61" s="114" t="e">
        <f t="shared" si="7"/>
        <v>#DIV/0!</v>
      </c>
      <c r="I61" s="142"/>
      <c r="J61" s="115">
        <f t="shared" si="8"/>
        <v>0</v>
      </c>
      <c r="K61" s="143"/>
    </row>
    <row r="62" spans="1:11" ht="40.5" hidden="1" customHeight="1" x14ac:dyDescent="0.35">
      <c r="A62" s="186">
        <v>410520</v>
      </c>
      <c r="B62" s="213" t="s">
        <v>46</v>
      </c>
      <c r="C62" s="132"/>
      <c r="D62" s="132"/>
      <c r="E62" s="117"/>
      <c r="F62" s="142"/>
      <c r="G62" s="113"/>
      <c r="H62" s="114"/>
      <c r="I62" s="142"/>
      <c r="J62" s="115">
        <f t="shared" si="8"/>
        <v>0</v>
      </c>
      <c r="K62" s="143" t="e">
        <f t="shared" si="6"/>
        <v>#DIV/0!</v>
      </c>
    </row>
    <row r="63" spans="1:11" ht="33.75" hidden="1" customHeight="1" x14ac:dyDescent="0.35">
      <c r="A63" s="195">
        <v>410523</v>
      </c>
      <c r="B63" s="214" t="s">
        <v>51</v>
      </c>
      <c r="C63" s="132"/>
      <c r="D63" s="132"/>
      <c r="E63" s="117"/>
      <c r="F63" s="142"/>
      <c r="G63" s="113"/>
      <c r="H63" s="114"/>
      <c r="I63" s="142"/>
      <c r="J63" s="115">
        <f t="shared" si="8"/>
        <v>0</v>
      </c>
      <c r="K63" s="143" t="e">
        <f t="shared" si="6"/>
        <v>#DIV/0!</v>
      </c>
    </row>
    <row r="64" spans="1:11" ht="30.75" hidden="1" customHeight="1" x14ac:dyDescent="0.35">
      <c r="A64" s="186">
        <v>410530</v>
      </c>
      <c r="B64" s="215" t="s">
        <v>69</v>
      </c>
      <c r="C64" s="132"/>
      <c r="D64" s="151"/>
      <c r="E64" s="117"/>
      <c r="F64" s="142"/>
      <c r="G64" s="113"/>
      <c r="H64" s="114"/>
      <c r="I64" s="142"/>
      <c r="J64" s="115"/>
      <c r="K64" s="143"/>
    </row>
    <row r="65" spans="1:11" ht="21" customHeight="1" x14ac:dyDescent="0.35">
      <c r="A65" s="186">
        <v>410539</v>
      </c>
      <c r="B65" s="216" t="s">
        <v>45</v>
      </c>
      <c r="C65" s="132"/>
      <c r="D65" s="132">
        <v>191.2</v>
      </c>
      <c r="E65" s="117">
        <v>75.7</v>
      </c>
      <c r="F65" s="65">
        <v>75.7</v>
      </c>
      <c r="G65" s="113">
        <f>SUM(F65-E65)</f>
        <v>0</v>
      </c>
      <c r="H65" s="114">
        <f t="shared" si="7"/>
        <v>1</v>
      </c>
      <c r="I65" s="142">
        <v>52</v>
      </c>
      <c r="J65" s="115">
        <f t="shared" si="8"/>
        <v>23.700000000000003</v>
      </c>
      <c r="K65" s="131">
        <f t="shared" si="6"/>
        <v>1.4557692307692309</v>
      </c>
    </row>
    <row r="66" spans="1:11" ht="41.25" hidden="1" customHeight="1" x14ac:dyDescent="0.35">
      <c r="A66" s="186">
        <v>410541</v>
      </c>
      <c r="B66" s="217" t="s">
        <v>60</v>
      </c>
      <c r="C66" s="152"/>
      <c r="D66" s="132"/>
      <c r="E66" s="117"/>
      <c r="F66" s="142"/>
      <c r="G66" s="113"/>
      <c r="H66" s="114"/>
      <c r="I66" s="142"/>
      <c r="J66" s="115">
        <f t="shared" si="8"/>
        <v>0</v>
      </c>
      <c r="K66" s="131" t="e">
        <f t="shared" si="6"/>
        <v>#DIV/0!</v>
      </c>
    </row>
    <row r="67" spans="1:11" ht="30.75" hidden="1" customHeight="1" x14ac:dyDescent="0.35">
      <c r="A67" s="192">
        <v>410543</v>
      </c>
      <c r="B67" s="207" t="s">
        <v>64</v>
      </c>
      <c r="C67" s="152"/>
      <c r="D67" s="152"/>
      <c r="E67" s="153"/>
      <c r="F67" s="154"/>
      <c r="G67" s="113"/>
      <c r="H67" s="114"/>
      <c r="I67" s="154"/>
      <c r="J67" s="155">
        <f t="shared" si="8"/>
        <v>0</v>
      </c>
      <c r="K67" s="156" t="e">
        <f t="shared" si="6"/>
        <v>#DIV/0!</v>
      </c>
    </row>
    <row r="68" spans="1:11" ht="47.45" customHeight="1" x14ac:dyDescent="0.35">
      <c r="A68" s="192">
        <v>410577</v>
      </c>
      <c r="B68" s="207" t="s">
        <v>84</v>
      </c>
      <c r="C68" s="152"/>
      <c r="D68" s="152">
        <v>96.1</v>
      </c>
      <c r="E68" s="153">
        <v>25.6</v>
      </c>
      <c r="F68" s="154">
        <v>25.6</v>
      </c>
      <c r="G68" s="113">
        <f>SUM(F68-E68)</f>
        <v>0</v>
      </c>
      <c r="H68" s="114">
        <f t="shared" ref="H68" si="11">SUM(F68/E68)</f>
        <v>1</v>
      </c>
      <c r="I68" s="154">
        <v>19.600000000000001</v>
      </c>
      <c r="J68" s="155">
        <f t="shared" si="8"/>
        <v>6</v>
      </c>
      <c r="K68" s="156">
        <f t="shared" si="6"/>
        <v>1.3061224489795917</v>
      </c>
    </row>
    <row r="69" spans="1:11" ht="74.45" customHeight="1" x14ac:dyDescent="0.35">
      <c r="A69" s="186">
        <v>410581</v>
      </c>
      <c r="B69" s="33" t="s">
        <v>82</v>
      </c>
      <c r="C69" s="152"/>
      <c r="D69" s="152"/>
      <c r="E69" s="153"/>
      <c r="F69" s="154"/>
      <c r="G69" s="113">
        <f>SUM(F69-E69)</f>
        <v>0</v>
      </c>
      <c r="H69" s="157"/>
      <c r="I69" s="154">
        <v>1936</v>
      </c>
      <c r="J69" s="115">
        <f t="shared" si="8"/>
        <v>-1936</v>
      </c>
      <c r="K69" s="156"/>
    </row>
    <row r="70" spans="1:11" ht="23.25" x14ac:dyDescent="0.3">
      <c r="A70" s="196"/>
      <c r="B70" s="36" t="s">
        <v>34</v>
      </c>
      <c r="C70" s="158">
        <f>SUM(C38:C39)</f>
        <v>946000.00000000012</v>
      </c>
      <c r="D70" s="158">
        <f>SUM(D38:D39)</f>
        <v>946287.30000000016</v>
      </c>
      <c r="E70" s="158">
        <f>SUM(E38:E39)</f>
        <v>391547.7</v>
      </c>
      <c r="F70" s="159">
        <f>SUM(F38:F39)</f>
        <v>440055.3</v>
      </c>
      <c r="G70" s="158">
        <f>SUM(G38:G39)</f>
        <v>48507.599999999991</v>
      </c>
      <c r="H70" s="160">
        <f>SUM(F70/E70)</f>
        <v>1.1238868214524054</v>
      </c>
      <c r="I70" s="159">
        <f>SUM(I38:I39)</f>
        <v>414948.89999999997</v>
      </c>
      <c r="J70" s="158">
        <f>SUM(J38:J39)</f>
        <v>25106.400000000023</v>
      </c>
      <c r="K70" s="161">
        <f>SUM(F70/I70)*100%</f>
        <v>1.0605047995066381</v>
      </c>
    </row>
    <row r="71" spans="1:11" ht="17.25" x14ac:dyDescent="0.25">
      <c r="A71" s="225" t="s">
        <v>26</v>
      </c>
      <c r="B71" s="226"/>
      <c r="C71" s="226"/>
      <c r="D71" s="226"/>
      <c r="E71" s="226"/>
      <c r="F71" s="226"/>
      <c r="G71" s="226"/>
      <c r="H71" s="226"/>
      <c r="I71" s="226"/>
      <c r="J71" s="226"/>
      <c r="K71" s="227"/>
    </row>
    <row r="72" spans="1:11" ht="26.45" customHeight="1" x14ac:dyDescent="0.35">
      <c r="A72" s="187">
        <v>190100</v>
      </c>
      <c r="B72" s="204" t="s">
        <v>12</v>
      </c>
      <c r="C72" s="67">
        <v>883</v>
      </c>
      <c r="D72" s="67">
        <v>883</v>
      </c>
      <c r="E72" s="48">
        <v>395.7</v>
      </c>
      <c r="F72" s="45">
        <v>476.3</v>
      </c>
      <c r="G72" s="113">
        <f>SUM(F72-E72)</f>
        <v>80.600000000000023</v>
      </c>
      <c r="H72" s="114">
        <f t="shared" ref="H72" si="12">SUM(F72/E72)</f>
        <v>1.2036896638867829</v>
      </c>
      <c r="I72" s="118">
        <v>484.8</v>
      </c>
      <c r="J72" s="115">
        <f t="shared" ref="J72:J81" si="13">SUM(F72-I72)</f>
        <v>-8.5</v>
      </c>
      <c r="K72" s="116">
        <f>SUM(F72/I72)*100%</f>
        <v>0.98246699669966997</v>
      </c>
    </row>
    <row r="73" spans="1:11" ht="39.6" hidden="1" customHeight="1" x14ac:dyDescent="0.35">
      <c r="A73" s="197">
        <v>211100</v>
      </c>
      <c r="B73" s="204" t="s">
        <v>75</v>
      </c>
      <c r="C73" s="162"/>
      <c r="D73" s="162"/>
      <c r="E73" s="119"/>
      <c r="F73" s="118"/>
      <c r="G73" s="113"/>
      <c r="H73" s="114"/>
      <c r="I73" s="118"/>
      <c r="J73" s="115">
        <f t="shared" si="13"/>
        <v>0</v>
      </c>
      <c r="K73" s="116"/>
    </row>
    <row r="74" spans="1:11" ht="39.6" customHeight="1" x14ac:dyDescent="0.35">
      <c r="A74" s="197">
        <v>240616</v>
      </c>
      <c r="B74" s="35" t="s">
        <v>81</v>
      </c>
      <c r="C74" s="162"/>
      <c r="D74" s="162"/>
      <c r="E74" s="119"/>
      <c r="F74" s="118"/>
      <c r="G74" s="113"/>
      <c r="H74" s="114"/>
      <c r="I74" s="118">
        <v>18.899999999999999</v>
      </c>
      <c r="J74" s="115"/>
      <c r="K74" s="116"/>
    </row>
    <row r="75" spans="1:11" ht="40.9" customHeight="1" x14ac:dyDescent="0.35">
      <c r="A75" s="197">
        <v>240621</v>
      </c>
      <c r="B75" s="205" t="s">
        <v>27</v>
      </c>
      <c r="C75" s="163"/>
      <c r="D75" s="164"/>
      <c r="E75" s="164"/>
      <c r="F75" s="184">
        <v>144.4</v>
      </c>
      <c r="G75" s="113">
        <f>SUM(F75-E75)</f>
        <v>144.4</v>
      </c>
      <c r="H75" s="164"/>
      <c r="I75" s="182">
        <v>27.3</v>
      </c>
      <c r="J75" s="115">
        <f t="shared" si="13"/>
        <v>117.10000000000001</v>
      </c>
      <c r="K75" s="116">
        <f>SUM(F75/I75)*100%</f>
        <v>5.2893772893772892</v>
      </c>
    </row>
    <row r="76" spans="1:11" ht="42" customHeight="1" x14ac:dyDescent="0.35">
      <c r="A76" s="197">
        <v>250000</v>
      </c>
      <c r="B76" s="206" t="s">
        <v>23</v>
      </c>
      <c r="C76" s="68">
        <v>8392.7999999999993</v>
      </c>
      <c r="D76" s="68">
        <v>8392.7999999999993</v>
      </c>
      <c r="E76" s="69">
        <v>3592.8</v>
      </c>
      <c r="F76" s="70">
        <v>4525.8999999999996</v>
      </c>
      <c r="G76" s="113">
        <f>SUM(F76-E76)</f>
        <v>933.09999999999945</v>
      </c>
      <c r="H76" s="114">
        <f>SUM(F76/E76)</f>
        <v>1.2597138721888219</v>
      </c>
      <c r="I76" s="165">
        <v>55555</v>
      </c>
      <c r="J76" s="115">
        <f t="shared" si="13"/>
        <v>-51029.1</v>
      </c>
      <c r="K76" s="116">
        <f>SUM(F76/I76)*100%</f>
        <v>8.1467014670146692E-2</v>
      </c>
    </row>
    <row r="77" spans="1:11" ht="35.450000000000003" customHeight="1" x14ac:dyDescent="0.35">
      <c r="A77" s="186">
        <v>410511</v>
      </c>
      <c r="B77" s="201" t="s">
        <v>52</v>
      </c>
      <c r="C77" s="166"/>
      <c r="D77" s="167">
        <v>1717.7</v>
      </c>
      <c r="E77" s="167">
        <v>1717.7</v>
      </c>
      <c r="F77" s="70">
        <v>1717.7</v>
      </c>
      <c r="G77" s="42">
        <v>1717.7</v>
      </c>
      <c r="H77" s="41">
        <f>SUM(F77/E77)</f>
        <v>1</v>
      </c>
      <c r="I77" s="70"/>
      <c r="J77" s="42">
        <f t="shared" si="13"/>
        <v>1717.7</v>
      </c>
      <c r="K77" s="116"/>
    </row>
    <row r="78" spans="1:11" ht="23.25" x14ac:dyDescent="0.3">
      <c r="A78" s="193"/>
      <c r="B78" s="99" t="s">
        <v>24</v>
      </c>
      <c r="C78" s="138">
        <f>SUM(C80:C83)</f>
        <v>0</v>
      </c>
      <c r="D78" s="138">
        <f>SUM(D80:D84)</f>
        <v>0</v>
      </c>
      <c r="E78" s="138">
        <f>SUM(E80:E84)</f>
        <v>0</v>
      </c>
      <c r="F78" s="122">
        <f>SUM(F79:F84)</f>
        <v>82.5</v>
      </c>
      <c r="G78" s="138">
        <f>SUM(G79:G84)</f>
        <v>82.5</v>
      </c>
      <c r="H78" s="110" t="e">
        <f>SUM(F78/E78)</f>
        <v>#DIV/0!</v>
      </c>
      <c r="I78" s="122">
        <f>SUM(I79:I84)</f>
        <v>858.2</v>
      </c>
      <c r="J78" s="138">
        <f t="shared" si="13"/>
        <v>-775.7</v>
      </c>
      <c r="K78" s="130">
        <f>SUM(F78/I78)*100%</f>
        <v>9.6131437893264962E-2</v>
      </c>
    </row>
    <row r="79" spans="1:11" ht="38.450000000000003" customHeight="1" x14ac:dyDescent="0.35">
      <c r="A79" s="198">
        <v>241109</v>
      </c>
      <c r="B79" s="203" t="s">
        <v>58</v>
      </c>
      <c r="C79" s="168"/>
      <c r="D79" s="168"/>
      <c r="E79" s="168"/>
      <c r="F79" s="66">
        <v>0.5</v>
      </c>
      <c r="G79" s="169">
        <f t="shared" ref="G79:G84" si="14">SUM(F79-E79)</f>
        <v>0.5</v>
      </c>
      <c r="H79" s="170"/>
      <c r="I79" s="154">
        <v>0.5</v>
      </c>
      <c r="J79" s="171">
        <f t="shared" si="13"/>
        <v>0</v>
      </c>
      <c r="K79" s="143">
        <f>SUM(F79/I79)*100%</f>
        <v>1</v>
      </c>
    </row>
    <row r="80" spans="1:11" ht="23.25" hidden="1" customHeight="1" x14ac:dyDescent="0.35">
      <c r="A80" s="198">
        <v>241700</v>
      </c>
      <c r="B80" s="100" t="s">
        <v>29</v>
      </c>
      <c r="C80" s="172"/>
      <c r="D80" s="171"/>
      <c r="E80" s="171"/>
      <c r="F80" s="45"/>
      <c r="G80" s="113">
        <f t="shared" si="14"/>
        <v>0</v>
      </c>
      <c r="H80" s="114"/>
      <c r="I80" s="118"/>
      <c r="J80" s="171">
        <f t="shared" si="13"/>
        <v>0</v>
      </c>
      <c r="K80" s="143" t="e">
        <f>SUM(F80/I80)*100%</f>
        <v>#DIV/0!</v>
      </c>
    </row>
    <row r="81" spans="1:11" ht="20.25" hidden="1" customHeight="1" x14ac:dyDescent="0.35">
      <c r="A81" s="199">
        <v>310300</v>
      </c>
      <c r="B81" s="101" t="s">
        <v>39</v>
      </c>
      <c r="C81" s="173"/>
      <c r="D81" s="121"/>
      <c r="E81" s="121"/>
      <c r="F81" s="45"/>
      <c r="G81" s="113">
        <f t="shared" si="14"/>
        <v>0</v>
      </c>
      <c r="H81" s="114"/>
      <c r="I81" s="118"/>
      <c r="J81" s="115">
        <f t="shared" si="13"/>
        <v>0</v>
      </c>
      <c r="K81" s="131"/>
    </row>
    <row r="82" spans="1:11" ht="24.6" customHeight="1" x14ac:dyDescent="0.35">
      <c r="A82" s="187">
        <v>330101</v>
      </c>
      <c r="B82" s="102" t="s">
        <v>80</v>
      </c>
      <c r="C82" s="174"/>
      <c r="D82" s="174"/>
      <c r="E82" s="175"/>
      <c r="F82" s="45">
        <v>82</v>
      </c>
      <c r="G82" s="113">
        <f t="shared" si="14"/>
        <v>82</v>
      </c>
      <c r="H82" s="114"/>
      <c r="I82" s="118">
        <v>857.7</v>
      </c>
      <c r="J82" s="115">
        <f>SUM(F82-I82)</f>
        <v>-775.7</v>
      </c>
      <c r="K82" s="143">
        <f>SUM(F82/I82)*100%</f>
        <v>9.5604523726244603E-2</v>
      </c>
    </row>
    <row r="83" spans="1:11" ht="79.900000000000006" hidden="1" customHeight="1" x14ac:dyDescent="0.35">
      <c r="A83" s="186">
        <v>330102</v>
      </c>
      <c r="B83" s="103" t="s">
        <v>77</v>
      </c>
      <c r="C83" s="176"/>
      <c r="D83" s="175"/>
      <c r="E83" s="175"/>
      <c r="F83" s="118"/>
      <c r="G83" s="113"/>
      <c r="H83" s="114"/>
      <c r="I83" s="118"/>
      <c r="J83" s="115">
        <f>SUM(F83-I83)</f>
        <v>0</v>
      </c>
      <c r="K83" s="116"/>
    </row>
    <row r="84" spans="1:11" ht="27.6" hidden="1" customHeight="1" x14ac:dyDescent="0.35">
      <c r="A84" s="186">
        <v>410539</v>
      </c>
      <c r="B84" s="79" t="s">
        <v>45</v>
      </c>
      <c r="C84" s="173"/>
      <c r="D84" s="175"/>
      <c r="E84" s="175"/>
      <c r="F84" s="118"/>
      <c r="G84" s="113">
        <f t="shared" si="14"/>
        <v>0</v>
      </c>
      <c r="H84" s="114" t="e">
        <f>SUM(F84/E84)</f>
        <v>#DIV/0!</v>
      </c>
      <c r="I84" s="118"/>
      <c r="J84" s="115">
        <f>SUM(F84-I84)</f>
        <v>0</v>
      </c>
      <c r="K84" s="143" t="e">
        <f>SUM(F84/I84)*100%</f>
        <v>#DIV/0!</v>
      </c>
    </row>
    <row r="85" spans="1:11" ht="23.25" x14ac:dyDescent="0.3">
      <c r="A85" s="193"/>
      <c r="B85" s="99" t="s">
        <v>35</v>
      </c>
      <c r="C85" s="177">
        <f>SUM(C72:C78)</f>
        <v>9275.7999999999993</v>
      </c>
      <c r="D85" s="177">
        <f>SUM(D72:D78)</f>
        <v>10993.5</v>
      </c>
      <c r="E85" s="177">
        <f>SUM(E72:E78)</f>
        <v>5706.2</v>
      </c>
      <c r="F85" s="140">
        <f>SUM(F72:F78)</f>
        <v>6946.7999999999993</v>
      </c>
      <c r="G85" s="177">
        <f>SUM(G72:G78)</f>
        <v>2958.2999999999993</v>
      </c>
      <c r="H85" s="110">
        <f>SUM(F85/E85)</f>
        <v>1.2174126388840207</v>
      </c>
      <c r="I85" s="140">
        <f>SUM(I72:I78)</f>
        <v>56944.2</v>
      </c>
      <c r="J85" s="177">
        <f>SUM(J72:J78)</f>
        <v>-49978.5</v>
      </c>
      <c r="K85" s="130">
        <f>SUM(F85/I85)*100%</f>
        <v>0.12199310904359004</v>
      </c>
    </row>
    <row r="86" spans="1:11" ht="24" thickBot="1" x14ac:dyDescent="0.35">
      <c r="A86" s="200"/>
      <c r="B86" s="104" t="s">
        <v>25</v>
      </c>
      <c r="C86" s="178">
        <f>SUM(C70,C85)</f>
        <v>955275.80000000016</v>
      </c>
      <c r="D86" s="178">
        <f>SUM(D70,D85)</f>
        <v>957280.80000000016</v>
      </c>
      <c r="E86" s="178">
        <f>SUM(E70,E85)</f>
        <v>397253.9</v>
      </c>
      <c r="F86" s="179">
        <f>SUM(F70,F85)</f>
        <v>447002.1</v>
      </c>
      <c r="G86" s="178">
        <f>SUM(G70,G85)</f>
        <v>51465.899999999994</v>
      </c>
      <c r="H86" s="180">
        <f>SUM(F86/E86)</f>
        <v>1.1252302368837661</v>
      </c>
      <c r="I86" s="179">
        <f>SUM(I70,I85)</f>
        <v>471893.1</v>
      </c>
      <c r="J86" s="178">
        <f>SUM(J70,J85)</f>
        <v>-24872.099999999977</v>
      </c>
      <c r="K86" s="181">
        <f>SUM(F86/I86)*100%</f>
        <v>0.94725288418076048</v>
      </c>
    </row>
    <row r="87" spans="1:11" ht="22.5" x14ac:dyDescent="0.35">
      <c r="A87" s="15"/>
      <c r="B87" s="105" t="s">
        <v>78</v>
      </c>
      <c r="C87" s="105"/>
      <c r="D87" s="106"/>
      <c r="E87" s="106"/>
      <c r="F87" s="16"/>
      <c r="G87" s="17"/>
      <c r="H87" s="18"/>
      <c r="I87" s="19"/>
      <c r="J87" s="20"/>
      <c r="K87" s="20"/>
    </row>
    <row r="88" spans="1:11" ht="18.75" x14ac:dyDescent="0.3">
      <c r="A88" s="1"/>
      <c r="B88" s="1"/>
      <c r="C88" s="1"/>
      <c r="D88" s="10"/>
      <c r="E88" s="10"/>
      <c r="F88" s="11"/>
      <c r="G88" s="12"/>
      <c r="H88" s="13"/>
      <c r="I88" s="8"/>
      <c r="J88" s="7"/>
      <c r="K88" s="7"/>
    </row>
    <row r="89" spans="1:11" ht="18.75" x14ac:dyDescent="0.3">
      <c r="A89" s="1"/>
      <c r="B89" s="1"/>
      <c r="C89" s="1"/>
      <c r="D89" s="10"/>
      <c r="E89" s="10"/>
      <c r="F89" s="14"/>
      <c r="G89" s="12"/>
      <c r="H89" s="13"/>
      <c r="I89" s="8"/>
      <c r="J89" s="7"/>
      <c r="K89" s="7"/>
    </row>
    <row r="90" spans="1:11" ht="20.25" x14ac:dyDescent="0.3">
      <c r="A90" s="1"/>
      <c r="B90" s="1"/>
      <c r="C90" s="1"/>
      <c r="D90" s="6"/>
      <c r="E90" s="6"/>
      <c r="F90" s="3"/>
      <c r="G90" s="3"/>
      <c r="H90" s="4"/>
      <c r="I90" s="5"/>
      <c r="J90" s="1"/>
      <c r="K90" s="1"/>
    </row>
    <row r="94" spans="1:11" x14ac:dyDescent="0.25">
      <c r="B94" t="s">
        <v>33</v>
      </c>
      <c r="G94" t="s">
        <v>33</v>
      </c>
    </row>
    <row r="96" spans="1:11" x14ac:dyDescent="0.25">
      <c r="B96" t="s">
        <v>33</v>
      </c>
    </row>
  </sheetData>
  <mergeCells count="13">
    <mergeCell ref="I5:I6"/>
    <mergeCell ref="J5:K5"/>
    <mergeCell ref="A71:K71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I15:I16">
    <cfRule type="containsErrors" dxfId="67" priority="7">
      <formula>ISERROR(I15)</formula>
    </cfRule>
    <cfRule type="cellIs" dxfId="66" priority="8" operator="equal">
      <formula>0</formula>
    </cfRule>
  </conditionalFormatting>
  <conditionalFormatting sqref="I18:I19">
    <cfRule type="containsErrors" dxfId="65" priority="5">
      <formula>ISERROR(I18)</formula>
    </cfRule>
    <cfRule type="cellIs" dxfId="64" priority="6" operator="equal">
      <formula>0</formula>
    </cfRule>
  </conditionalFormatting>
  <conditionalFormatting sqref="A69:B69">
    <cfRule type="containsErrors" dxfId="63" priority="3">
      <formula>ISERROR(A69)</formula>
    </cfRule>
    <cfRule type="cellIs" dxfId="62" priority="4" operator="equal">
      <formula>0</formula>
    </cfRule>
  </conditionalFormatting>
  <conditionalFormatting sqref="C73:H74 A1:XFD8 A72:B72 A76:B76 J72:XFD76 A13:H14 A9:B12 G9:H12 A20:XFD20 A15:B19 G15:H19 A35:XFD42 A21:B34 A44:XFD54 A43:B43 G43:H43 A56:XFD56 A55:B55 G55:H55 A66:XFD67 A65:E65 G65:H65 G72:H72 A75:E75 G75:H76 A83:XFD1048576 A79:E82 G79:XFD82 G21:H34 J9:XFD19 J21:XFD34 J43:XFD43 J55:XFD55 A58:XFD59 A57:H57 J57:XFD57 A61:XFD64 A60:H60 J60:XFD60 J65:XFD65 A70:XFD71 J68:XFD68 A77:XFD78 C69:XFD69 A68:H68">
    <cfRule type="containsErrors" dxfId="61" priority="69">
      <formula>ISERROR(A1)</formula>
    </cfRule>
    <cfRule type="cellIs" dxfId="60" priority="70" operator="equal">
      <formula>0</formula>
    </cfRule>
  </conditionalFormatting>
  <conditionalFormatting sqref="A73:B73 A74">
    <cfRule type="containsErrors" dxfId="59" priority="67">
      <formula>ISERROR(A73)</formula>
    </cfRule>
    <cfRule type="cellIs" dxfId="58" priority="68" operator="equal">
      <formula>0</formula>
    </cfRule>
  </conditionalFormatting>
  <conditionalFormatting sqref="I72:I76">
    <cfRule type="containsErrors" dxfId="57" priority="65">
      <formula>ISERROR(I72)</formula>
    </cfRule>
    <cfRule type="cellIs" dxfId="56" priority="66" operator="equal">
      <formula>0</formula>
    </cfRule>
  </conditionalFormatting>
  <conditionalFormatting sqref="C9:F12">
    <cfRule type="containsErrors" dxfId="55" priority="63">
      <formula>ISERROR(C9)</formula>
    </cfRule>
    <cfRule type="cellIs" dxfId="54" priority="64" operator="equal">
      <formula>0</formula>
    </cfRule>
  </conditionalFormatting>
  <conditionalFormatting sqref="C15:F19">
    <cfRule type="containsErrors" dxfId="53" priority="61">
      <formula>ISERROR(C15)</formula>
    </cfRule>
    <cfRule type="cellIs" dxfId="52" priority="62" operator="equal">
      <formula>0</formula>
    </cfRule>
  </conditionalFormatting>
  <conditionalFormatting sqref="E21:F25">
    <cfRule type="containsErrors" dxfId="51" priority="59">
      <formula>ISERROR(E21)</formula>
    </cfRule>
    <cfRule type="cellIs" dxfId="50" priority="60" operator="equal">
      <formula>0</formula>
    </cfRule>
  </conditionalFormatting>
  <conditionalFormatting sqref="C21:D25">
    <cfRule type="containsErrors" dxfId="49" priority="57">
      <formula>ISERROR(C21)</formula>
    </cfRule>
    <cfRule type="cellIs" dxfId="48" priority="58" operator="equal">
      <formula>0</formula>
    </cfRule>
  </conditionalFormatting>
  <conditionalFormatting sqref="E26:F29">
    <cfRule type="containsErrors" dxfId="47" priority="55">
      <formula>ISERROR(E26)</formula>
    </cfRule>
    <cfRule type="cellIs" dxfId="46" priority="56" operator="equal">
      <formula>0</formula>
    </cfRule>
  </conditionalFormatting>
  <conditionalFormatting sqref="C26:D29">
    <cfRule type="containsErrors" dxfId="45" priority="53">
      <formula>ISERROR(C26)</formula>
    </cfRule>
    <cfRule type="cellIs" dxfId="44" priority="54" operator="equal">
      <formula>0</formula>
    </cfRule>
  </conditionalFormatting>
  <conditionalFormatting sqref="E30:F34">
    <cfRule type="containsErrors" dxfId="43" priority="51">
      <formula>ISERROR(E30)</formula>
    </cfRule>
    <cfRule type="cellIs" dxfId="42" priority="52" operator="equal">
      <formula>0</formula>
    </cfRule>
  </conditionalFormatting>
  <conditionalFormatting sqref="C30:D34">
    <cfRule type="containsErrors" dxfId="41" priority="49">
      <formula>ISERROR(C30)</formula>
    </cfRule>
    <cfRule type="cellIs" dxfId="40" priority="50" operator="equal">
      <formula>0</formula>
    </cfRule>
  </conditionalFormatting>
  <conditionalFormatting sqref="E43:F43">
    <cfRule type="containsErrors" dxfId="39" priority="47">
      <formula>ISERROR(E43)</formula>
    </cfRule>
    <cfRule type="cellIs" dxfId="38" priority="48" operator="equal">
      <formula>0</formula>
    </cfRule>
  </conditionalFormatting>
  <conditionalFormatting sqref="C43:D43">
    <cfRule type="containsErrors" dxfId="37" priority="45">
      <formula>ISERROR(C43)</formula>
    </cfRule>
    <cfRule type="cellIs" dxfId="36" priority="46" operator="equal">
      <formula>0</formula>
    </cfRule>
  </conditionalFormatting>
  <conditionalFormatting sqref="E55:F55">
    <cfRule type="containsErrors" dxfId="35" priority="43">
      <formula>ISERROR(E55)</formula>
    </cfRule>
    <cfRule type="cellIs" dxfId="34" priority="44" operator="equal">
      <formula>0</formula>
    </cfRule>
  </conditionalFormatting>
  <conditionalFormatting sqref="C55:D55">
    <cfRule type="containsErrors" dxfId="33" priority="41">
      <formula>ISERROR(C55)</formula>
    </cfRule>
    <cfRule type="cellIs" dxfId="32" priority="42" operator="equal">
      <formula>0</formula>
    </cfRule>
  </conditionalFormatting>
  <conditionalFormatting sqref="F65">
    <cfRule type="containsErrors" dxfId="31" priority="39">
      <formula>ISERROR(F65)</formula>
    </cfRule>
    <cfRule type="cellIs" dxfId="30" priority="40" operator="equal">
      <formula>0</formula>
    </cfRule>
  </conditionalFormatting>
  <conditionalFormatting sqref="C72:F72">
    <cfRule type="containsErrors" dxfId="29" priority="37">
      <formula>ISERROR(C72)</formula>
    </cfRule>
    <cfRule type="cellIs" dxfId="28" priority="38" operator="equal">
      <formula>0</formula>
    </cfRule>
  </conditionalFormatting>
  <conditionalFormatting sqref="F75">
    <cfRule type="containsErrors" dxfId="27" priority="35">
      <formula>ISERROR(F75)</formula>
    </cfRule>
    <cfRule type="cellIs" dxfId="26" priority="36" operator="equal">
      <formula>0</formula>
    </cfRule>
  </conditionalFormatting>
  <conditionalFormatting sqref="C76:F76">
    <cfRule type="containsErrors" dxfId="25" priority="33">
      <formula>ISERROR(C76)</formula>
    </cfRule>
    <cfRule type="cellIs" dxfId="24" priority="34" operator="equal">
      <formula>0</formula>
    </cfRule>
  </conditionalFormatting>
  <conditionalFormatting sqref="F79:F82">
    <cfRule type="containsErrors" dxfId="23" priority="31">
      <formula>ISERROR(F79)</formula>
    </cfRule>
    <cfRule type="cellIs" dxfId="22" priority="32" operator="equal">
      <formula>0</formula>
    </cfRule>
  </conditionalFormatting>
  <conditionalFormatting sqref="I13:I14">
    <cfRule type="containsErrors" dxfId="21" priority="29">
      <formula>ISERROR(I13)</formula>
    </cfRule>
    <cfRule type="cellIs" dxfId="20" priority="30" operator="equal">
      <formula>0</formula>
    </cfRule>
  </conditionalFormatting>
  <conditionalFormatting sqref="I55">
    <cfRule type="containsErrors" dxfId="19" priority="19">
      <formula>ISERROR(I55)</formula>
    </cfRule>
    <cfRule type="cellIs" dxfId="18" priority="20" operator="equal">
      <formula>0</formula>
    </cfRule>
  </conditionalFormatting>
  <conditionalFormatting sqref="I17">
    <cfRule type="containsErrors" dxfId="17" priority="25">
      <formula>ISERROR(I17)</formula>
    </cfRule>
    <cfRule type="cellIs" dxfId="16" priority="26" operator="equal">
      <formula>0</formula>
    </cfRule>
  </conditionalFormatting>
  <conditionalFormatting sqref="I21:I34">
    <cfRule type="containsErrors" dxfId="15" priority="23">
      <formula>ISERROR(I21)</formula>
    </cfRule>
    <cfRule type="cellIs" dxfId="14" priority="24" operator="equal">
      <formula>0</formula>
    </cfRule>
  </conditionalFormatting>
  <conditionalFormatting sqref="I43">
    <cfRule type="containsErrors" dxfId="13" priority="21">
      <formula>ISERROR(I43)</formula>
    </cfRule>
    <cfRule type="cellIs" dxfId="12" priority="22" operator="equal">
      <formula>0</formula>
    </cfRule>
  </conditionalFormatting>
  <conditionalFormatting sqref="I57">
    <cfRule type="containsErrors" dxfId="11" priority="17">
      <formula>ISERROR(I57)</formula>
    </cfRule>
    <cfRule type="cellIs" dxfId="10" priority="18" operator="equal">
      <formula>0</formula>
    </cfRule>
  </conditionalFormatting>
  <conditionalFormatting sqref="I60">
    <cfRule type="containsErrors" dxfId="9" priority="15">
      <formula>ISERROR(I60)</formula>
    </cfRule>
    <cfRule type="cellIs" dxfId="8" priority="16" operator="equal">
      <formula>0</formula>
    </cfRule>
  </conditionalFormatting>
  <conditionalFormatting sqref="I65">
    <cfRule type="containsErrors" dxfId="7" priority="13">
      <formula>ISERROR(I65)</formula>
    </cfRule>
    <cfRule type="cellIs" dxfId="6" priority="14" operator="equal">
      <formula>0</formula>
    </cfRule>
  </conditionalFormatting>
  <conditionalFormatting sqref="I68">
    <cfRule type="containsErrors" dxfId="5" priority="11">
      <formula>ISERROR(I68)</formula>
    </cfRule>
    <cfRule type="cellIs" dxfId="4" priority="12" operator="equal">
      <formula>0</formula>
    </cfRule>
  </conditionalFormatting>
  <conditionalFormatting sqref="I9:I12">
    <cfRule type="containsErrors" dxfId="3" priority="9">
      <formula>ISERROR(I9)</formula>
    </cfRule>
    <cfRule type="cellIs" dxfId="2" priority="10" operator="equal">
      <formula>0</formula>
    </cfRule>
  </conditionalFormatting>
  <conditionalFormatting sqref="B74">
    <cfRule type="containsErrors" dxfId="1" priority="1">
      <formula>ISERROR(B74)</formula>
    </cfRule>
    <cfRule type="cellIs" dxfId="0" priority="2" operator="equal">
      <formula>0</formula>
    </cfRule>
  </conditionalFormatting>
  <pageMargins left="0.51181102362204722" right="0.11811023622047245" top="0.15748031496062992" bottom="0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01.06.2024</vt:lpstr>
      <vt:lpstr>'01.06.2024'!Область_печати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Дуброва Катерина</cp:lastModifiedBy>
  <cp:lastPrinted>2024-05-31T06:50:08Z</cp:lastPrinted>
  <dcterms:created xsi:type="dcterms:W3CDTF">2015-02-12T09:02:27Z</dcterms:created>
  <dcterms:modified xsi:type="dcterms:W3CDTF">2024-06-03T09:05:43Z</dcterms:modified>
</cp:coreProperties>
</file>